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mc:AlternateContent xmlns:mc="http://schemas.openxmlformats.org/markup-compatibility/2006">
    <mc:Choice Requires="x15">
      <x15ac:absPath xmlns:x15ac="http://schemas.microsoft.com/office/spreadsheetml/2010/11/ac" url="C:\Users\bmbatha\Desktop\Emfuleni 2022 -2023\RW10398264_22R\"/>
    </mc:Choice>
  </mc:AlternateContent>
  <xr:revisionPtr revIDLastSave="0" documentId="8_{82537870-D399-4E78-812F-7436AFFA65D9}" xr6:coauthVersionLast="47" xr6:coauthVersionMax="47" xr10:uidLastSave="{00000000-0000-0000-0000-000000000000}"/>
  <bookViews>
    <workbookView xWindow="-110" yWindow="-110" windowWidth="19420" windowHeight="10420" activeTab="1" xr2:uid="{00000000-000D-0000-FFFF-FFFF00000000}"/>
  </bookViews>
  <sheets>
    <sheet name="Cover" sheetId="1" r:id="rId1"/>
    <sheet name="Risk Register" sheetId="19" r:id="rId2"/>
    <sheet name="New Risk Definitions" sheetId="22" r:id="rId3"/>
    <sheet name="Sheet1" sheetId="23" r:id="rId4"/>
  </sheets>
  <externalReferences>
    <externalReference r:id="rId5"/>
  </externalReferences>
  <definedNames>
    <definedName name="A">'Risk Register'!$A:$A</definedName>
    <definedName name="_xlnm.Print_Area" localSheetId="0">Cover!$A$1:$G$33</definedName>
    <definedName name="_xlnm.Print_Area" localSheetId="1">'Risk Register'!$A$1:$AB$47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63" i="19" l="1"/>
  <c r="W63" i="19" s="1"/>
  <c r="R63" i="19"/>
  <c r="S63" i="19" s="1"/>
  <c r="P63" i="19"/>
  <c r="N63" i="19"/>
  <c r="V62" i="19"/>
  <c r="V61" i="19"/>
  <c r="R62" i="19"/>
  <c r="R61" i="19"/>
  <c r="P62" i="19"/>
  <c r="P61" i="19"/>
  <c r="N62" i="19"/>
  <c r="N61" i="19"/>
  <c r="V60" i="19"/>
  <c r="V59" i="19"/>
  <c r="V58" i="19"/>
  <c r="R60" i="19"/>
  <c r="P60" i="19"/>
  <c r="N60" i="19"/>
  <c r="R59" i="19"/>
  <c r="P59" i="19"/>
  <c r="N59" i="19"/>
  <c r="R58" i="19"/>
  <c r="P58" i="19"/>
  <c r="N58" i="19"/>
  <c r="V57" i="19"/>
  <c r="R57" i="19"/>
  <c r="P57" i="19"/>
  <c r="N57" i="19"/>
  <c r="V27" i="19"/>
  <c r="R27" i="19"/>
  <c r="P27" i="19"/>
  <c r="N27" i="19"/>
  <c r="V66" i="19"/>
  <c r="R66" i="19"/>
  <c r="P66" i="19"/>
  <c r="N66" i="19"/>
  <c r="V65" i="19"/>
  <c r="R65" i="19"/>
  <c r="P65" i="19"/>
  <c r="N65" i="19"/>
  <c r="S61" i="19" l="1"/>
  <c r="W61" i="19" s="1"/>
  <c r="S62" i="19"/>
  <c r="W62" i="19" s="1"/>
  <c r="S58" i="19"/>
  <c r="W58" i="19" s="1"/>
  <c r="S60" i="19"/>
  <c r="W60" i="19" s="1"/>
  <c r="S59" i="19"/>
  <c r="W59" i="19" s="1"/>
  <c r="S57" i="19"/>
  <c r="W57" i="19" s="1"/>
  <c r="S27" i="19"/>
  <c r="W27" i="19" s="1"/>
  <c r="S66" i="19"/>
  <c r="W66" i="19" s="1"/>
  <c r="S65" i="19"/>
  <c r="W65" i="19" s="1"/>
  <c r="C54" i="19"/>
  <c r="V56" i="19"/>
  <c r="R56" i="19"/>
  <c r="N56" i="19"/>
  <c r="P56" i="19"/>
  <c r="T64" i="19"/>
  <c r="R64" i="19"/>
  <c r="N64" i="19"/>
  <c r="P64" i="19"/>
  <c r="E64" i="19"/>
  <c r="D64" i="19"/>
  <c r="C64" i="19"/>
  <c r="T54" i="19"/>
  <c r="R54" i="19"/>
  <c r="N54" i="19"/>
  <c r="P54" i="19"/>
  <c r="T53" i="19"/>
  <c r="R53" i="19"/>
  <c r="N53" i="19"/>
  <c r="P53" i="19"/>
  <c r="T52" i="19"/>
  <c r="N52" i="19"/>
  <c r="P52" i="19"/>
  <c r="T51" i="19"/>
  <c r="P51" i="19"/>
  <c r="N51" i="19"/>
  <c r="R50" i="19"/>
  <c r="N50" i="19"/>
  <c r="P50" i="19"/>
  <c r="R49" i="19"/>
  <c r="N49" i="19"/>
  <c r="P49" i="19"/>
  <c r="E53" i="19"/>
  <c r="D53" i="19"/>
  <c r="C53" i="19"/>
  <c r="E52" i="19"/>
  <c r="D52" i="19"/>
  <c r="C52" i="19"/>
  <c r="D51" i="19"/>
  <c r="E50" i="19"/>
  <c r="T48" i="19"/>
  <c r="R48" i="19"/>
  <c r="P48" i="19"/>
  <c r="N48" i="19"/>
  <c r="V48" i="19"/>
  <c r="R47" i="19"/>
  <c r="N47" i="19"/>
  <c r="P47" i="19"/>
  <c r="V47" i="19"/>
  <c r="R46" i="19"/>
  <c r="P46" i="19"/>
  <c r="N46" i="19"/>
  <c r="R45" i="19"/>
  <c r="P45" i="19"/>
  <c r="N45" i="19"/>
  <c r="R44" i="19"/>
  <c r="N44" i="19"/>
  <c r="P44" i="19"/>
  <c r="V44" i="19"/>
  <c r="V45" i="19"/>
  <c r="V46" i="19"/>
  <c r="V17" i="19"/>
  <c r="V18" i="19"/>
  <c r="V19" i="19"/>
  <c r="V20" i="19"/>
  <c r="V21" i="19"/>
  <c r="V22" i="19"/>
  <c r="V23" i="19"/>
  <c r="V24" i="19"/>
  <c r="V25" i="19"/>
  <c r="V26" i="19"/>
  <c r="V28" i="19"/>
  <c r="V29" i="19"/>
  <c r="V30" i="19"/>
  <c r="V31" i="19"/>
  <c r="V32" i="19"/>
  <c r="V33" i="19"/>
  <c r="V34" i="19"/>
  <c r="V35" i="19"/>
  <c r="V36" i="19"/>
  <c r="V37" i="19"/>
  <c r="V38" i="19"/>
  <c r="V39" i="19"/>
  <c r="V40" i="19"/>
  <c r="V41" i="19"/>
  <c r="V42" i="19"/>
  <c r="V43" i="19"/>
  <c r="R43" i="19"/>
  <c r="P43" i="19"/>
  <c r="N43" i="19"/>
  <c r="R42" i="19"/>
  <c r="P42" i="19"/>
  <c r="N42" i="19"/>
  <c r="R41" i="19"/>
  <c r="P41" i="19"/>
  <c r="N41" i="19"/>
  <c r="R40" i="19"/>
  <c r="P40" i="19"/>
  <c r="N40" i="19"/>
  <c r="R39" i="19"/>
  <c r="P39" i="19"/>
  <c r="N39" i="19"/>
  <c r="R38" i="19"/>
  <c r="N38" i="19"/>
  <c r="P38" i="19"/>
  <c r="R37" i="19"/>
  <c r="P37" i="19"/>
  <c r="N37" i="19"/>
  <c r="R36" i="19"/>
  <c r="P36" i="19"/>
  <c r="N36" i="19"/>
  <c r="R35" i="19"/>
  <c r="P35" i="19"/>
  <c r="N35" i="19"/>
  <c r="R34" i="19"/>
  <c r="P34" i="19"/>
  <c r="N34" i="19"/>
  <c r="R33" i="19"/>
  <c r="P33" i="19"/>
  <c r="N33" i="19"/>
  <c r="R32" i="19"/>
  <c r="P32" i="19"/>
  <c r="N32" i="19"/>
  <c r="R31" i="19"/>
  <c r="P31" i="19"/>
  <c r="N31" i="19"/>
  <c r="R30" i="19"/>
  <c r="P30" i="19"/>
  <c r="N30" i="19"/>
  <c r="R29" i="19"/>
  <c r="P29" i="19"/>
  <c r="N29" i="19"/>
  <c r="R28" i="19"/>
  <c r="P28" i="19"/>
  <c r="N28" i="19"/>
  <c r="R26" i="19"/>
  <c r="P26" i="19"/>
  <c r="N26" i="19"/>
  <c r="R25" i="19"/>
  <c r="P25" i="19"/>
  <c r="N25" i="19"/>
  <c r="R24" i="19"/>
  <c r="P24" i="19"/>
  <c r="N24" i="19"/>
  <c r="R23" i="19"/>
  <c r="P23" i="19"/>
  <c r="N23" i="19"/>
  <c r="R22" i="19"/>
  <c r="P22" i="19"/>
  <c r="N22" i="19"/>
  <c r="R21" i="19"/>
  <c r="P21" i="19"/>
  <c r="N21" i="19"/>
  <c r="R20" i="19"/>
  <c r="P20" i="19"/>
  <c r="N20" i="19"/>
  <c r="R19" i="19"/>
  <c r="P19" i="19"/>
  <c r="N19" i="19"/>
  <c r="R18" i="19"/>
  <c r="P18" i="19"/>
  <c r="N18" i="19"/>
  <c r="R17" i="19"/>
  <c r="P17" i="19"/>
  <c r="N17" i="19"/>
  <c r="V49" i="19"/>
  <c r="V50" i="19"/>
  <c r="V51" i="19"/>
  <c r="V52" i="19"/>
  <c r="V53" i="19"/>
  <c r="V54" i="19"/>
  <c r="N55" i="19"/>
  <c r="P55" i="19"/>
  <c r="R55" i="19"/>
  <c r="V55" i="19"/>
  <c r="V64" i="19"/>
  <c r="H26" i="22"/>
  <c r="G26" i="22"/>
  <c r="F26" i="22"/>
  <c r="E26" i="22"/>
  <c r="S51" i="19" l="1"/>
  <c r="W51" i="19" s="1"/>
  <c r="S54" i="19"/>
  <c r="W54" i="19" s="1"/>
  <c r="S46" i="19"/>
  <c r="W46" i="19" s="1"/>
  <c r="S37" i="19"/>
  <c r="W37" i="19" s="1"/>
  <c r="S17" i="19"/>
  <c r="W17" i="19" s="1"/>
  <c r="S34" i="19"/>
  <c r="W34" i="19" s="1"/>
  <c r="S55" i="19"/>
  <c r="W55" i="19" s="1"/>
  <c r="S53" i="19"/>
  <c r="W53" i="19" s="1"/>
  <c r="S50" i="19"/>
  <c r="W50" i="19" s="1"/>
  <c r="S19" i="19"/>
  <c r="W19" i="19" s="1"/>
  <c r="S36" i="19"/>
  <c r="W36" i="19" s="1"/>
  <c r="S40" i="19"/>
  <c r="W40" i="19" s="1"/>
  <c r="S32" i="19"/>
  <c r="W32" i="19" s="1"/>
  <c r="S20" i="19"/>
  <c r="W20" i="19" s="1"/>
  <c r="S33" i="19"/>
  <c r="W33" i="19" s="1"/>
  <c r="S41" i="19"/>
  <c r="W41" i="19" s="1"/>
  <c r="S23" i="19"/>
  <c r="W23" i="19" s="1"/>
  <c r="S28" i="19"/>
  <c r="W28" i="19" s="1"/>
  <c r="S22" i="19"/>
  <c r="W22" i="19" s="1"/>
  <c r="S45" i="19"/>
  <c r="W45" i="19" s="1"/>
  <c r="S48" i="19"/>
  <c r="W48" i="19" s="1"/>
  <c r="S49" i="19"/>
  <c r="W49" i="19" s="1"/>
  <c r="S18" i="19"/>
  <c r="W18" i="19" s="1"/>
  <c r="S31" i="19"/>
  <c r="W31" i="19" s="1"/>
  <c r="S39" i="19"/>
  <c r="W39" i="19" s="1"/>
  <c r="S43" i="19"/>
  <c r="W43" i="19" s="1"/>
  <c r="S64" i="19"/>
  <c r="W64" i="19" s="1"/>
  <c r="S24" i="19"/>
  <c r="W24" i="19" s="1"/>
  <c r="S56" i="19"/>
  <c r="W56" i="19" s="1"/>
  <c r="S47" i="19"/>
  <c r="W47" i="19" s="1"/>
  <c r="S35" i="19"/>
  <c r="W35" i="19" s="1"/>
  <c r="S44" i="19"/>
  <c r="W44" i="19" s="1"/>
  <c r="S29" i="19"/>
  <c r="W29" i="19" s="1"/>
  <c r="S21" i="19"/>
  <c r="W21" i="19" s="1"/>
  <c r="S25" i="19"/>
  <c r="W25" i="19" s="1"/>
  <c r="S30" i="19"/>
  <c r="W30" i="19" s="1"/>
  <c r="S38" i="19"/>
  <c r="W38" i="19" s="1"/>
  <c r="S42" i="19"/>
  <c r="W42" i="19" s="1"/>
  <c r="S52" i="19"/>
  <c r="W52" i="19" s="1"/>
  <c r="S26" i="19"/>
  <c r="W26" i="19" s="1"/>
  <c r="F30" i="22"/>
  <c r="H30" i="22"/>
  <c r="G30" i="22"/>
  <c r="I30" i="22"/>
  <c r="E30" i="22"/>
  <c r="D30" i="22"/>
  <c r="D28" i="22"/>
  <c r="I28" i="22"/>
  <c r="F28" i="22"/>
  <c r="H28" i="22"/>
  <c r="E28" i="22"/>
  <c r="G28" i="22"/>
  <c r="F31" i="22"/>
  <c r="H31" i="22"/>
  <c r="I31" i="22"/>
  <c r="D31" i="22"/>
  <c r="E31" i="22"/>
  <c r="G31" i="22"/>
  <c r="I27" i="22"/>
  <c r="F27" i="22"/>
  <c r="G27" i="22"/>
  <c r="D27" i="22"/>
  <c r="E27" i="22"/>
  <c r="H27" i="22"/>
  <c r="D32" i="22"/>
  <c r="F32" i="22"/>
  <c r="H32" i="22"/>
  <c r="I32" i="22"/>
  <c r="E32" i="22"/>
  <c r="G32" i="22"/>
  <c r="G29" i="22"/>
  <c r="F29" i="22"/>
  <c r="I29" i="22"/>
  <c r="D29" i="22"/>
  <c r="E29" i="22"/>
  <c r="H29" i="22"/>
</calcChain>
</file>

<file path=xl/sharedStrings.xml><?xml version="1.0" encoding="utf-8"?>
<sst xmlns="http://schemas.openxmlformats.org/spreadsheetml/2006/main" count="761" uniqueCount="361">
  <si>
    <t>Impact</t>
  </si>
  <si>
    <t xml:space="preserve">Inherent Risk </t>
  </si>
  <si>
    <t>Control Effectiveness</t>
  </si>
  <si>
    <t xml:space="preserve">Residual Risk Exposure </t>
  </si>
  <si>
    <t>Rating</t>
  </si>
  <si>
    <t>Unlikely</t>
  </si>
  <si>
    <t>Moderate</t>
  </si>
  <si>
    <t>Likely</t>
  </si>
  <si>
    <t>Factor</t>
  </si>
  <si>
    <t>Good</t>
  </si>
  <si>
    <t>Satisfactory</t>
  </si>
  <si>
    <t>Weak</t>
  </si>
  <si>
    <t>Unsatisfactory</t>
  </si>
  <si>
    <t>Significant</t>
  </si>
  <si>
    <t>Description</t>
  </si>
  <si>
    <t>Strategic Objective</t>
  </si>
  <si>
    <t>Risk Category</t>
  </si>
  <si>
    <t>Resulting effect on organisation</t>
  </si>
  <si>
    <t xml:space="preserve">Likelihood </t>
  </si>
  <si>
    <t>Risk Context</t>
  </si>
  <si>
    <t>Related Information</t>
  </si>
  <si>
    <t>Root Causes of Risk</t>
  </si>
  <si>
    <t>Action Owner</t>
  </si>
  <si>
    <t>Due Date</t>
  </si>
  <si>
    <t>Infrastructure</t>
  </si>
  <si>
    <t>Political</t>
  </si>
  <si>
    <t>Human Resources</t>
  </si>
  <si>
    <t>Financial</t>
  </si>
  <si>
    <t>Information technology</t>
  </si>
  <si>
    <t>Social</t>
  </si>
  <si>
    <t>Technology</t>
  </si>
  <si>
    <t>Legal and compliance</t>
  </si>
  <si>
    <t>Environmental</t>
  </si>
  <si>
    <t>Health &amp; Safety</t>
  </si>
  <si>
    <t>Water quality</t>
  </si>
  <si>
    <t>Reputation</t>
  </si>
  <si>
    <t>Not Assigned</t>
  </si>
  <si>
    <t>Activity</t>
  </si>
  <si>
    <t>Achieve Growth</t>
  </si>
  <si>
    <t>Achieve a High Performance Culture</t>
  </si>
  <si>
    <t>Maintain Financial Health and Sustainability</t>
  </si>
  <si>
    <t>Positively Engage Stakeholder Base</t>
  </si>
  <si>
    <t>Achieve Operational Intergrity and Best Fit Technology</t>
  </si>
  <si>
    <t>Factors used in Key Risk Analysis</t>
  </si>
  <si>
    <t>Each risk is evaluated in terms of potential loss, likelihood of occurrence and the effectiveness of controls in place to manage the risks according to the criteria set out below</t>
  </si>
  <si>
    <t>Level</t>
  </si>
  <si>
    <t>Safety</t>
  </si>
  <si>
    <t>Health</t>
  </si>
  <si>
    <t>Environment</t>
  </si>
  <si>
    <t>May cause multiple deaths</t>
  </si>
  <si>
    <t xml:space="preserve">Transboundary/National environmental disaster with long term or irreversible ecological impacts with high risk of legal and public liability. </t>
  </si>
  <si>
    <t>Major event which can be endured but which may have a prolonged negative impact and extensive consequences.</t>
  </si>
  <si>
    <t xml:space="preserve">Life threatening affects </t>
  </si>
  <si>
    <t xml:space="preserve">National environmental disaster with long term ecological impacts with high risk of legal and public liability. </t>
  </si>
  <si>
    <t>Single major injury or disabling reportable</t>
  </si>
  <si>
    <t>Irreversable significant health effects</t>
  </si>
  <si>
    <t>Event that leads to environmental contamination (failure to manage appropriately, but contained within Rand Water boundaries)</t>
  </si>
  <si>
    <t>Event which can be managed under normal operating conditions.</t>
  </si>
  <si>
    <t xml:space="preserve">Minor injuries, lost time, </t>
  </si>
  <si>
    <t>Reversable significant health effects</t>
  </si>
  <si>
    <t>Event which can be contained. Is limited to immediate area of occurrence associated with short term ecological disturbances, and/or is a transgression of internal standard</t>
  </si>
  <si>
    <t>Minor</t>
  </si>
  <si>
    <t>Minor injuries, no lost time</t>
  </si>
  <si>
    <t>Reversable minor health effects</t>
  </si>
  <si>
    <t>Minor negative impact, no corrective action necessary. Must be monitored.</t>
  </si>
  <si>
    <t>Almost certain</t>
  </si>
  <si>
    <t>Tolerable risk</t>
  </si>
  <si>
    <t>Very good</t>
  </si>
  <si>
    <t>Medium risk</t>
  </si>
  <si>
    <t>Most risks are effectively controlled and mitigated</t>
  </si>
  <si>
    <t>High risk</t>
  </si>
  <si>
    <t>There is room for some improvement in the control system</t>
  </si>
  <si>
    <t>Some risks appear to be controlled but there are major deficiencies</t>
  </si>
  <si>
    <t>The control system is ineffective</t>
  </si>
  <si>
    <t>High</t>
  </si>
  <si>
    <t>Medium</t>
  </si>
  <si>
    <t>Low</t>
  </si>
  <si>
    <t>RATING MATRIX</t>
  </si>
  <si>
    <t xml:space="preserve">Multiple Fatalities , Very serious irrevesable injury from 10 people and above                   </t>
  </si>
  <si>
    <t>Update</t>
  </si>
  <si>
    <t>Exposure</t>
  </si>
  <si>
    <t>Normal</t>
  </si>
  <si>
    <t>Risk no.</t>
  </si>
  <si>
    <t>SHEQ Risk Assessment Register</t>
  </si>
  <si>
    <t>Situation</t>
  </si>
  <si>
    <t>Page 1 of 6</t>
  </si>
  <si>
    <t>Very high</t>
  </si>
  <si>
    <t xml:space="preserve">Insignificant </t>
  </si>
  <si>
    <t>Prescribed legal limits (PLL)**</t>
  </si>
  <si>
    <t>Frequency</t>
  </si>
  <si>
    <t>Duration</t>
  </si>
  <si>
    <t>&lt; 50%</t>
  </si>
  <si>
    <t>Annually</t>
  </si>
  <si>
    <t>&gt; 1 hr</t>
  </si>
  <si>
    <t>50%-75%</t>
  </si>
  <si>
    <t>Monthly</t>
  </si>
  <si>
    <t>&lt;1Hrs&gt;2Hrs</t>
  </si>
  <si>
    <t>75%-100%</t>
  </si>
  <si>
    <t>Weekly</t>
  </si>
  <si>
    <t>&lt;2hrs&gt;8 Hrs</t>
  </si>
  <si>
    <t>101%-200%</t>
  </si>
  <si>
    <t>&lt;8hrs&gt;40Hrs</t>
  </si>
  <si>
    <t>&gt;200%</t>
  </si>
  <si>
    <t>&lt;40Hrs</t>
  </si>
  <si>
    <t>2 X per Shift</t>
  </si>
  <si>
    <t>1 X  per Shift</t>
  </si>
  <si>
    <t>1-5m</t>
  </si>
  <si>
    <t>6-10m</t>
  </si>
  <si>
    <t>11-50m</t>
  </si>
  <si>
    <t>51-100m</t>
  </si>
  <si>
    <t>over 101m</t>
  </si>
  <si>
    <t>Negligible</t>
  </si>
  <si>
    <t>Restricted</t>
  </si>
  <si>
    <t>Widespread</t>
  </si>
  <si>
    <t>Extensive</t>
  </si>
  <si>
    <t>Extent</t>
  </si>
  <si>
    <t>Extreme</t>
  </si>
  <si>
    <t>Insignificant</t>
  </si>
  <si>
    <t>Basis Points</t>
  </si>
  <si>
    <t>Almost Certain</t>
  </si>
  <si>
    <t>2% to 33%</t>
  </si>
  <si>
    <t>34% to 50%</t>
  </si>
  <si>
    <t>51% to 66%</t>
  </si>
  <si>
    <t>67% to 96%</t>
  </si>
  <si>
    <t>97% to 100%</t>
  </si>
  <si>
    <t>Almost Impossible</t>
  </si>
  <si>
    <t>Very Unlikely</t>
  </si>
  <si>
    <t>Very Likely</t>
  </si>
  <si>
    <t>Major</t>
  </si>
  <si>
    <t>Colour Code</t>
  </si>
  <si>
    <t>Detail</t>
  </si>
  <si>
    <t>Basis Point Range</t>
  </si>
  <si>
    <t>0 to 3</t>
  </si>
  <si>
    <t>3.1 to 24.9</t>
  </si>
  <si>
    <t>25 to 100</t>
  </si>
  <si>
    <t>IMPACT SCALE</t>
  </si>
  <si>
    <t>Extreme event with the potential to lead to collapse of business and is fundamental to the achievement of objectives.                                                                     Non achievement of Rand Water mandate</t>
  </si>
  <si>
    <t>High impact events,  which can be managed but requires additional resources and management effort.</t>
  </si>
  <si>
    <t>Events of which consequences can readily be absorbed under normal operating conditions.</t>
  </si>
  <si>
    <t>Likelihood/ Probability rating</t>
  </si>
  <si>
    <t>Percentage</t>
  </si>
  <si>
    <t xml:space="preserve">The event is expected to occur in most circumstances </t>
  </si>
  <si>
    <t>Very likely</t>
  </si>
  <si>
    <t xml:space="preserve">The event will probably occur in most circumstances </t>
  </si>
  <si>
    <t>67% -96%</t>
  </si>
  <si>
    <t>The event should occur  at sometime</t>
  </si>
  <si>
    <t>51% -66%</t>
  </si>
  <si>
    <t>The event could occur at sometime</t>
  </si>
  <si>
    <t>34% -50%</t>
  </si>
  <si>
    <t>Very unlikely</t>
  </si>
  <si>
    <t>The event may occur only in exceptional circumstance.</t>
  </si>
  <si>
    <t>2% - 33%</t>
  </si>
  <si>
    <t>Almost impossible</t>
  </si>
  <si>
    <t>The event  may never occur</t>
  </si>
  <si>
    <t>QUALITATIVE ASSESSMENT OF CONTROLS</t>
  </si>
  <si>
    <t>Controls are totally effective,  efficient and  implemented.</t>
  </si>
  <si>
    <t>81% - 99%</t>
  </si>
  <si>
    <t>66% - 80%</t>
  </si>
  <si>
    <t>41% - 65%</t>
  </si>
  <si>
    <t>21%-40%</t>
  </si>
  <si>
    <t>&lt;20%</t>
  </si>
  <si>
    <t>No Health effects</t>
  </si>
  <si>
    <t>Form: RW SHE 00300F</t>
  </si>
  <si>
    <t>Rev: 04</t>
  </si>
  <si>
    <t>Date: December 2011</t>
  </si>
  <si>
    <t>Human Behaviour</t>
  </si>
  <si>
    <t>Hazards/
Aspects</t>
  </si>
  <si>
    <t>Risks/
Impacts</t>
  </si>
  <si>
    <t>Quality</t>
  </si>
  <si>
    <t>Process</t>
  </si>
  <si>
    <t xml:space="preserve">Quality </t>
  </si>
  <si>
    <t>Impact Values(Basis points)</t>
  </si>
  <si>
    <t>Total system failure</t>
  </si>
  <si>
    <t>Needs immediate corrective action within 2 weeks</t>
  </si>
  <si>
    <t>Needs immediate corrective action within 1 month</t>
  </si>
  <si>
    <t>Frequent minor risks that do not disrupt buiness, or with no adverse health effect or injuries.</t>
  </si>
  <si>
    <t>Does not  require corrective action</t>
  </si>
  <si>
    <r>
      <t xml:space="preserve">Outcome description </t>
    </r>
    <r>
      <rPr>
        <b/>
        <u/>
        <sz val="10"/>
        <color indexed="8"/>
        <rFont val="Arial"/>
        <family val="2"/>
      </rPr>
      <t>(Business Risk)</t>
    </r>
  </si>
  <si>
    <r>
      <rPr>
        <sz val="10"/>
        <rFont val="Arial"/>
        <family val="2"/>
      </rPr>
      <t>Fatality,M</t>
    </r>
    <r>
      <rPr>
        <sz val="10"/>
        <color indexed="8"/>
        <rFont val="Arial"/>
        <family val="2"/>
      </rPr>
      <t>ultiple Major injuries or disability, Significant irreversable injuries to up to 10 people</t>
    </r>
  </si>
  <si>
    <t>Repeat non-conformance</t>
  </si>
  <si>
    <t>Corrective action not required but monitored</t>
  </si>
  <si>
    <t>QUALITATIVE ASSESSMENT OF PROBABILITY/ LIKELIHOOD OF OCCURRENCE</t>
  </si>
  <si>
    <t xml:space="preserve">Existing Controls - Elimination, Substitution, Engineering Controls, Administration Controls </t>
  </si>
  <si>
    <t xml:space="preserve"> Reference </t>
  </si>
  <si>
    <r>
      <t>Threats</t>
    </r>
    <r>
      <rPr>
        <b/>
        <sz val="11"/>
        <color indexed="8"/>
        <rFont val="Arial"/>
        <family val="2"/>
      </rPr>
      <t xml:space="preserve"> to achieving strategic business objective</t>
    </r>
  </si>
  <si>
    <t>Identify Opportunities from process or activities / Further mitigation</t>
  </si>
  <si>
    <t xml:space="preserve">Project Site: </t>
  </si>
  <si>
    <t>Project Description:</t>
  </si>
  <si>
    <t>System</t>
  </si>
  <si>
    <t>Specification No.</t>
  </si>
  <si>
    <t xml:space="preserve">Risk Register Rev.No. </t>
  </si>
  <si>
    <t xml:space="preserve">Date Compiled/revised: </t>
  </si>
  <si>
    <t>Compiled by:</t>
  </si>
  <si>
    <t>Approved by:</t>
  </si>
  <si>
    <t>SHE Baseline Risk Assessment for Projects</t>
  </si>
  <si>
    <t>Form: SAM SHE 00304F</t>
  </si>
  <si>
    <t>Template Rev: 02</t>
  </si>
  <si>
    <t>Date: February 2018</t>
  </si>
  <si>
    <t>Modikoe Chere</t>
  </si>
  <si>
    <t>Site establishment</t>
  </si>
  <si>
    <t>Clearing and grubbing</t>
  </si>
  <si>
    <t>Underground services</t>
  </si>
  <si>
    <t>Property damage</t>
  </si>
  <si>
    <t>Emergency</t>
  </si>
  <si>
    <t>Request wayleaves drawing showing existing underground services.</t>
  </si>
  <si>
    <t>Removal of topsoil</t>
  </si>
  <si>
    <t>Loss of productive topsoil, soil erosion, weeds invasion/spreading</t>
  </si>
  <si>
    <t xml:space="preserve">Weeds maitenance programme. Reuse topsoil from stockpile. EMP method statement. </t>
  </si>
  <si>
    <t>Disposal of removed topsoil</t>
  </si>
  <si>
    <t>Pollution of waterways and watercourses. clogging of drainage system.</t>
  </si>
  <si>
    <t>Stabilise stockpiles. Stockpile is not to exceed 2m in height. Weeds maitenance programme. Location of stockpiles away from properties and water course areas. Establishment of bunding around the  stockpiles. EMP method statement.</t>
  </si>
  <si>
    <t>Swelling/allergic reactions, fatalies</t>
  </si>
  <si>
    <t xml:space="preserve">Consultation with EMS for advice. </t>
  </si>
  <si>
    <t xml:space="preserve">Removal or destruction of indigenous protected flora and fauna. </t>
  </si>
  <si>
    <t>Ecosystem imbalance.</t>
  </si>
  <si>
    <t xml:space="preserve">Dust </t>
  </si>
  <si>
    <t>Air pollution</t>
  </si>
  <si>
    <t xml:space="preserve"> Dust suppression</t>
  </si>
  <si>
    <t>Respiratory tract disorders</t>
  </si>
  <si>
    <t>Noise</t>
  </si>
  <si>
    <t>Noise pollution.</t>
  </si>
  <si>
    <t>Try to source less noisy machinery</t>
  </si>
  <si>
    <t>Hearing disorders</t>
  </si>
  <si>
    <t xml:space="preserve">Provide suitable PPE, train on how to use and rotate staff working on noisy areas. </t>
  </si>
  <si>
    <t>Temporary storage of hazardous chemicals</t>
  </si>
  <si>
    <t>Flammable chemicals</t>
  </si>
  <si>
    <t>Fire</t>
  </si>
  <si>
    <t>Loading and offloading</t>
  </si>
  <si>
    <t>Manual handling of heavy objects</t>
  </si>
  <si>
    <t>Back injuries</t>
  </si>
  <si>
    <t>Demonstrate proper loading and offloading practices during induction.</t>
  </si>
  <si>
    <t>Moving plant and machinery</t>
  </si>
  <si>
    <t>Collisions</t>
  </si>
  <si>
    <t>Multiple injuries, fatalities</t>
  </si>
  <si>
    <t>Appoint competent machinery operators.</t>
  </si>
  <si>
    <t>Ablution facilities</t>
  </si>
  <si>
    <t>Germs and bacteria</t>
  </si>
  <si>
    <t>Infections</t>
  </si>
  <si>
    <t>Keeping ablutions clean and well maintained</t>
  </si>
  <si>
    <t>Stacking and storage</t>
  </si>
  <si>
    <t>Obstructions.   Collision of stacks with construction vehicles and plant.</t>
  </si>
  <si>
    <t xml:space="preserve">Property Damage. </t>
  </si>
  <si>
    <t>Stacking and Storage daily checklist. Checklist. Use of Pipe Racks.  Appointed stacking and storage supervisor. Safe
working load limit. SOP</t>
  </si>
  <si>
    <t>Unstable stacks collapse</t>
  </si>
  <si>
    <t>Bodily injuries.</t>
  </si>
  <si>
    <t>Socio-cultural issues</t>
  </si>
  <si>
    <t xml:space="preserve">Labour unrests. </t>
  </si>
  <si>
    <t>Disruption and stoppage of construction work by community causing project delays</t>
  </si>
  <si>
    <t>Injuries, fatalities</t>
  </si>
  <si>
    <t xml:space="preserve">Appoinment of Security services by contractor. Immediate reporting of labour unrest to Rand Water and CLO. Contractor to appoint First Aider, communicate Emergency procedure and display emergency contact details for easy access. </t>
  </si>
  <si>
    <t xml:space="preserve">Employment opportunities for the community limited due to influx of construction workers. </t>
  </si>
  <si>
    <t xml:space="preserve">Disruption of culture and lifestyles of the communities living in close proximity to the construction areas. </t>
  </si>
  <si>
    <t>Conflicts</t>
  </si>
  <si>
    <t>Adhere to RW and PC agreement</t>
  </si>
  <si>
    <t>Security</t>
  </si>
  <si>
    <t>Access control</t>
  </si>
  <si>
    <t>Theft, sabotage and vandalism,  burglary.</t>
  </si>
  <si>
    <t>Property loss</t>
  </si>
  <si>
    <t>Appoinment of Security services by contractor. Fence off the site and have controlled access.</t>
  </si>
  <si>
    <t>Bodily harm, fatalities</t>
  </si>
  <si>
    <t>Appoinment of Security services by contractor.</t>
  </si>
  <si>
    <t>Information loss</t>
  </si>
  <si>
    <t>Weather elements</t>
  </si>
  <si>
    <t xml:space="preserve">Exposure to Extreme heat, </t>
  </si>
  <si>
    <t>Dehydration</t>
  </si>
  <si>
    <t>Dizziness, heat stroke, skin disorder</t>
  </si>
  <si>
    <t xml:space="preserve">Use of weather stations to monitor temperature.. ob rotation and breaks. Sunscreen and hats. Provision for water. </t>
  </si>
  <si>
    <t>Cold temperatures</t>
  </si>
  <si>
    <t>Frost bite</t>
  </si>
  <si>
    <t>Hypothermia</t>
  </si>
  <si>
    <t>Thermal wear.</t>
  </si>
  <si>
    <t>Major burns, property damage</t>
  </si>
  <si>
    <t xml:space="preserve">Shelter. Work to stop when itis raining and lightning. Emergency procedure communicated. </t>
  </si>
  <si>
    <t>Heavy rains</t>
  </si>
  <si>
    <t>Flooding</t>
  </si>
  <si>
    <t xml:space="preserve">Monitoring of rainfall, not allowing work to occur downstream or low lying areas when threats of flooding. </t>
  </si>
  <si>
    <t>Strong winds</t>
  </si>
  <si>
    <t>Flying debris</t>
  </si>
  <si>
    <t>Monitoring of weather forecast and not allowing work to occur when there are strong winds threads</t>
  </si>
  <si>
    <t>Bulk Water Sanitation</t>
  </si>
  <si>
    <t>SPF01</t>
  </si>
  <si>
    <t xml:space="preserve">Approved flammable storage area.  Signage. Fire extinguishers. Adequate ventilation.  Labelled all flammanble liquids.Container openings secured and well-fitted with cap or lid. Temporal bund of the store. Disposing fammable waste to approved Hazardous landfill site. </t>
  </si>
  <si>
    <t>Construction processes</t>
  </si>
  <si>
    <t>Excavation</t>
  </si>
  <si>
    <t>Employees, community and livestock falling into trenches</t>
  </si>
  <si>
    <t>Working at heights</t>
  </si>
  <si>
    <t>Slips, trips and falls</t>
  </si>
  <si>
    <t>Waste management</t>
  </si>
  <si>
    <t xml:space="preserve">Littering </t>
  </si>
  <si>
    <t>Land pollution</t>
  </si>
  <si>
    <t>Disposal of hazardous waste, e.g. cement bags</t>
  </si>
  <si>
    <t>Barricade all trenches and put up visible warning signages</t>
  </si>
  <si>
    <t>Working at height SOP must be adhered to.</t>
  </si>
  <si>
    <t xml:space="preserve">Provide waste bins on designated areas and communicate the use thereof. Affiliate with a registered waste collector. </t>
  </si>
  <si>
    <t>Affiliate with a registered hazardous waste collector for the collection of cement bags and other hazardous waste.</t>
  </si>
  <si>
    <t>SPF02</t>
  </si>
  <si>
    <t>SPF03</t>
  </si>
  <si>
    <t>SPF04</t>
  </si>
  <si>
    <t>SPF05</t>
  </si>
  <si>
    <t>Transportation</t>
  </si>
  <si>
    <t>Transporting employees at the back of a bakkie.</t>
  </si>
  <si>
    <t xml:space="preserve">Accidents leading to serious injuries, fatalities or damage to property. </t>
  </si>
  <si>
    <t>Working with cement.</t>
  </si>
  <si>
    <t xml:space="preserve">Cement </t>
  </si>
  <si>
    <t>Skin irritation, inhalation.</t>
  </si>
  <si>
    <t>Blockages through the pipe system. Pressure released prior to clip loosening. Concrete splashing into eyes from the end hose. Concrete burns to hands and
feet. High pressure concrete and
aggregate going into eyes,
face or any exposed skin due
to standing or working in
front of end hose, or opening
up pipe joints when pumping.  Suspended hoses from boom.</t>
  </si>
  <si>
    <t>Backfilling and compaction</t>
  </si>
  <si>
    <t xml:space="preserve">Injuries, fatalities, property damage, crime, fatigue, poor visibility, </t>
  </si>
  <si>
    <t>Provide suitable PPE, demostrate use and ensure usage at all times.</t>
  </si>
  <si>
    <t>Competent operator. Supervision. Medical fit operator. Maintained vehicles. Daily checks of the cement vehicle and its accessories/ equipment. SOP/Method Statement. Demarcation of the work area. Use of PPE.,MSDS</t>
  </si>
  <si>
    <t>Decommissioning</t>
  </si>
  <si>
    <t>Formwork</t>
  </si>
  <si>
    <t>Bulk concrete casting</t>
  </si>
  <si>
    <t>Mechanical injuries</t>
  </si>
  <si>
    <t>Use of handtools</t>
  </si>
  <si>
    <t xml:space="preserve">Injuries, fatalities and damage to property. </t>
  </si>
  <si>
    <t xml:space="preserve">Wall collapse if formwork not properly anchored and plumbed due to incompetency. </t>
  </si>
  <si>
    <t>Ensure that a competent contractor is appointed.</t>
  </si>
  <si>
    <t xml:space="preserve">long working hours, working at night, incom47:52petent personnel, insufficient, lighting, unauthorised access, </t>
  </si>
  <si>
    <t>Reviewed by:</t>
  </si>
  <si>
    <t>SPF06</t>
  </si>
  <si>
    <t>Lightening strike</t>
  </si>
  <si>
    <t>Noise , soil, surface and underground water pollution, Fracture, bruises, lacer-ation, property damage. Silicosis, hand -arm vibrating cyndrome, severe back pain</t>
  </si>
  <si>
    <t>Rehabilitation</t>
  </si>
  <si>
    <t>Destruction of indigenous protected flora and fauna.</t>
  </si>
  <si>
    <t>Adherence to site specific EMP,Competent ECO to enforce compliance with NEMA Act 107 of 1998.</t>
  </si>
  <si>
    <t>Soil degrading</t>
  </si>
  <si>
    <t>Soil Erosion and fomulation of Dongas</t>
  </si>
  <si>
    <t>Adherence to site specific EMP,Competent ECO to enforce compliance with NEMA Act 107 of 1998.Monitoring of soil erosion during the implentation of the project.</t>
  </si>
  <si>
    <t xml:space="preserve">Mpho Kgwadi </t>
  </si>
  <si>
    <t>Edith Pandelani</t>
  </si>
  <si>
    <t>Snakes bites, bees and wasps sting</t>
  </si>
  <si>
    <t>Theft</t>
  </si>
  <si>
    <t>Provision of security officers.</t>
  </si>
  <si>
    <t>Proper handling procedure must be developed and implemented on site.</t>
  </si>
  <si>
    <t>Incompetent employees</t>
  </si>
  <si>
    <t>Not adhering to method statement</t>
  </si>
  <si>
    <t>Improper connection</t>
  </si>
  <si>
    <t>Plant failure</t>
  </si>
  <si>
    <t>Ensure that no substandard tools are used.</t>
  </si>
  <si>
    <t>Engineer to ensure all supplied equipement are adequate.</t>
  </si>
  <si>
    <t>Strict supervision must enforced.</t>
  </si>
  <si>
    <t>The Electical works  For The WWTW And WTW Plants At Emfuleni SECTION 63</t>
  </si>
  <si>
    <t>07/12/2022</t>
  </si>
  <si>
    <t>Supplying of the Electrical Control Panels {Low and Medium voltage includes Motor Control Circuit (MCC)}, Electrical Cables (Low and Medium voltage), Electrical Machinery, Process Instruments Equipment’s, Electrical maintenance consumables and spares, Electrical spares as per request by Engineer.</t>
  </si>
  <si>
    <t>Electrical works</t>
  </si>
  <si>
    <t>Substandard electrical equipment,Specification not issued to the service provider/contractor by the client.</t>
  </si>
  <si>
    <t>Plant operations will be compromised, Green drop standard will not be complyed with.</t>
  </si>
  <si>
    <t>Improper handling and lifting of electrical equipment.</t>
  </si>
  <si>
    <t>Installation of electrical equipment</t>
  </si>
  <si>
    <t>Intended outcome will be compromised, financial loss, injuries.</t>
  </si>
  <si>
    <t>Intended outcome will be compromised, financial loss,injuries.</t>
  </si>
  <si>
    <t xml:space="preserve">Commissioning of the electrical equipment </t>
  </si>
  <si>
    <t>Substandard electrical equipment.</t>
  </si>
  <si>
    <t>Back injuries (ergonomics)</t>
  </si>
  <si>
    <t>Eletrocution</t>
  </si>
  <si>
    <t>Registered personnel are commisioning the plant.</t>
  </si>
  <si>
    <t>A contractor must be issued with a coherent specifcation and an electrical registered person must approve the supplied electrical equipment against the issued specification.</t>
  </si>
  <si>
    <t>Issue based Method Statement must be approved by the engineer/registered person.</t>
  </si>
  <si>
    <t xml:space="preserve">All employees who will be installing electrical equipment are registered.  </t>
  </si>
  <si>
    <t>TENDER RW10398264/22R FOR THE ELECTRICAL SERVICES FOR THE 44 PUMP STATIONS AT EMFULENI SECTION 63 INTERVENTION FOR THE PERIOD OF 18 MONTHS (AS AND WHEN REQUIRED)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</si>
</sst>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39">
    <font>
      <sz val="10"/>
      <color indexed="8"/>
      <name val="MS Sans Serif"/>
    </font>
    <font>
      <sz val="9"/>
      <color indexed="8"/>
      <name val="Times New Roman"/>
      <family val="1"/>
    </font>
    <font>
      <sz val="10"/>
      <color indexed="8"/>
      <name val="Times New Roman"/>
      <family val="1"/>
    </font>
    <font>
      <b/>
      <sz val="12"/>
      <color indexed="8"/>
      <name val="Times New Roman"/>
      <family val="1"/>
    </font>
    <font>
      <b/>
      <sz val="11"/>
      <color indexed="8"/>
      <name val="Times New Roman"/>
      <family val="1"/>
    </font>
    <font>
      <sz val="11"/>
      <color indexed="8"/>
      <name val="Times New Roman"/>
      <family val="1"/>
    </font>
    <font>
      <b/>
      <u/>
      <sz val="18"/>
      <color indexed="8"/>
      <name val="Times New Roman"/>
      <family val="1"/>
    </font>
    <font>
      <sz val="16"/>
      <color indexed="8"/>
      <name val="KPMG Logo"/>
    </font>
    <font>
      <b/>
      <sz val="10"/>
      <color indexed="8"/>
      <name val="Times New Roman"/>
      <family val="1"/>
    </font>
    <font>
      <sz val="9"/>
      <color indexed="8"/>
      <name val="Arial"/>
      <family val="2"/>
    </font>
    <font>
      <b/>
      <sz val="9"/>
      <color indexed="8"/>
      <name val="Arial"/>
      <family val="2"/>
    </font>
    <font>
      <sz val="8"/>
      <name val="MS Sans Serif"/>
      <family val="2"/>
    </font>
    <font>
      <sz val="9"/>
      <name val="Arial"/>
      <family val="2"/>
    </font>
    <font>
      <sz val="11"/>
      <color indexed="8"/>
      <name val="MS Sans Serif"/>
      <family val="2"/>
    </font>
    <font>
      <b/>
      <sz val="22"/>
      <color indexed="8"/>
      <name val="Times New Roman"/>
      <family val="1"/>
    </font>
    <font>
      <sz val="18"/>
      <color indexed="8"/>
      <name val="Times New Roman"/>
      <family val="1"/>
    </font>
    <font>
      <b/>
      <sz val="10"/>
      <color indexed="8"/>
      <name val="Arial"/>
      <family val="2"/>
    </font>
    <font>
      <sz val="10"/>
      <color indexed="8"/>
      <name val="Arial"/>
      <family val="2"/>
    </font>
    <font>
      <sz val="11"/>
      <color indexed="8"/>
      <name val="Arial"/>
      <family val="2"/>
    </font>
    <font>
      <b/>
      <sz val="11"/>
      <color indexed="8"/>
      <name val="Arial"/>
      <family val="2"/>
    </font>
    <font>
      <b/>
      <sz val="12"/>
      <color indexed="8"/>
      <name val="Arial"/>
      <family val="2"/>
    </font>
    <font>
      <b/>
      <u/>
      <sz val="10"/>
      <color indexed="8"/>
      <name val="Arial"/>
      <family val="2"/>
    </font>
    <font>
      <sz val="10"/>
      <name val="Arial"/>
      <family val="2"/>
    </font>
    <font>
      <b/>
      <u/>
      <sz val="12"/>
      <color indexed="8"/>
      <name val="Arial"/>
      <family val="2"/>
    </font>
    <font>
      <b/>
      <sz val="9"/>
      <color rgb="FFFF0000"/>
      <name val="Arial"/>
      <family val="2"/>
    </font>
    <font>
      <b/>
      <sz val="10"/>
      <color rgb="FFFF0000"/>
      <name val="Arial"/>
      <family val="2"/>
    </font>
    <font>
      <sz val="10"/>
      <color rgb="FFFF0000"/>
      <name val="Arial"/>
      <family val="2"/>
    </font>
    <font>
      <b/>
      <sz val="11"/>
      <color rgb="FFFF0000"/>
      <name val="Arial"/>
      <family val="2"/>
    </font>
    <font>
      <sz val="11"/>
      <color rgb="FFFF0000"/>
      <name val="Arial"/>
      <family val="2"/>
    </font>
    <font>
      <sz val="18"/>
      <color rgb="FFFF0000"/>
      <name val="Times New Roman"/>
      <family val="1"/>
    </font>
    <font>
      <b/>
      <sz val="12"/>
      <color rgb="FF000000"/>
      <name val="Arial"/>
      <family val="2"/>
    </font>
    <font>
      <sz val="12"/>
      <name val="Arial"/>
      <family val="2"/>
    </font>
    <font>
      <b/>
      <sz val="12"/>
      <name val="Arial"/>
      <family val="2"/>
    </font>
    <font>
      <sz val="12"/>
      <color rgb="FF000000"/>
      <name val="Arial"/>
      <family val="2"/>
    </font>
    <font>
      <sz val="16"/>
      <color rgb="FF000000"/>
      <name val="Arial"/>
      <family val="2"/>
    </font>
    <font>
      <sz val="16"/>
      <color indexed="8"/>
      <name val="Arial"/>
      <family val="2"/>
    </font>
    <font>
      <b/>
      <sz val="10"/>
      <color rgb="FF000000"/>
      <name val="Arial"/>
      <family val="2"/>
    </font>
    <font>
      <sz val="10"/>
      <color rgb="FF000000"/>
      <name val="Arial"/>
      <family val="2"/>
    </font>
    <font>
      <sz val="11"/>
      <name val="Arial"/>
      <family val="2"/>
    </font>
  </fonts>
  <fills count="14">
    <fill>
      <patternFill patternType="none"/>
    </fill>
    <fill>
      <patternFill patternType="gray125"/>
    </fill>
    <fill>
      <patternFill patternType="solid">
        <fgColor indexed="11"/>
        <bgColor indexed="64"/>
      </patternFill>
    </fill>
    <fill>
      <patternFill patternType="solid">
        <fgColor indexed="10"/>
        <bgColor indexed="64"/>
      </patternFill>
    </fill>
    <fill>
      <patternFill patternType="solid">
        <fgColor indexed="34"/>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rgb="FF00FF00"/>
        <bgColor indexed="64"/>
      </patternFill>
    </fill>
    <fill>
      <patternFill patternType="solid">
        <fgColor rgb="FFFFFF00"/>
        <bgColor indexed="64"/>
      </patternFill>
    </fill>
    <fill>
      <patternFill patternType="solid">
        <fgColor rgb="FFFF0000"/>
        <bgColor indexed="64"/>
      </patternFill>
    </fill>
    <fill>
      <patternFill patternType="solid">
        <fgColor theme="0"/>
        <bgColor indexed="64"/>
      </patternFill>
    </fill>
    <fill>
      <patternFill patternType="solid">
        <fgColor theme="6" tint="0.39997558519241921"/>
        <bgColor indexed="64"/>
      </patternFill>
    </fill>
    <fill>
      <patternFill patternType="solid">
        <fgColor theme="0" tint="-0.249977111117893"/>
        <bgColor indexed="64"/>
      </patternFill>
    </fill>
    <fill>
      <patternFill patternType="solid">
        <fgColor rgb="FFFFFFFF"/>
        <bgColor rgb="FF000000"/>
      </patternFill>
    </fill>
  </fills>
  <borders count="4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alignment vertical="top" wrapText="1"/>
    </xf>
    <xf numFmtId="9" fontId="1" fillId="0" borderId="0" applyFont="0" applyFill="0" applyBorder="0" applyAlignment="0" applyProtection="0"/>
  </cellStyleXfs>
  <cellXfs count="268">
    <xf numFmtId="0" fontId="0" fillId="0" borderId="0" xfId="0">
      <alignment vertical="top" wrapText="1"/>
    </xf>
    <xf numFmtId="0" fontId="2" fillId="0" borderId="0" xfId="0" applyFont="1">
      <alignment vertical="top" wrapText="1"/>
    </xf>
    <xf numFmtId="0" fontId="2" fillId="0" borderId="0" xfId="0" applyFont="1" applyAlignment="1">
      <alignment horizontal="center" vertical="top" wrapText="1"/>
    </xf>
    <xf numFmtId="0" fontId="3" fillId="0" borderId="0" xfId="0" applyFont="1" applyAlignment="1">
      <alignment horizontal="center" vertical="top" wrapText="1"/>
    </xf>
    <xf numFmtId="0" fontId="7" fillId="0" borderId="0" xfId="0" applyFont="1" applyAlignment="1">
      <alignment horizontal="left" vertical="top" wrapText="1" indent="1"/>
    </xf>
    <xf numFmtId="0" fontId="5" fillId="0" borderId="0" xfId="0" applyFont="1" applyBorder="1">
      <alignment vertical="top" wrapText="1"/>
    </xf>
    <xf numFmtId="3" fontId="10" fillId="0" borderId="1" xfId="0" applyNumberFormat="1" applyFont="1" applyFill="1" applyBorder="1" applyAlignment="1">
      <alignment vertical="top" wrapText="1"/>
    </xf>
    <xf numFmtId="0" fontId="9" fillId="0" borderId="1" xfId="0" applyFont="1" applyFill="1" applyBorder="1" applyAlignment="1">
      <alignment vertical="top" wrapText="1"/>
    </xf>
    <xf numFmtId="3" fontId="9" fillId="0" borderId="1" xfId="0" applyNumberFormat="1" applyFont="1" applyFill="1" applyBorder="1" applyAlignment="1">
      <alignment vertical="top" wrapText="1"/>
    </xf>
    <xf numFmtId="0" fontId="9" fillId="0" borderId="0" xfId="0" applyFont="1">
      <alignment vertical="top" wrapText="1"/>
    </xf>
    <xf numFmtId="3" fontId="10" fillId="0" borderId="1" xfId="0" applyNumberFormat="1" applyFont="1" applyFill="1" applyBorder="1" applyAlignment="1">
      <alignment horizontal="center" vertical="top" wrapText="1"/>
    </xf>
    <xf numFmtId="0" fontId="5" fillId="0" borderId="1" xfId="0" applyFont="1" applyBorder="1">
      <alignment vertical="top" wrapText="1"/>
    </xf>
    <xf numFmtId="0" fontId="5" fillId="0" borderId="1" xfId="0" applyFont="1" applyBorder="1" applyAlignment="1">
      <alignment horizontal="center" vertical="top" wrapText="1"/>
    </xf>
    <xf numFmtId="0" fontId="5" fillId="2" borderId="1" xfId="0" applyFont="1" applyFill="1" applyBorder="1">
      <alignment vertical="top" wrapText="1"/>
    </xf>
    <xf numFmtId="0" fontId="5" fillId="3" borderId="1" xfId="0" applyFont="1" applyFill="1" applyBorder="1">
      <alignment vertical="top" wrapText="1"/>
    </xf>
    <xf numFmtId="0" fontId="5" fillId="4" borderId="1" xfId="0" applyFont="1" applyFill="1" applyBorder="1">
      <alignment vertical="top" wrapText="1"/>
    </xf>
    <xf numFmtId="3" fontId="24" fillId="0" borderId="1" xfId="0" applyNumberFormat="1" applyFont="1" applyFill="1" applyBorder="1" applyAlignment="1">
      <alignment vertical="top" wrapText="1"/>
    </xf>
    <xf numFmtId="0" fontId="9" fillId="5" borderId="1" xfId="0" applyFont="1" applyFill="1" applyBorder="1">
      <alignment vertical="top" wrapText="1"/>
    </xf>
    <xf numFmtId="0" fontId="9" fillId="5" borderId="1" xfId="0" applyFont="1" applyFill="1" applyBorder="1" applyAlignment="1">
      <alignment vertical="top" wrapText="1"/>
    </xf>
    <xf numFmtId="2" fontId="12" fillId="5" borderId="1" xfId="0" quotePrefix="1" applyNumberFormat="1" applyFont="1" applyFill="1" applyBorder="1" applyAlignment="1">
      <alignment horizontal="center" vertical="top" wrapText="1"/>
    </xf>
    <xf numFmtId="14" fontId="9" fillId="0" borderId="1" xfId="0" applyNumberFormat="1" applyFont="1" applyFill="1" applyBorder="1" applyAlignment="1">
      <alignment vertical="top" wrapText="1"/>
    </xf>
    <xf numFmtId="0" fontId="14" fillId="0" borderId="0" xfId="0" applyFont="1" applyAlignment="1">
      <alignment horizontal="center" vertical="top" wrapText="1"/>
    </xf>
    <xf numFmtId="0" fontId="15" fillId="0" borderId="0" xfId="0" applyFont="1">
      <alignment vertical="top" wrapText="1"/>
    </xf>
    <xf numFmtId="0" fontId="9" fillId="0" borderId="1" xfId="0" applyFont="1" applyBorder="1">
      <alignment vertical="top" wrapText="1"/>
    </xf>
    <xf numFmtId="0" fontId="9" fillId="0" borderId="0" xfId="0" applyFont="1" applyFill="1">
      <alignment vertical="top" wrapText="1"/>
    </xf>
    <xf numFmtId="3" fontId="9" fillId="0" borderId="1" xfId="0" applyNumberFormat="1" applyFont="1" applyFill="1" applyBorder="1" applyAlignment="1">
      <alignment horizontal="left" vertical="top" wrapText="1"/>
    </xf>
    <xf numFmtId="3" fontId="9" fillId="0" borderId="1" xfId="0" applyNumberFormat="1" applyFont="1" applyFill="1" applyBorder="1" applyAlignment="1">
      <alignment horizontal="center" vertical="top" wrapText="1"/>
    </xf>
    <xf numFmtId="0" fontId="9" fillId="0" borderId="1" xfId="0" applyFont="1" applyFill="1" applyBorder="1" applyAlignment="1">
      <alignment horizontal="center" vertical="top" wrapText="1"/>
    </xf>
    <xf numFmtId="1" fontId="12" fillId="0" borderId="1" xfId="0" quotePrefix="1" applyNumberFormat="1" applyFont="1" applyFill="1" applyBorder="1" applyAlignment="1">
      <alignment horizontal="center" vertical="top" wrapText="1"/>
    </xf>
    <xf numFmtId="2" fontId="12" fillId="0" borderId="1" xfId="0" quotePrefix="1" applyNumberFormat="1" applyFont="1" applyFill="1" applyBorder="1" applyAlignment="1">
      <alignment horizontal="center" vertical="top" wrapText="1"/>
    </xf>
    <xf numFmtId="0" fontId="9" fillId="0" borderId="0" xfId="0" applyFont="1" applyAlignment="1">
      <alignment horizontal="justify" vertical="top" wrapText="1"/>
    </xf>
    <xf numFmtId="0" fontId="8" fillId="6" borderId="1" xfId="0" applyFont="1" applyFill="1" applyBorder="1" applyAlignment="1">
      <alignment horizontal="center" vertical="center" wrapText="1"/>
    </xf>
    <xf numFmtId="0" fontId="4" fillId="6" borderId="1" xfId="0" applyFont="1" applyFill="1" applyBorder="1" applyAlignment="1">
      <alignment horizontal="center" vertical="center" wrapText="1"/>
    </xf>
    <xf numFmtId="9" fontId="4" fillId="6" borderId="1" xfId="1" applyFont="1" applyFill="1" applyBorder="1" applyAlignment="1">
      <alignment horizontal="center" vertical="center" wrapText="1"/>
    </xf>
    <xf numFmtId="9" fontId="8" fillId="6" borderId="1" xfId="1" applyFont="1" applyFill="1" applyBorder="1" applyAlignment="1">
      <alignment horizontal="center" vertical="center" wrapText="1"/>
    </xf>
    <xf numFmtId="164" fontId="5" fillId="7" borderId="1" xfId="0" applyNumberFormat="1" applyFont="1" applyFill="1" applyBorder="1" applyAlignment="1">
      <alignment horizontal="center" vertical="center" wrapText="1"/>
    </xf>
    <xf numFmtId="164" fontId="5" fillId="8" borderId="1" xfId="0" applyNumberFormat="1" applyFont="1" applyFill="1" applyBorder="1" applyAlignment="1">
      <alignment horizontal="center" vertical="center" wrapText="1"/>
    </xf>
    <xf numFmtId="164" fontId="5" fillId="9" borderId="1" xfId="0" applyNumberFormat="1" applyFont="1" applyFill="1" applyBorder="1" applyAlignment="1">
      <alignment horizontal="center" vertical="center" wrapText="1"/>
    </xf>
    <xf numFmtId="164" fontId="2" fillId="9" borderId="1" xfId="0" applyNumberFormat="1" applyFont="1" applyFill="1" applyBorder="1" applyAlignment="1">
      <alignment horizontal="center" vertical="center" wrapText="1"/>
    </xf>
    <xf numFmtId="164" fontId="2" fillId="8" borderId="1" xfId="0" applyNumberFormat="1" applyFont="1" applyFill="1" applyBorder="1" applyAlignment="1">
      <alignment horizontal="center" vertical="center" wrapText="1"/>
    </xf>
    <xf numFmtId="0" fontId="8" fillId="10" borderId="0" xfId="0" applyFont="1" applyFill="1" applyBorder="1" applyAlignment="1">
      <alignment horizontal="center" vertical="top" wrapText="1"/>
    </xf>
    <xf numFmtId="0" fontId="5" fillId="10" borderId="0" xfId="0" applyFont="1" applyFill="1" applyBorder="1" applyAlignment="1">
      <alignment horizontal="center" vertical="center" wrapText="1"/>
    </xf>
    <xf numFmtId="0" fontId="2" fillId="10" borderId="0" xfId="0" applyFont="1" applyFill="1" applyBorder="1" applyAlignment="1">
      <alignment horizontal="center" vertical="center" wrapText="1"/>
    </xf>
    <xf numFmtId="0" fontId="2" fillId="10" borderId="0" xfId="0" applyFont="1" applyFill="1">
      <alignment vertical="top" wrapText="1"/>
    </xf>
    <xf numFmtId="0" fontId="8" fillId="6" borderId="1" xfId="0" applyFont="1" applyFill="1" applyBorder="1">
      <alignment vertical="top" wrapText="1"/>
    </xf>
    <xf numFmtId="0" fontId="4" fillId="6" borderId="1" xfId="0" applyFont="1" applyFill="1" applyBorder="1" applyAlignment="1">
      <alignment horizontal="center" vertical="top" wrapText="1"/>
    </xf>
    <xf numFmtId="0" fontId="18" fillId="0" borderId="1" xfId="0" applyFont="1" applyBorder="1">
      <alignment vertical="top" wrapText="1"/>
    </xf>
    <xf numFmtId="0" fontId="19" fillId="0" borderId="1" xfId="0" applyFont="1" applyBorder="1" applyAlignment="1">
      <alignment horizontal="center" vertical="top" wrapText="1"/>
    </xf>
    <xf numFmtId="0" fontId="16" fillId="0" borderId="1" xfId="0" applyFont="1" applyBorder="1" applyAlignment="1">
      <alignment horizontal="center" vertical="top" wrapText="1"/>
    </xf>
    <xf numFmtId="0" fontId="16" fillId="0" borderId="1" xfId="0" applyFont="1" applyBorder="1">
      <alignment vertical="top" wrapText="1"/>
    </xf>
    <xf numFmtId="0" fontId="17" fillId="0" borderId="4" xfId="0" applyFont="1" applyBorder="1">
      <alignment vertical="top" wrapText="1"/>
    </xf>
    <xf numFmtId="0" fontId="17" fillId="0" borderId="5" xfId="0" applyFont="1" applyBorder="1">
      <alignment vertical="top" wrapText="1"/>
    </xf>
    <xf numFmtId="0" fontId="17" fillId="0" borderId="5" xfId="0" applyFont="1" applyBorder="1" applyAlignment="1">
      <alignment horizontal="center" vertical="top" wrapText="1"/>
    </xf>
    <xf numFmtId="0" fontId="22" fillId="0" borderId="5" xfId="0" applyFont="1" applyBorder="1" applyAlignment="1">
      <alignment horizontal="center" vertical="top" wrapText="1"/>
    </xf>
    <xf numFmtId="0" fontId="17" fillId="0" borderId="1" xfId="0" applyFont="1" applyBorder="1">
      <alignment vertical="top" wrapText="1"/>
    </xf>
    <xf numFmtId="0" fontId="16" fillId="0" borderId="4" xfId="0" applyFont="1" applyBorder="1">
      <alignment vertical="top" wrapText="1"/>
    </xf>
    <xf numFmtId="0" fontId="17" fillId="0" borderId="1" xfId="0" applyFont="1" applyBorder="1" applyAlignment="1">
      <alignment horizontal="center" vertical="top" wrapText="1"/>
    </xf>
    <xf numFmtId="0" fontId="16" fillId="0" borderId="0" xfId="0" applyFont="1" applyBorder="1">
      <alignment vertical="top" wrapText="1"/>
    </xf>
    <xf numFmtId="0" fontId="25" fillId="0" borderId="1" xfId="0" applyFont="1" applyBorder="1" applyAlignment="1">
      <alignment horizontal="center" vertical="top" wrapText="1"/>
    </xf>
    <xf numFmtId="0" fontId="26" fillId="0" borderId="1" xfId="0" applyFont="1" applyBorder="1">
      <alignment vertical="top" wrapText="1"/>
    </xf>
    <xf numFmtId="0" fontId="19" fillId="5" borderId="1" xfId="0" applyFont="1" applyFill="1" applyBorder="1" applyAlignment="1">
      <alignment horizontal="center" vertical="top" wrapText="1"/>
    </xf>
    <xf numFmtId="0" fontId="19" fillId="5" borderId="6" xfId="0" applyFont="1" applyFill="1" applyBorder="1" applyAlignment="1">
      <alignment horizontal="center" vertical="top" wrapText="1"/>
    </xf>
    <xf numFmtId="0" fontId="19" fillId="5" borderId="1" xfId="0" applyFont="1" applyFill="1" applyBorder="1">
      <alignment vertical="top" wrapText="1"/>
    </xf>
    <xf numFmtId="0" fontId="18" fillId="5" borderId="2" xfId="0" applyFont="1" applyFill="1" applyBorder="1">
      <alignment vertical="top" wrapText="1"/>
    </xf>
    <xf numFmtId="0" fontId="18" fillId="5" borderId="1" xfId="0" applyFont="1" applyFill="1" applyBorder="1">
      <alignment vertical="top" wrapText="1"/>
    </xf>
    <xf numFmtId="0" fontId="18" fillId="5" borderId="4" xfId="0" applyFont="1" applyFill="1" applyBorder="1">
      <alignment vertical="top" wrapText="1"/>
    </xf>
    <xf numFmtId="0" fontId="17" fillId="5" borderId="7" xfId="0" applyFont="1" applyFill="1" applyBorder="1">
      <alignment vertical="top" wrapText="1"/>
    </xf>
    <xf numFmtId="0" fontId="17" fillId="5" borderId="8" xfId="0" applyFont="1" applyFill="1" applyBorder="1">
      <alignment vertical="top" wrapText="1"/>
    </xf>
    <xf numFmtId="0" fontId="23" fillId="5" borderId="8" xfId="0" applyFont="1" applyFill="1" applyBorder="1">
      <alignment vertical="top" wrapText="1"/>
    </xf>
    <xf numFmtId="0" fontId="18" fillId="5" borderId="8" xfId="0" applyFont="1" applyFill="1" applyBorder="1" applyAlignment="1">
      <alignment horizontal="center" vertical="top" wrapText="1"/>
    </xf>
    <xf numFmtId="0" fontId="17" fillId="5" borderId="9" xfId="0" applyFont="1" applyFill="1" applyBorder="1">
      <alignment vertical="top" wrapText="1"/>
    </xf>
    <xf numFmtId="0" fontId="19" fillId="5" borderId="10" xfId="0" applyFont="1" applyFill="1" applyBorder="1" applyAlignment="1">
      <alignment horizontal="center" vertical="top" wrapText="1"/>
    </xf>
    <xf numFmtId="0" fontId="27" fillId="5" borderId="11" xfId="0" applyFont="1" applyFill="1" applyBorder="1" applyAlignment="1">
      <alignment horizontal="center" vertical="top" wrapText="1"/>
    </xf>
    <xf numFmtId="2" fontId="18" fillId="5" borderId="10" xfId="0" applyNumberFormat="1" applyFont="1" applyFill="1" applyBorder="1" applyAlignment="1">
      <alignment horizontal="center" vertical="top" wrapText="1"/>
    </xf>
    <xf numFmtId="0" fontId="28" fillId="5" borderId="11" xfId="0" applyFont="1" applyFill="1" applyBorder="1">
      <alignment vertical="top" wrapText="1"/>
    </xf>
    <xf numFmtId="2" fontId="18" fillId="5" borderId="12" xfId="0" applyNumberFormat="1" applyFont="1" applyFill="1" applyBorder="1" applyAlignment="1">
      <alignment horizontal="center" vertical="top" wrapText="1"/>
    </xf>
    <xf numFmtId="0" fontId="18" fillId="5" borderId="13" xfId="0" applyFont="1" applyFill="1" applyBorder="1">
      <alignment vertical="top" wrapText="1"/>
    </xf>
    <xf numFmtId="0" fontId="28" fillId="5" borderId="14" xfId="0" applyFont="1" applyFill="1" applyBorder="1">
      <alignment vertical="top" wrapText="1"/>
    </xf>
    <xf numFmtId="39" fontId="19" fillId="0" borderId="10" xfId="0" applyNumberFormat="1" applyFont="1" applyBorder="1" applyAlignment="1">
      <alignment horizontal="center" vertical="top" wrapText="1"/>
    </xf>
    <xf numFmtId="0" fontId="19" fillId="0" borderId="11" xfId="0" applyFont="1" applyBorder="1" applyAlignment="1">
      <alignment horizontal="center" vertical="top" wrapText="1"/>
    </xf>
    <xf numFmtId="0" fontId="16" fillId="5" borderId="1" xfId="0" applyFont="1" applyFill="1" applyBorder="1" applyAlignment="1">
      <alignment horizontal="center" vertical="center" wrapText="1"/>
    </xf>
    <xf numFmtId="39" fontId="16" fillId="0" borderId="1" xfId="0" applyNumberFormat="1" applyFont="1" applyBorder="1" applyAlignment="1">
      <alignment horizontal="center" vertical="top" wrapText="1"/>
    </xf>
    <xf numFmtId="39" fontId="4" fillId="10" borderId="0" xfId="0" applyNumberFormat="1" applyFont="1" applyFill="1" applyBorder="1" applyAlignment="1">
      <alignment vertical="top" wrapText="1"/>
    </xf>
    <xf numFmtId="39" fontId="19" fillId="10" borderId="10" xfId="0" applyNumberFormat="1" applyFont="1" applyFill="1" applyBorder="1" applyAlignment="1">
      <alignment horizontal="center" vertical="top" wrapText="1"/>
    </xf>
    <xf numFmtId="0" fontId="19" fillId="10" borderId="1" xfId="0" applyFont="1" applyFill="1" applyBorder="1" applyAlignment="1">
      <alignment horizontal="center" vertical="top" wrapText="1"/>
    </xf>
    <xf numFmtId="0" fontId="19" fillId="10" borderId="11" xfId="0" applyFont="1" applyFill="1" applyBorder="1" applyAlignment="1">
      <alignment horizontal="center" vertical="top" wrapText="1"/>
    </xf>
    <xf numFmtId="0" fontId="18" fillId="10" borderId="15" xfId="0" applyFont="1" applyFill="1" applyBorder="1">
      <alignment vertical="top" wrapText="1"/>
    </xf>
    <xf numFmtId="0" fontId="18" fillId="10" borderId="5" xfId="0" applyFont="1" applyFill="1" applyBorder="1">
      <alignment vertical="top" wrapText="1"/>
    </xf>
    <xf numFmtId="2" fontId="18" fillId="10" borderId="16" xfId="0" applyNumberFormat="1" applyFont="1" applyFill="1" applyBorder="1" applyAlignment="1">
      <alignment horizontal="center" vertical="top" wrapText="1"/>
    </xf>
    <xf numFmtId="0" fontId="18" fillId="10" borderId="17" xfId="0" applyFont="1" applyFill="1" applyBorder="1">
      <alignment vertical="top" wrapText="1"/>
    </xf>
    <xf numFmtId="0" fontId="18" fillId="10" borderId="18" xfId="0" applyFont="1" applyFill="1" applyBorder="1">
      <alignment vertical="top" wrapText="1"/>
    </xf>
    <xf numFmtId="2" fontId="18" fillId="10" borderId="19" xfId="0" applyNumberFormat="1" applyFont="1" applyFill="1" applyBorder="1" applyAlignment="1">
      <alignment horizontal="center" vertical="top" wrapText="1"/>
    </xf>
    <xf numFmtId="0" fontId="18" fillId="0" borderId="6" xfId="0" applyFont="1" applyBorder="1">
      <alignment vertical="top" wrapText="1"/>
    </xf>
    <xf numFmtId="2" fontId="4" fillId="10" borderId="0" xfId="0" applyNumberFormat="1" applyFont="1" applyFill="1" applyBorder="1" applyAlignment="1">
      <alignment horizontal="center" vertical="top" wrapText="1"/>
    </xf>
    <xf numFmtId="2" fontId="18" fillId="10" borderId="0" xfId="0" applyNumberFormat="1" applyFont="1" applyFill="1" applyBorder="1" applyAlignment="1">
      <alignment horizontal="center" vertical="top" wrapText="1"/>
    </xf>
    <xf numFmtId="0" fontId="18" fillId="10" borderId="0" xfId="0" applyFont="1" applyFill="1" applyBorder="1">
      <alignment vertical="top" wrapText="1"/>
    </xf>
    <xf numFmtId="0" fontId="5" fillId="10" borderId="0" xfId="0" applyFont="1" applyFill="1" applyBorder="1">
      <alignment vertical="top" wrapText="1"/>
    </xf>
    <xf numFmtId="0" fontId="2" fillId="10" borderId="0" xfId="0" applyFont="1" applyFill="1" applyBorder="1">
      <alignment vertical="top" wrapText="1"/>
    </xf>
    <xf numFmtId="2" fontId="5" fillId="10" borderId="0" xfId="0" applyNumberFormat="1" applyFont="1" applyFill="1" applyBorder="1" applyAlignment="1">
      <alignment horizontal="center" vertical="top" wrapText="1"/>
    </xf>
    <xf numFmtId="2" fontId="18" fillId="0" borderId="10" xfId="0" applyNumberFormat="1" applyFont="1" applyBorder="1" applyAlignment="1">
      <alignment horizontal="center" vertical="top" wrapText="1"/>
    </xf>
    <xf numFmtId="9" fontId="18" fillId="0" borderId="11" xfId="0" applyNumberFormat="1" applyFont="1" applyBorder="1">
      <alignment vertical="top" wrapText="1"/>
    </xf>
    <xf numFmtId="0" fontId="18" fillId="0" borderId="11" xfId="0" applyFont="1" applyBorder="1" applyAlignment="1">
      <alignment horizontal="right" vertical="top" wrapText="1"/>
    </xf>
    <xf numFmtId="2" fontId="18" fillId="0" borderId="20" xfId="0" applyNumberFormat="1" applyFont="1" applyBorder="1" applyAlignment="1">
      <alignment horizontal="center" vertical="top" wrapText="1"/>
    </xf>
    <xf numFmtId="0" fontId="18" fillId="0" borderId="21" xfId="0" applyFont="1" applyBorder="1" applyAlignment="1">
      <alignment horizontal="right" vertical="top" wrapText="1"/>
    </xf>
    <xf numFmtId="2" fontId="18" fillId="0" borderId="12" xfId="0" applyNumberFormat="1" applyFont="1" applyBorder="1" applyAlignment="1">
      <alignment horizontal="center" vertical="top" wrapText="1"/>
    </xf>
    <xf numFmtId="0" fontId="18" fillId="0" borderId="13" xfId="0" applyFont="1" applyBorder="1">
      <alignment vertical="top" wrapText="1"/>
    </xf>
    <xf numFmtId="9" fontId="18" fillId="0" borderId="14" xfId="0" applyNumberFormat="1" applyFont="1" applyBorder="1">
      <alignment vertical="top" wrapText="1"/>
    </xf>
    <xf numFmtId="9" fontId="16" fillId="5" borderId="10" xfId="0" applyNumberFormat="1" applyFont="1" applyFill="1" applyBorder="1" applyAlignment="1">
      <alignment horizontal="center" vertical="center" wrapText="1"/>
    </xf>
    <xf numFmtId="9" fontId="16" fillId="5" borderId="11" xfId="0" applyNumberFormat="1" applyFont="1" applyFill="1" applyBorder="1" applyAlignment="1">
      <alignment horizontal="center" vertical="center" wrapText="1"/>
    </xf>
    <xf numFmtId="0" fontId="8" fillId="6" borderId="10" xfId="0" applyFont="1" applyFill="1" applyBorder="1" applyAlignment="1">
      <alignment horizontal="center" vertical="center" wrapText="1"/>
    </xf>
    <xf numFmtId="0" fontId="8" fillId="6" borderId="11" xfId="0" applyFont="1" applyFill="1" applyBorder="1" applyAlignment="1">
      <alignment horizontal="center" vertical="center" wrapText="1"/>
    </xf>
    <xf numFmtId="9" fontId="4" fillId="6" borderId="10" xfId="1" applyFont="1" applyFill="1" applyBorder="1" applyAlignment="1">
      <alignment horizontal="center" vertical="center" wrapText="1"/>
    </xf>
    <xf numFmtId="9" fontId="8" fillId="6" borderId="11" xfId="1" applyFont="1" applyFill="1" applyBorder="1" applyAlignment="1">
      <alignment horizontal="center" vertical="center" wrapText="1"/>
    </xf>
    <xf numFmtId="164" fontId="5" fillId="7" borderId="10" xfId="0" applyNumberFormat="1" applyFont="1" applyFill="1" applyBorder="1" applyAlignment="1">
      <alignment horizontal="center" vertical="center" wrapText="1"/>
    </xf>
    <xf numFmtId="164" fontId="2" fillId="9" borderId="11" xfId="0" applyNumberFormat="1" applyFont="1" applyFill="1" applyBorder="1" applyAlignment="1">
      <alignment horizontal="center" vertical="center" wrapText="1"/>
    </xf>
    <xf numFmtId="164" fontId="2" fillId="8" borderId="11" xfId="0" applyNumberFormat="1" applyFont="1" applyFill="1" applyBorder="1" applyAlignment="1">
      <alignment horizontal="center" vertical="center" wrapText="1"/>
    </xf>
    <xf numFmtId="0" fontId="4" fillId="6" borderId="22" xfId="0" applyFont="1" applyFill="1" applyBorder="1" applyAlignment="1">
      <alignment horizontal="center" vertical="center" wrapText="1"/>
    </xf>
    <xf numFmtId="0" fontId="4" fillId="6" borderId="23" xfId="0" applyFont="1" applyFill="1" applyBorder="1" applyAlignment="1">
      <alignment horizontal="center" vertical="center" wrapText="1"/>
    </xf>
    <xf numFmtId="0" fontId="8" fillId="6" borderId="23" xfId="0" applyFont="1" applyFill="1" applyBorder="1" applyAlignment="1">
      <alignment horizontal="center" vertical="top" wrapText="1"/>
    </xf>
    <xf numFmtId="164" fontId="5" fillId="7" borderId="20" xfId="0" applyNumberFormat="1" applyFont="1" applyFill="1" applyBorder="1" applyAlignment="1">
      <alignment horizontal="center" vertical="center" wrapText="1"/>
    </xf>
    <xf numFmtId="164" fontId="5" fillId="7" borderId="6" xfId="0" applyNumberFormat="1" applyFont="1" applyFill="1" applyBorder="1" applyAlignment="1">
      <alignment horizontal="center" vertical="center" wrapText="1"/>
    </xf>
    <xf numFmtId="0" fontId="0" fillId="0" borderId="0" xfId="0" applyBorder="1">
      <alignment vertical="top" wrapText="1"/>
    </xf>
    <xf numFmtId="0" fontId="0" fillId="10" borderId="0" xfId="0" applyFill="1" applyBorder="1">
      <alignment vertical="top" wrapText="1"/>
    </xf>
    <xf numFmtId="0" fontId="4" fillId="10" borderId="0" xfId="0" applyFont="1" applyFill="1" applyBorder="1">
      <alignment vertical="top" wrapText="1"/>
    </xf>
    <xf numFmtId="0" fontId="8" fillId="6" borderId="24" xfId="0" applyFont="1" applyFill="1" applyBorder="1" applyAlignment="1">
      <alignment horizontal="center" vertical="top" wrapText="1"/>
    </xf>
    <xf numFmtId="0" fontId="4" fillId="6" borderId="24" xfId="0" applyFont="1" applyFill="1" applyBorder="1" applyAlignment="1">
      <alignment horizontal="center" vertical="center" wrapText="1"/>
    </xf>
    <xf numFmtId="164" fontId="2" fillId="8" borderId="6" xfId="0" applyNumberFormat="1" applyFont="1" applyFill="1" applyBorder="1" applyAlignment="1">
      <alignment horizontal="center" vertical="center" wrapText="1"/>
    </xf>
    <xf numFmtId="164" fontId="2" fillId="8" borderId="21" xfId="0" applyNumberFormat="1" applyFont="1" applyFill="1" applyBorder="1" applyAlignment="1">
      <alignment horizontal="center" vertical="center" wrapText="1"/>
    </xf>
    <xf numFmtId="0" fontId="8" fillId="6" borderId="25" xfId="0" applyFont="1" applyFill="1" applyBorder="1" applyAlignment="1">
      <alignment horizontal="center" vertical="top" wrapText="1"/>
    </xf>
    <xf numFmtId="0" fontId="4" fillId="6" borderId="25" xfId="0" applyFont="1" applyFill="1" applyBorder="1" applyAlignment="1">
      <alignment horizontal="center" vertical="center" wrapText="1"/>
    </xf>
    <xf numFmtId="164" fontId="5" fillId="7" borderId="26" xfId="0" applyNumberFormat="1" applyFont="1" applyFill="1" applyBorder="1" applyAlignment="1">
      <alignment horizontal="center" vertical="center" wrapText="1"/>
    </xf>
    <xf numFmtId="164" fontId="5" fillId="7" borderId="27" xfId="0" applyNumberFormat="1" applyFont="1" applyFill="1" applyBorder="1" applyAlignment="1">
      <alignment horizontal="center" vertical="center" wrapText="1"/>
    </xf>
    <xf numFmtId="164" fontId="2" fillId="7" borderId="27" xfId="0" applyNumberFormat="1" applyFont="1" applyFill="1" applyBorder="1" applyAlignment="1">
      <alignment horizontal="center" vertical="center" wrapText="1"/>
    </xf>
    <xf numFmtId="164" fontId="2" fillId="7" borderId="28" xfId="0" applyNumberFormat="1" applyFont="1" applyFill="1" applyBorder="1" applyAlignment="1">
      <alignment horizontal="center" vertical="center" wrapText="1"/>
    </xf>
    <xf numFmtId="0" fontId="0" fillId="10" borderId="0" xfId="0" applyFill="1">
      <alignment vertical="top" wrapText="1"/>
    </xf>
    <xf numFmtId="0" fontId="5" fillId="10" borderId="0" xfId="0" applyFont="1" applyFill="1">
      <alignment vertical="top" wrapText="1"/>
    </xf>
    <xf numFmtId="0" fontId="2" fillId="10" borderId="0" xfId="0" applyFont="1" applyFill="1" applyAlignment="1">
      <alignment horizontal="center" vertical="top" wrapText="1"/>
    </xf>
    <xf numFmtId="0" fontId="5" fillId="10" borderId="0" xfId="0" applyFont="1" applyFill="1" applyBorder="1" applyAlignment="1">
      <alignment horizontal="center" vertical="top" wrapText="1"/>
    </xf>
    <xf numFmtId="0" fontId="2" fillId="10" borderId="29" xfId="0" applyFont="1" applyFill="1" applyBorder="1">
      <alignment vertical="top" wrapText="1"/>
    </xf>
    <xf numFmtId="39" fontId="5" fillId="10" borderId="0" xfId="0" applyNumberFormat="1" applyFont="1" applyFill="1" applyBorder="1" applyAlignment="1">
      <alignment vertical="top" wrapText="1"/>
    </xf>
    <xf numFmtId="0" fontId="13" fillId="10" borderId="0" xfId="0" applyFont="1" applyFill="1" applyBorder="1" applyAlignment="1">
      <alignment vertical="top" wrapText="1"/>
    </xf>
    <xf numFmtId="0" fontId="17" fillId="10" borderId="0" xfId="0" applyFont="1" applyFill="1" applyBorder="1">
      <alignment vertical="top" wrapText="1"/>
    </xf>
    <xf numFmtId="0" fontId="17" fillId="10" borderId="0" xfId="0" applyFont="1" applyFill="1" applyBorder="1" applyAlignment="1">
      <alignment horizontal="center" vertical="top" wrapText="1"/>
    </xf>
    <xf numFmtId="0" fontId="0" fillId="10" borderId="7" xfId="0" applyFill="1" applyBorder="1">
      <alignment vertical="top" wrapText="1"/>
    </xf>
    <xf numFmtId="0" fontId="5" fillId="10" borderId="9" xfId="0" applyFont="1" applyFill="1" applyBorder="1">
      <alignment vertical="top" wrapText="1"/>
    </xf>
    <xf numFmtId="0" fontId="0" fillId="10" borderId="30" xfId="0" applyFill="1" applyBorder="1">
      <alignment vertical="top" wrapText="1"/>
    </xf>
    <xf numFmtId="0" fontId="5" fillId="10" borderId="31" xfId="0" applyFont="1" applyFill="1" applyBorder="1">
      <alignment vertical="top" wrapText="1"/>
    </xf>
    <xf numFmtId="0" fontId="5" fillId="10" borderId="31" xfId="0" applyFont="1" applyFill="1" applyBorder="1" applyAlignment="1">
      <alignment horizontal="center" vertical="top" wrapText="1"/>
    </xf>
    <xf numFmtId="0" fontId="0" fillId="0" borderId="30" xfId="0" applyBorder="1">
      <alignment vertical="top" wrapText="1"/>
    </xf>
    <xf numFmtId="0" fontId="0" fillId="10" borderId="31" xfId="0" applyFill="1" applyBorder="1">
      <alignment vertical="top" wrapText="1"/>
    </xf>
    <xf numFmtId="0" fontId="4" fillId="10" borderId="31" xfId="0" applyFont="1" applyFill="1" applyBorder="1" applyAlignment="1">
      <alignment horizontal="center" vertical="center" wrapText="1"/>
    </xf>
    <xf numFmtId="0" fontId="0" fillId="10" borderId="32" xfId="0" applyFill="1" applyBorder="1">
      <alignment vertical="top" wrapText="1"/>
    </xf>
    <xf numFmtId="0" fontId="0" fillId="0" borderId="33" xfId="0" applyBorder="1">
      <alignment vertical="top" wrapText="1"/>
    </xf>
    <xf numFmtId="0" fontId="0" fillId="10" borderId="33" xfId="0" applyFill="1" applyBorder="1">
      <alignment vertical="top" wrapText="1"/>
    </xf>
    <xf numFmtId="0" fontId="0" fillId="10" borderId="19" xfId="0" applyFill="1" applyBorder="1">
      <alignment vertical="top" wrapText="1"/>
    </xf>
    <xf numFmtId="0" fontId="16" fillId="11" borderId="25" xfId="0" applyFont="1" applyFill="1" applyBorder="1" applyAlignment="1">
      <alignment horizontal="center" vertical="center" wrapText="1"/>
    </xf>
    <xf numFmtId="0" fontId="19" fillId="11" borderId="25" xfId="0" applyFont="1" applyFill="1" applyBorder="1" applyAlignment="1">
      <alignment horizontal="center" vertical="center"/>
    </xf>
    <xf numFmtId="0" fontId="19" fillId="11" borderId="25" xfId="0" applyFont="1" applyFill="1" applyBorder="1" applyAlignment="1">
      <alignment horizontal="center" vertical="center" wrapText="1"/>
    </xf>
    <xf numFmtId="3" fontId="16" fillId="11" borderId="25" xfId="0" applyNumberFormat="1" applyFont="1" applyFill="1" applyBorder="1" applyAlignment="1">
      <alignment horizontal="center" vertical="center" wrapText="1"/>
    </xf>
    <xf numFmtId="4" fontId="16" fillId="11" borderId="25" xfId="0" applyNumberFormat="1" applyFont="1" applyFill="1" applyBorder="1" applyAlignment="1">
      <alignment horizontal="center" vertical="center" wrapText="1"/>
    </xf>
    <xf numFmtId="2" fontId="16" fillId="11" borderId="25" xfId="0" applyNumberFormat="1" applyFont="1" applyFill="1" applyBorder="1" applyAlignment="1">
      <alignment horizontal="center" vertical="center" wrapText="1"/>
    </xf>
    <xf numFmtId="0" fontId="15" fillId="12" borderId="0" xfId="0" applyFont="1" applyFill="1">
      <alignment vertical="top" wrapText="1"/>
    </xf>
    <xf numFmtId="0" fontId="29" fillId="0" borderId="0" xfId="0" applyFont="1">
      <alignment vertical="top" wrapText="1"/>
    </xf>
    <xf numFmtId="15" fontId="12" fillId="0" borderId="1" xfId="0" applyNumberFormat="1" applyFont="1" applyBorder="1" applyAlignment="1">
      <alignment vertical="top" wrapText="1"/>
    </xf>
    <xf numFmtId="0" fontId="19" fillId="11" borderId="25" xfId="0" applyFont="1" applyFill="1" applyBorder="1" applyAlignment="1">
      <alignment vertical="center" wrapText="1"/>
    </xf>
    <xf numFmtId="0" fontId="36" fillId="0" borderId="0" xfId="0" applyFont="1" applyFill="1" applyBorder="1" applyAlignment="1">
      <alignment vertical="top" wrapText="1"/>
    </xf>
    <xf numFmtId="0" fontId="37" fillId="0" borderId="0" xfId="0" applyFont="1" applyFill="1" applyBorder="1">
      <alignment vertical="top" wrapText="1"/>
    </xf>
    <xf numFmtId="0" fontId="36" fillId="0" borderId="31" xfId="0" applyFont="1" applyFill="1" applyBorder="1" applyAlignment="1">
      <alignment vertical="top"/>
    </xf>
    <xf numFmtId="0" fontId="36" fillId="0" borderId="33" xfId="0" applyFont="1" applyFill="1" applyBorder="1" applyAlignment="1">
      <alignment vertical="top" wrapText="1"/>
    </xf>
    <xf numFmtId="0" fontId="36" fillId="0" borderId="19" xfId="0" applyFont="1" applyFill="1" applyBorder="1" applyAlignment="1">
      <alignment vertical="top" wrapText="1"/>
    </xf>
    <xf numFmtId="0" fontId="9" fillId="0" borderId="0" xfId="0" applyFont="1" applyBorder="1">
      <alignment vertical="top" wrapText="1"/>
    </xf>
    <xf numFmtId="0" fontId="34" fillId="7" borderId="0" xfId="0" applyFont="1" applyFill="1" applyBorder="1" applyAlignment="1">
      <alignment vertical="center" wrapText="1"/>
    </xf>
    <xf numFmtId="0" fontId="34" fillId="9" borderId="0" xfId="0" applyFont="1" applyFill="1" applyBorder="1" applyAlignment="1">
      <alignment vertical="center" wrapText="1"/>
    </xf>
    <xf numFmtId="0" fontId="35" fillId="8" borderId="0" xfId="0" applyFont="1" applyFill="1" applyBorder="1" applyAlignment="1">
      <alignment vertical="center" wrapText="1"/>
    </xf>
    <xf numFmtId="0" fontId="9" fillId="8" borderId="0" xfId="0" applyFont="1" applyFill="1">
      <alignment vertical="top" wrapText="1"/>
    </xf>
    <xf numFmtId="0" fontId="9" fillId="9" borderId="0" xfId="0" applyFont="1" applyFill="1">
      <alignment vertical="top" wrapText="1"/>
    </xf>
    <xf numFmtId="0" fontId="34" fillId="0" borderId="0" xfId="0" applyFont="1" applyFill="1" applyBorder="1" applyAlignment="1">
      <alignment vertical="center" wrapText="1"/>
    </xf>
    <xf numFmtId="3" fontId="10" fillId="0" borderId="1" xfId="0" applyNumberFormat="1" applyFont="1" applyBorder="1" applyAlignment="1">
      <alignment horizontal="center" vertical="top" wrapText="1"/>
    </xf>
    <xf numFmtId="3" fontId="10" fillId="0" borderId="1" xfId="0" applyNumberFormat="1" applyFont="1" applyBorder="1" applyAlignment="1">
      <alignment horizontal="left" vertical="top" wrapText="1"/>
    </xf>
    <xf numFmtId="3" fontId="9" fillId="0" borderId="1" xfId="0" applyNumberFormat="1" applyFont="1" applyBorder="1" applyAlignment="1">
      <alignment horizontal="left" vertical="top" wrapText="1"/>
    </xf>
    <xf numFmtId="1" fontId="12" fillId="0" borderId="1" xfId="0" quotePrefix="1" applyNumberFormat="1" applyFont="1" applyBorder="1" applyAlignment="1">
      <alignment horizontal="center" vertical="top" wrapText="1"/>
    </xf>
    <xf numFmtId="3" fontId="9" fillId="0" borderId="1" xfId="0" applyNumberFormat="1" applyFont="1" applyBorder="1" applyAlignment="1">
      <alignment horizontal="center" vertical="top" wrapText="1"/>
    </xf>
    <xf numFmtId="2" fontId="12" fillId="0" borderId="1" xfId="0" quotePrefix="1" applyNumberFormat="1" applyFont="1" applyBorder="1" applyAlignment="1">
      <alignment horizontal="center" vertical="top" wrapText="1"/>
    </xf>
    <xf numFmtId="3" fontId="10" fillId="0" borderId="1" xfId="0" applyNumberFormat="1" applyFont="1" applyBorder="1">
      <alignment vertical="top" wrapText="1"/>
    </xf>
    <xf numFmtId="0" fontId="9" fillId="0" borderId="1" xfId="0" applyFont="1" applyBorder="1" applyAlignment="1">
      <alignment horizontal="center" vertical="top" wrapText="1"/>
    </xf>
    <xf numFmtId="0" fontId="12" fillId="0" borderId="1" xfId="0" applyFont="1" applyBorder="1" applyProtection="1">
      <alignment vertical="top" wrapText="1"/>
      <protection locked="0"/>
    </xf>
    <xf numFmtId="3" fontId="10" fillId="0" borderId="1" xfId="0" applyNumberFormat="1" applyFont="1" applyFill="1" applyBorder="1" applyAlignment="1">
      <alignment horizontal="left" vertical="top" wrapText="1"/>
    </xf>
    <xf numFmtId="0" fontId="9" fillId="0" borderId="0" xfId="0" applyFont="1" applyAlignment="1">
      <alignment horizontal="left" vertical="top" wrapText="1"/>
    </xf>
    <xf numFmtId="0" fontId="10" fillId="0" borderId="1" xfId="0" applyFont="1" applyBorder="1">
      <alignment vertical="top" wrapText="1"/>
    </xf>
    <xf numFmtId="0" fontId="12" fillId="0" borderId="1" xfId="0" applyFont="1" applyBorder="1" applyAlignment="1" applyProtection="1">
      <alignment horizontal="left" vertical="top" wrapText="1"/>
      <protection locked="0"/>
    </xf>
    <xf numFmtId="3" fontId="10" fillId="0" borderId="6" xfId="0" applyNumberFormat="1" applyFont="1" applyBorder="1" applyAlignment="1">
      <alignment horizontal="center" vertical="top" wrapText="1"/>
    </xf>
    <xf numFmtId="3" fontId="10" fillId="0" borderId="6" xfId="0" applyNumberFormat="1" applyFont="1" applyBorder="1" applyAlignment="1">
      <alignment horizontal="left" vertical="top" wrapText="1"/>
    </xf>
    <xf numFmtId="3" fontId="9" fillId="0" borderId="6" xfId="0" applyNumberFormat="1" applyFont="1" applyBorder="1" applyAlignment="1">
      <alignment horizontal="left" vertical="top" wrapText="1"/>
    </xf>
    <xf numFmtId="0" fontId="9" fillId="5" borderId="6" xfId="0" applyFont="1" applyFill="1" applyBorder="1">
      <alignment vertical="top" wrapText="1"/>
    </xf>
    <xf numFmtId="0" fontId="9" fillId="0" borderId="6" xfId="0" applyFont="1" applyBorder="1">
      <alignment vertical="top" wrapText="1"/>
    </xf>
    <xf numFmtId="1" fontId="12" fillId="0" borderId="6" xfId="0" quotePrefix="1" applyNumberFormat="1" applyFont="1" applyBorder="1" applyAlignment="1">
      <alignment horizontal="center" vertical="top" wrapText="1"/>
    </xf>
    <xf numFmtId="2" fontId="12" fillId="5" borderId="6" xfId="0" quotePrefix="1" applyNumberFormat="1" applyFont="1" applyFill="1" applyBorder="1" applyAlignment="1">
      <alignment horizontal="center" vertical="top" wrapText="1"/>
    </xf>
    <xf numFmtId="3" fontId="9" fillId="0" borderId="6" xfId="0" applyNumberFormat="1" applyFont="1" applyBorder="1" applyAlignment="1">
      <alignment horizontal="center" vertical="top" wrapText="1"/>
    </xf>
    <xf numFmtId="2" fontId="12" fillId="0" borderId="6" xfId="0" quotePrefix="1" applyNumberFormat="1" applyFont="1" applyBorder="1" applyAlignment="1">
      <alignment horizontal="center" vertical="top" wrapText="1"/>
    </xf>
    <xf numFmtId="3" fontId="10" fillId="0" borderId="6" xfId="0" applyNumberFormat="1" applyFont="1" applyBorder="1">
      <alignment vertical="top" wrapText="1"/>
    </xf>
    <xf numFmtId="0" fontId="9" fillId="0" borderId="6" xfId="0" applyFont="1" applyBorder="1" applyAlignment="1">
      <alignment horizontal="center" vertical="top" wrapText="1"/>
    </xf>
    <xf numFmtId="3" fontId="24" fillId="0" borderId="6" xfId="0" applyNumberFormat="1" applyFont="1" applyBorder="1">
      <alignment vertical="top" wrapText="1"/>
    </xf>
    <xf numFmtId="3" fontId="9" fillId="0" borderId="6" xfId="0" applyNumberFormat="1" applyFont="1" applyBorder="1">
      <alignment vertical="top" wrapText="1"/>
    </xf>
    <xf numFmtId="15" fontId="12" fillId="0" borderId="6" xfId="0" applyNumberFormat="1" applyFont="1" applyBorder="1">
      <alignment vertical="top" wrapText="1"/>
    </xf>
    <xf numFmtId="3" fontId="24" fillId="0" borderId="1" xfId="0" applyNumberFormat="1" applyFont="1" applyBorder="1">
      <alignment vertical="top" wrapText="1"/>
    </xf>
    <xf numFmtId="3" fontId="9" fillId="0" borderId="1" xfId="0" applyNumberFormat="1" applyFont="1" applyBorder="1">
      <alignment vertical="top" wrapText="1"/>
    </xf>
    <xf numFmtId="15" fontId="12" fillId="0" borderId="1" xfId="0" applyNumberFormat="1" applyFont="1" applyBorder="1">
      <alignment vertical="top" wrapText="1"/>
    </xf>
    <xf numFmtId="0" fontId="6" fillId="0" borderId="0" xfId="0" applyFont="1" applyAlignment="1">
      <alignment horizontal="center" vertical="top"/>
    </xf>
    <xf numFmtId="0" fontId="14" fillId="0" borderId="0" xfId="0" applyFont="1" applyAlignment="1">
      <alignment horizontal="center" vertical="top"/>
    </xf>
    <xf numFmtId="0" fontId="16" fillId="11" borderId="29" xfId="0" applyFont="1" applyFill="1" applyBorder="1" applyAlignment="1">
      <alignment horizontal="center" vertical="top" wrapText="1"/>
    </xf>
    <xf numFmtId="0" fontId="16" fillId="11" borderId="37" xfId="0" applyFont="1" applyFill="1" applyBorder="1" applyAlignment="1">
      <alignment horizontal="center" vertical="top" wrapText="1"/>
    </xf>
    <xf numFmtId="2" fontId="19" fillId="11" borderId="29" xfId="0" applyNumberFormat="1" applyFont="1" applyFill="1" applyBorder="1" applyAlignment="1">
      <alignment horizontal="center" vertical="center" wrapText="1"/>
    </xf>
    <xf numFmtId="2" fontId="19" fillId="11" borderId="37" xfId="0" applyNumberFormat="1" applyFont="1" applyFill="1" applyBorder="1" applyAlignment="1">
      <alignment horizontal="center" vertical="center" wrapText="1"/>
    </xf>
    <xf numFmtId="2" fontId="19" fillId="11" borderId="29" xfId="0" applyNumberFormat="1" applyFont="1" applyFill="1" applyBorder="1" applyAlignment="1">
      <alignment horizontal="left" vertical="center" wrapText="1"/>
    </xf>
    <xf numFmtId="2" fontId="19" fillId="11" borderId="37" xfId="0" applyNumberFormat="1" applyFont="1" applyFill="1" applyBorder="1" applyAlignment="1">
      <alignment horizontal="left" vertical="center" wrapText="1"/>
    </xf>
    <xf numFmtId="0" fontId="33" fillId="5" borderId="2" xfId="0" applyFont="1" applyFill="1" applyBorder="1" applyAlignment="1">
      <alignment horizontal="left" vertical="top"/>
    </xf>
    <xf numFmtId="0" fontId="33" fillId="5" borderId="43" xfId="0" applyFont="1" applyFill="1" applyBorder="1" applyAlignment="1">
      <alignment horizontal="left" vertical="top"/>
    </xf>
    <xf numFmtId="0" fontId="33" fillId="5" borderId="44" xfId="0" applyFont="1" applyFill="1" applyBorder="1" applyAlignment="1">
      <alignment horizontal="left" vertical="top"/>
    </xf>
    <xf numFmtId="0" fontId="30" fillId="0" borderId="2" xfId="0" applyFont="1" applyFill="1" applyBorder="1" applyAlignment="1">
      <alignment horizontal="left" vertical="top" wrapText="1"/>
    </xf>
    <xf numFmtId="0" fontId="30" fillId="0" borderId="43" xfId="0" applyFont="1" applyFill="1" applyBorder="1" applyAlignment="1">
      <alignment horizontal="left" vertical="top" wrapText="1"/>
    </xf>
    <xf numFmtId="0" fontId="30" fillId="0" borderId="44" xfId="0" applyFont="1" applyFill="1" applyBorder="1" applyAlignment="1">
      <alignment horizontal="left" vertical="top" wrapText="1"/>
    </xf>
    <xf numFmtId="0" fontId="31" fillId="5" borderId="2" xfId="0" applyFont="1" applyFill="1" applyBorder="1" applyAlignment="1">
      <alignment horizontal="left" vertical="top" wrapText="1"/>
    </xf>
    <xf numFmtId="0" fontId="31" fillId="5" borderId="43" xfId="0" applyFont="1" applyFill="1" applyBorder="1" applyAlignment="1">
      <alignment horizontal="left" vertical="top" wrapText="1"/>
    </xf>
    <xf numFmtId="0" fontId="31" fillId="5" borderId="44" xfId="0" applyFont="1" applyFill="1" applyBorder="1" applyAlignment="1">
      <alignment horizontal="left" vertical="top" wrapText="1"/>
    </xf>
    <xf numFmtId="0" fontId="19" fillId="11" borderId="34" xfId="0" applyFont="1" applyFill="1" applyBorder="1" applyAlignment="1">
      <alignment horizontal="center" vertical="center" wrapText="1"/>
    </xf>
    <xf numFmtId="0" fontId="19" fillId="11" borderId="35" xfId="0" applyFont="1" applyFill="1" applyBorder="1" applyAlignment="1">
      <alignment horizontal="center" vertical="center" wrapText="1"/>
    </xf>
    <xf numFmtId="0" fontId="19" fillId="11" borderId="36" xfId="0" applyFont="1" applyFill="1" applyBorder="1" applyAlignment="1">
      <alignment horizontal="center" vertical="center" wrapText="1"/>
    </xf>
    <xf numFmtId="0" fontId="16" fillId="11" borderId="34" xfId="0" applyFont="1" applyFill="1" applyBorder="1" applyAlignment="1">
      <alignment horizontal="center" vertical="center" wrapText="1"/>
    </xf>
    <xf numFmtId="0" fontId="16" fillId="11" borderId="35" xfId="0" applyFont="1" applyFill="1" applyBorder="1" applyAlignment="1">
      <alignment horizontal="center" vertical="center" wrapText="1"/>
    </xf>
    <xf numFmtId="0" fontId="17" fillId="11" borderId="36" xfId="0" applyFont="1" applyFill="1" applyBorder="1" applyAlignment="1">
      <alignment horizontal="center" vertical="center" wrapText="1"/>
    </xf>
    <xf numFmtId="0" fontId="16" fillId="11" borderId="29" xfId="0" applyFont="1" applyFill="1" applyBorder="1" applyAlignment="1">
      <alignment horizontal="center" vertical="center" wrapText="1"/>
    </xf>
    <xf numFmtId="0" fontId="17" fillId="11" borderId="37" xfId="0" applyFont="1" applyFill="1" applyBorder="1" applyAlignment="1">
      <alignment horizontal="center" vertical="center" wrapText="1"/>
    </xf>
    <xf numFmtId="2" fontId="16" fillId="11" borderId="34" xfId="0" applyNumberFormat="1" applyFont="1" applyFill="1" applyBorder="1" applyAlignment="1">
      <alignment horizontal="center" vertical="center" wrapText="1"/>
    </xf>
    <xf numFmtId="2" fontId="16" fillId="11" borderId="36" xfId="0" applyNumberFormat="1" applyFont="1" applyFill="1" applyBorder="1" applyAlignment="1">
      <alignment horizontal="center" vertical="center" wrapText="1"/>
    </xf>
    <xf numFmtId="0" fontId="30" fillId="13" borderId="2" xfId="0" applyFont="1" applyFill="1" applyBorder="1" applyAlignment="1">
      <alignment horizontal="left" vertical="top" wrapText="1"/>
    </xf>
    <xf numFmtId="0" fontId="30" fillId="13" borderId="43" xfId="0" applyFont="1" applyFill="1" applyBorder="1" applyAlignment="1">
      <alignment horizontal="left" vertical="top" wrapText="1"/>
    </xf>
    <xf numFmtId="0" fontId="30" fillId="13" borderId="44" xfId="0" applyFont="1" applyFill="1" applyBorder="1" applyAlignment="1">
      <alignment horizontal="left" vertical="top" wrapText="1"/>
    </xf>
    <xf numFmtId="0" fontId="38" fillId="5" borderId="2" xfId="0" applyFont="1" applyFill="1" applyBorder="1" applyAlignment="1">
      <alignment horizontal="left" vertical="top" wrapText="1"/>
    </xf>
    <xf numFmtId="0" fontId="38" fillId="5" borderId="43" xfId="0" applyFont="1" applyFill="1" applyBorder="1" applyAlignment="1">
      <alignment horizontal="left" vertical="top" wrapText="1"/>
    </xf>
    <xf numFmtId="0" fontId="38" fillId="5" borderId="44" xfId="0" applyFont="1" applyFill="1" applyBorder="1" applyAlignment="1">
      <alignment horizontal="left" vertical="top" wrapText="1"/>
    </xf>
    <xf numFmtId="0" fontId="32" fillId="13" borderId="2" xfId="0" applyFont="1" applyFill="1" applyBorder="1">
      <alignment vertical="top" wrapText="1"/>
    </xf>
    <xf numFmtId="0" fontId="32" fillId="13" borderId="43" xfId="0" applyFont="1" applyFill="1" applyBorder="1">
      <alignment vertical="top" wrapText="1"/>
    </xf>
    <xf numFmtId="0" fontId="32" fillId="13" borderId="44" xfId="0" applyFont="1" applyFill="1" applyBorder="1">
      <alignment vertical="top" wrapText="1"/>
    </xf>
    <xf numFmtId="0" fontId="31" fillId="5" borderId="2" xfId="0" applyFont="1" applyFill="1" applyBorder="1" applyAlignment="1">
      <alignment horizontal="left" vertical="center" wrapText="1"/>
    </xf>
    <xf numFmtId="0" fontId="31" fillId="5" borderId="43" xfId="0" applyFont="1" applyFill="1" applyBorder="1" applyAlignment="1">
      <alignment horizontal="left" vertical="center" wrapText="1"/>
    </xf>
    <xf numFmtId="0" fontId="31" fillId="5" borderId="44" xfId="0" applyFont="1" applyFill="1" applyBorder="1" applyAlignment="1">
      <alignment horizontal="left" vertical="center" wrapText="1"/>
    </xf>
    <xf numFmtId="15" fontId="33" fillId="5" borderId="2" xfId="0" quotePrefix="1" applyNumberFormat="1" applyFont="1" applyFill="1" applyBorder="1" applyAlignment="1">
      <alignment horizontal="left" vertical="top" wrapText="1"/>
    </xf>
    <xf numFmtId="15" fontId="33" fillId="5" borderId="43" xfId="0" applyNumberFormat="1" applyFont="1" applyFill="1" applyBorder="1" applyAlignment="1">
      <alignment horizontal="left" vertical="top" wrapText="1"/>
    </xf>
    <xf numFmtId="15" fontId="33" fillId="5" borderId="44" xfId="0" applyNumberFormat="1" applyFont="1" applyFill="1" applyBorder="1" applyAlignment="1">
      <alignment horizontal="left" vertical="top" wrapText="1"/>
    </xf>
    <xf numFmtId="0" fontId="36" fillId="0" borderId="7" xfId="0" applyFont="1" applyFill="1" applyBorder="1" applyAlignment="1">
      <alignment horizontal="center" vertical="top" wrapText="1"/>
    </xf>
    <xf numFmtId="0" fontId="36" fillId="0" borderId="30" xfId="0" applyFont="1" applyFill="1" applyBorder="1" applyAlignment="1">
      <alignment horizontal="center" vertical="top" wrapText="1"/>
    </xf>
    <xf numFmtId="0" fontId="36" fillId="0" borderId="32" xfId="0" applyFont="1" applyFill="1" applyBorder="1" applyAlignment="1">
      <alignment horizontal="center" vertical="top" wrapText="1"/>
    </xf>
    <xf numFmtId="0" fontId="30" fillId="0" borderId="8" xfId="0" applyFont="1" applyFill="1" applyBorder="1" applyAlignment="1">
      <alignment horizontal="left" vertical="top"/>
    </xf>
    <xf numFmtId="0" fontId="30" fillId="0" borderId="9" xfId="0" applyFont="1" applyFill="1" applyBorder="1" applyAlignment="1">
      <alignment horizontal="left" vertical="top"/>
    </xf>
    <xf numFmtId="0" fontId="30" fillId="0" borderId="0" xfId="0" applyFont="1" applyFill="1" applyBorder="1" applyAlignment="1">
      <alignment horizontal="left" vertical="top"/>
    </xf>
    <xf numFmtId="0" fontId="30" fillId="0" borderId="31" xfId="0" applyFont="1" applyFill="1" applyBorder="1" applyAlignment="1">
      <alignment horizontal="left" vertical="top"/>
    </xf>
    <xf numFmtId="39" fontId="20" fillId="6" borderId="38" xfId="0" applyNumberFormat="1" applyFont="1" applyFill="1" applyBorder="1" applyAlignment="1">
      <alignment horizontal="center" vertical="top" wrapText="1"/>
    </xf>
    <xf numFmtId="39" fontId="20" fillId="6" borderId="3" xfId="0" applyNumberFormat="1" applyFont="1" applyFill="1" applyBorder="1" applyAlignment="1">
      <alignment horizontal="center" vertical="top" wrapText="1"/>
    </xf>
    <xf numFmtId="39" fontId="20" fillId="6" borderId="39" xfId="0" applyNumberFormat="1" applyFont="1" applyFill="1" applyBorder="1" applyAlignment="1">
      <alignment horizontal="center" vertical="top" wrapText="1"/>
    </xf>
    <xf numFmtId="0" fontId="20" fillId="5" borderId="38" xfId="0" applyFont="1" applyFill="1" applyBorder="1" applyAlignment="1">
      <alignment horizontal="center" vertical="center" wrapText="1"/>
    </xf>
    <xf numFmtId="0" fontId="20" fillId="5" borderId="3" xfId="0" applyFont="1" applyFill="1" applyBorder="1" applyAlignment="1">
      <alignment horizontal="center" vertical="center" wrapText="1"/>
    </xf>
    <xf numFmtId="0" fontId="20" fillId="5" borderId="39" xfId="0" applyFont="1" applyFill="1" applyBorder="1" applyAlignment="1">
      <alignment horizontal="center" vertical="center" wrapText="1"/>
    </xf>
    <xf numFmtId="0" fontId="20" fillId="5" borderId="40" xfId="0" applyFont="1" applyFill="1" applyBorder="1" applyAlignment="1">
      <alignment horizontal="center" vertical="top" wrapText="1"/>
    </xf>
    <xf numFmtId="0" fontId="20" fillId="5" borderId="41" xfId="0" applyFont="1" applyFill="1" applyBorder="1" applyAlignment="1">
      <alignment horizontal="center" vertical="top" wrapText="1"/>
    </xf>
    <xf numFmtId="0" fontId="20" fillId="5" borderId="42" xfId="0" applyFont="1" applyFill="1" applyBorder="1" applyAlignment="1">
      <alignment horizontal="center" vertical="top" wrapText="1"/>
    </xf>
    <xf numFmtId="39" fontId="18" fillId="10" borderId="0" xfId="0" applyNumberFormat="1" applyFont="1" applyFill="1" applyBorder="1" applyAlignment="1">
      <alignment horizontal="center" vertical="top" wrapText="1"/>
    </xf>
    <xf numFmtId="39" fontId="20" fillId="10" borderId="8" xfId="0" applyNumberFormat="1" applyFont="1" applyFill="1" applyBorder="1" applyAlignment="1">
      <alignment horizontal="center" vertical="top"/>
    </xf>
    <xf numFmtId="39" fontId="20" fillId="6" borderId="1" xfId="0" applyNumberFormat="1" applyFont="1" applyFill="1" applyBorder="1" applyAlignment="1">
      <alignment horizontal="center" vertical="top"/>
    </xf>
  </cellXfs>
  <cellStyles count="2">
    <cellStyle name="Normal" xfId="0" builtinId="0"/>
    <cellStyle name="Percent" xfId="1" builtinId="5"/>
  </cellStyles>
  <dxfs count="21">
    <dxf>
      <fill>
        <patternFill>
          <bgColor indexed="10"/>
        </patternFill>
      </fill>
    </dxf>
    <dxf>
      <fill>
        <patternFill>
          <bgColor indexed="13"/>
        </patternFill>
      </fill>
    </dxf>
    <dxf>
      <fill>
        <patternFill>
          <bgColor indexed="11"/>
        </patternFill>
      </fill>
    </dxf>
    <dxf>
      <fill>
        <patternFill>
          <bgColor indexed="10"/>
        </patternFill>
      </fill>
    </dxf>
    <dxf>
      <fill>
        <patternFill>
          <bgColor indexed="13"/>
        </patternFill>
      </fill>
    </dxf>
    <dxf>
      <fill>
        <patternFill>
          <bgColor indexed="11"/>
        </patternFill>
      </fill>
    </dxf>
    <dxf>
      <fill>
        <patternFill>
          <bgColor indexed="10"/>
        </patternFill>
      </fill>
    </dxf>
    <dxf>
      <fill>
        <patternFill>
          <bgColor indexed="13"/>
        </patternFill>
      </fill>
    </dxf>
    <dxf>
      <fill>
        <patternFill>
          <bgColor indexed="11"/>
        </patternFill>
      </fill>
    </dxf>
    <dxf>
      <fill>
        <patternFill>
          <bgColor indexed="10"/>
        </patternFill>
      </fill>
    </dxf>
    <dxf>
      <fill>
        <patternFill>
          <bgColor indexed="13"/>
        </patternFill>
      </fill>
    </dxf>
    <dxf>
      <fill>
        <patternFill>
          <bgColor indexed="11"/>
        </patternFill>
      </fill>
    </dxf>
    <dxf>
      <fill>
        <patternFill>
          <bgColor indexed="10"/>
        </patternFill>
      </fill>
    </dxf>
    <dxf>
      <fill>
        <patternFill>
          <bgColor indexed="13"/>
        </patternFill>
      </fill>
    </dxf>
    <dxf>
      <fill>
        <patternFill>
          <bgColor indexed="11"/>
        </patternFill>
      </fill>
    </dxf>
    <dxf>
      <fill>
        <patternFill>
          <bgColor indexed="10"/>
        </patternFill>
      </fill>
    </dxf>
    <dxf>
      <fill>
        <patternFill>
          <bgColor indexed="13"/>
        </patternFill>
      </fill>
    </dxf>
    <dxf>
      <fill>
        <patternFill>
          <bgColor indexed="11"/>
        </patternFill>
      </fill>
    </dxf>
    <dxf>
      <fill>
        <patternFill>
          <bgColor indexed="10"/>
        </patternFill>
      </fill>
    </dxf>
    <dxf>
      <fill>
        <patternFill>
          <bgColor indexed="13"/>
        </patternFill>
      </fill>
    </dxf>
    <dxf>
      <fill>
        <patternFill>
          <bgColor indexed="11"/>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4</xdr:col>
      <xdr:colOff>1466850</xdr:colOff>
      <xdr:row>6</xdr:row>
      <xdr:rowOff>38100</xdr:rowOff>
    </xdr:from>
    <xdr:to>
      <xdr:col>4</xdr:col>
      <xdr:colOff>3371850</xdr:colOff>
      <xdr:row>9</xdr:row>
      <xdr:rowOff>114300</xdr:rowOff>
    </xdr:to>
    <xdr:pic>
      <xdr:nvPicPr>
        <xdr:cNvPr id="44561" name="Picture 6">
          <a:extLst>
            <a:ext uri="{FF2B5EF4-FFF2-40B4-BE49-F238E27FC236}">
              <a16:creationId xmlns:a16="http://schemas.microsoft.com/office/drawing/2014/main" id="{00000000-0008-0000-0000-000011A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6850" y="1533525"/>
          <a:ext cx="1905000" cy="1057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4</xdr:col>
      <xdr:colOff>1047750</xdr:colOff>
      <xdr:row>3</xdr:row>
      <xdr:rowOff>28575</xdr:rowOff>
    </xdr:from>
    <xdr:to>
      <xdr:col>14</xdr:col>
      <xdr:colOff>285750</xdr:colOff>
      <xdr:row>10</xdr:row>
      <xdr:rowOff>266700</xdr:rowOff>
    </xdr:to>
    <xdr:sp macro="" textlink="">
      <xdr:nvSpPr>
        <xdr:cNvPr id="44562" name="Rectangle 3">
          <a:extLst>
            <a:ext uri="{FF2B5EF4-FFF2-40B4-BE49-F238E27FC236}">
              <a16:creationId xmlns:a16="http://schemas.microsoft.com/office/drawing/2014/main" id="{00000000-0008-0000-0000-000012AE0000}"/>
            </a:ext>
          </a:extLst>
        </xdr:cNvPr>
        <xdr:cNvSpPr>
          <a:spLocks noChangeArrowheads="1"/>
        </xdr:cNvSpPr>
      </xdr:nvSpPr>
      <xdr:spPr bwMode="auto">
        <a:xfrm>
          <a:off x="1047750" y="609600"/>
          <a:ext cx="11315700" cy="2428875"/>
        </a:xfrm>
        <a:prstGeom prst="rect">
          <a:avLst/>
        </a:prstGeom>
        <a:noFill/>
        <a:ln w="9525" algn="ctr">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12</xdr:col>
      <xdr:colOff>361950</xdr:colOff>
      <xdr:row>3</xdr:row>
      <xdr:rowOff>47625</xdr:rowOff>
    </xdr:from>
    <xdr:to>
      <xdr:col>12</xdr:col>
      <xdr:colOff>361950</xdr:colOff>
      <xdr:row>10</xdr:row>
      <xdr:rowOff>266700</xdr:rowOff>
    </xdr:to>
    <xdr:cxnSp macro="">
      <xdr:nvCxnSpPr>
        <xdr:cNvPr id="44563" name="Straight Connector 5">
          <a:extLst>
            <a:ext uri="{FF2B5EF4-FFF2-40B4-BE49-F238E27FC236}">
              <a16:creationId xmlns:a16="http://schemas.microsoft.com/office/drawing/2014/main" id="{00000000-0008-0000-0000-000013AE0000}"/>
            </a:ext>
          </a:extLst>
        </xdr:cNvPr>
        <xdr:cNvCxnSpPr>
          <a:cxnSpLocks noChangeShapeType="1"/>
        </xdr:cNvCxnSpPr>
      </xdr:nvCxnSpPr>
      <xdr:spPr bwMode="auto">
        <a:xfrm rot="5400000">
          <a:off x="8215312" y="1833563"/>
          <a:ext cx="2409825" cy="0"/>
        </a:xfrm>
        <a:prstGeom prst="line">
          <a:avLst/>
        </a:prstGeom>
        <a:noFill/>
        <a:ln w="9525" algn="ctr">
          <a:solidFill>
            <a:srgbClr val="000000"/>
          </a:solidFill>
          <a:round/>
          <a:headEnd/>
          <a:tailEnd/>
        </a:ln>
        <a:extLst>
          <a:ext uri="{909E8E84-426E-40DD-AFC4-6F175D3DCCD1}">
            <a14:hiddenFill xmlns:a14="http://schemas.microsoft.com/office/drawing/2010/main">
              <a:noFill/>
            </a14:hiddenFill>
          </a:ext>
        </a:extLst>
      </xdr:spPr>
    </xdr:cxnSp>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220436</xdr:colOff>
      <xdr:row>2</xdr:row>
      <xdr:rowOff>61234</xdr:rowOff>
    </xdr:from>
    <xdr:to>
      <xdr:col>2</xdr:col>
      <xdr:colOff>639536</xdr:colOff>
      <xdr:row>2</xdr:row>
      <xdr:rowOff>365812</xdr:rowOff>
    </xdr:to>
    <xdr:pic>
      <xdr:nvPicPr>
        <xdr:cNvPr id="2" name="Picture 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686" y="265341"/>
          <a:ext cx="419100" cy="3000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66675</xdr:colOff>
      <xdr:row>0</xdr:row>
      <xdr:rowOff>19050</xdr:rowOff>
    </xdr:from>
    <xdr:to>
      <xdr:col>2</xdr:col>
      <xdr:colOff>28575</xdr:colOff>
      <xdr:row>0</xdr:row>
      <xdr:rowOff>19050</xdr:rowOff>
    </xdr:to>
    <xdr:pic>
      <xdr:nvPicPr>
        <xdr:cNvPr id="237561" name="Picture 7">
          <a:extLst>
            <a:ext uri="{FF2B5EF4-FFF2-40B4-BE49-F238E27FC236}">
              <a16:creationId xmlns:a16="http://schemas.microsoft.com/office/drawing/2014/main" id="{00000000-0008-0000-0200-0000F99F03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11740" r="-2899" b="48305"/>
        <a:stretch>
          <a:fillRect/>
        </a:stretch>
      </xdr:blipFill>
      <xdr:spPr bwMode="auto">
        <a:xfrm>
          <a:off x="676275" y="19050"/>
          <a:ext cx="8763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2700">
              <a:solidFill>
                <a:srgbClr val="000000"/>
              </a:solidFill>
              <a:miter lim="800000"/>
              <a:headEnd type="none" w="sm" len="sm"/>
              <a:tailEnd type="none" w="sm" len="sm"/>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X:\RIETVLEI%20SHE\BOITUMELO\Foundation\Education\2019%20Projects\Kgwekgwe%20Library\P.04561%20BR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Risk Register"/>
      <sheetName val="New Risk Definitions"/>
      <sheetName val="Sheet1"/>
    </sheetNames>
    <sheetDataSet>
      <sheetData sheetId="0"/>
      <sheetData sheetId="1">
        <row r="32">
          <cell r="D32" t="str">
            <v>Use of handtools</v>
          </cell>
          <cell r="E32" t="str">
            <v>Fyling particles, Discomfort, pinch points, Slipping of tools falling or striking other workers, Cracked wooden handles that can cause tool head to fly off and hit other employees, broken tools, use of poor quality, incorrect usage</v>
          </cell>
          <cell r="F32" t="str">
            <v>Body cuts, lacerations and fractures. Property damage</v>
          </cell>
          <cell r="U32" t="str">
            <v>Daily checks of hand tools. Supervision. Method statement/SOP. Full PPE. Safe operating distance.</v>
          </cell>
        </row>
        <row r="33">
          <cell r="D33" t="str">
            <v>Use of power tools/ equipment</v>
          </cell>
          <cell r="E33" t="str">
            <v>Flying particles, Exposure to machinery  Noise, Discomfort due to repetitive motions/vibration, impact on feet, elecric shocks,</v>
          </cell>
          <cell r="F33" t="str">
            <v>Body cuts, lacerations and fractures. Eye and hearing irritation.  Property damage. Electricution , Injuries</v>
          </cell>
          <cell r="U33" t="str">
            <v xml:space="preserve">Daily checks of power tools. Supervision. Method statement/SOP. Identificationof services. Safe operating distance. Anti-vibration handles.  Impact gloves and other PPE. Fire equipment. </v>
          </cell>
        </row>
        <row r="34">
          <cell r="D34" t="str">
            <v>Emergency Work /overtime work / shutdowns</v>
          </cell>
          <cell r="U34" t="str">
            <v>overtime applications, shutdown protocols, method statements, competent supervision, medicals, approved SHE File, client induction, Basic conditions of employment act, Environmental Regulations for workplaces.</v>
          </cell>
        </row>
        <row r="41">
          <cell r="U41" t="str">
            <v xml:space="preserve">Daily prechecks of vehicles. Regular Service of  vehicles. Competent drivers with valid licence.  Maintainance and service records of vehicles. Provision of transporting of employees with vehicles that have seat and seat belts.  Emergency preparedness procedure. </v>
          </cell>
        </row>
        <row r="60">
          <cell r="F60" t="str">
            <v>Eye, hand, finger, head and feet injuries. Allergic reactions to cement. Property damage.</v>
          </cell>
        </row>
        <row r="62">
          <cell r="E62" t="str">
            <v xml:space="preserve">Noise, dust,/silica vibrations, flying particles.,unstable soil, Overturning of machinery . Swinging movement of tools,Loosing grip of hand tools. Leaking machinery, vibration, using of troxler machine, </v>
          </cell>
          <cell r="U62" t="str">
            <v>Daily checks of hand tools/machinery. Method statement/SHE procedure.  Dust suppression. Competent personnel. Supervision. Full PPE, Impact gloves. Job rotation. Health surveillance and occupational health survey., Reduce hours of exposure, proper maintenance, anti fatigue mats</v>
          </cell>
        </row>
        <row r="72">
          <cell r="F72" t="str">
            <v xml:space="preserve">Property damage, serious body burns/electrocution,  injuries, fatalities, </v>
          </cell>
        </row>
        <row r="78">
          <cell r="E78" t="str">
            <v>Site clearing, removal of material/ containers, temporary signs.  Removal of key staff during decommissioning.</v>
          </cell>
          <cell r="F78" t="str">
            <v xml:space="preserve">Property damage, injuries, </v>
          </cell>
          <cell r="U78" t="str">
            <v>Risk Assessments and Method Statements.  No key employees to be removed including site agent, and H&amp;S Officer.  Ensure coverage available for defect liability period.Competent contractors for removal of material. Site clearance certificate before leaving site. Emergency procedure.</v>
          </cell>
        </row>
      </sheetData>
      <sheetData sheetId="2"/>
      <sheetData sheetId="3"/>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autoPageBreaks="0"/>
  </sheetPr>
  <dimension ref="A1:N31"/>
  <sheetViews>
    <sheetView showGridLines="0" showZeros="0" view="pageLayout" topLeftCell="L31" zoomScaleNormal="50" workbookViewId="0">
      <selection activeCell="P23" sqref="P23"/>
    </sheetView>
  </sheetViews>
  <sheetFormatPr defaultColWidth="9.1796875" defaultRowHeight="13"/>
  <cols>
    <col min="1" max="4" width="9.1796875" style="1" hidden="1" customWidth="1"/>
    <col min="5" max="5" width="58.7265625" style="1" customWidth="1"/>
    <col min="6" max="6" width="9.1796875" style="1"/>
    <col min="7" max="7" width="3.453125" style="1" customWidth="1"/>
    <col min="8" max="9" width="9.1796875" style="1" hidden="1" customWidth="1"/>
    <col min="10" max="10" width="46.26953125" style="1" customWidth="1"/>
    <col min="11" max="13" width="9.1796875" style="1"/>
    <col min="14" max="14" width="36.1796875" style="1" customWidth="1"/>
    <col min="15" max="16384" width="9.1796875" style="1"/>
  </cols>
  <sheetData>
    <row r="1" spans="1:14" ht="20">
      <c r="A1" s="2"/>
      <c r="B1" s="2"/>
      <c r="C1" s="2"/>
      <c r="D1" s="2"/>
      <c r="E1" s="4"/>
      <c r="F1" s="2"/>
      <c r="G1" s="2"/>
      <c r="H1" s="2"/>
      <c r="I1" s="2"/>
      <c r="J1" s="2"/>
      <c r="K1" s="2"/>
      <c r="L1" s="2"/>
      <c r="M1" s="2"/>
    </row>
    <row r="2" spans="1:14">
      <c r="A2" s="2"/>
      <c r="B2" s="2"/>
      <c r="C2" s="2"/>
      <c r="D2" s="2"/>
      <c r="E2" s="2"/>
      <c r="F2" s="2"/>
      <c r="G2" s="2"/>
      <c r="H2" s="2"/>
      <c r="I2" s="2"/>
      <c r="J2" s="2"/>
      <c r="K2" s="2"/>
      <c r="L2" s="2"/>
      <c r="M2" s="2"/>
    </row>
    <row r="3" spans="1:14">
      <c r="A3" s="2"/>
      <c r="B3" s="2"/>
      <c r="C3" s="2"/>
      <c r="D3" s="2"/>
      <c r="E3" s="2"/>
      <c r="F3" s="2"/>
      <c r="G3" s="2"/>
      <c r="H3" s="2"/>
      <c r="I3" s="2"/>
      <c r="J3" s="2"/>
      <c r="K3" s="2"/>
      <c r="L3" s="2"/>
      <c r="M3" s="2"/>
    </row>
    <row r="4" spans="1:14">
      <c r="A4" s="2"/>
      <c r="B4" s="2"/>
      <c r="C4" s="2"/>
      <c r="D4" s="2"/>
      <c r="E4" s="2"/>
      <c r="F4" s="2"/>
      <c r="G4" s="2"/>
      <c r="H4" s="2"/>
      <c r="I4" s="2"/>
      <c r="J4" s="2"/>
      <c r="K4" s="2"/>
      <c r="L4" s="2"/>
      <c r="M4" s="2"/>
    </row>
    <row r="5" spans="1:14">
      <c r="A5" s="2"/>
      <c r="B5" s="2"/>
      <c r="C5" s="2"/>
      <c r="D5" s="2"/>
      <c r="E5" s="2"/>
      <c r="F5" s="2"/>
      <c r="G5" s="2"/>
      <c r="H5" s="2"/>
      <c r="I5" s="2"/>
      <c r="J5" s="2"/>
      <c r="K5" s="2"/>
      <c r="L5" s="2"/>
      <c r="M5" s="2"/>
    </row>
    <row r="6" spans="1:14" ht="46.5" customHeight="1">
      <c r="A6" s="2"/>
      <c r="B6" s="2"/>
      <c r="C6" s="2"/>
      <c r="D6" s="2"/>
      <c r="E6" s="2"/>
      <c r="F6" s="2"/>
      <c r="G6" s="2"/>
      <c r="H6" s="2"/>
      <c r="I6" s="2"/>
      <c r="K6" s="2"/>
      <c r="L6" s="2"/>
      <c r="M6" s="2"/>
      <c r="N6" s="161" t="s">
        <v>162</v>
      </c>
    </row>
    <row r="7" spans="1:14" ht="27.5">
      <c r="A7" s="2"/>
      <c r="B7" s="2"/>
      <c r="C7" s="2"/>
      <c r="D7" s="2"/>
      <c r="E7" s="2"/>
      <c r="F7" s="2"/>
      <c r="G7" s="2"/>
      <c r="H7" s="2"/>
      <c r="I7" s="2"/>
      <c r="J7" s="21"/>
      <c r="K7" s="2"/>
      <c r="L7" s="2"/>
      <c r="M7" s="2"/>
      <c r="N7" s="22" t="s">
        <v>163</v>
      </c>
    </row>
    <row r="8" spans="1:14" ht="23.25" customHeight="1">
      <c r="A8" s="2"/>
      <c r="B8" s="2"/>
      <c r="C8" s="2"/>
      <c r="D8" s="2"/>
      <c r="E8" s="2"/>
      <c r="F8" s="2"/>
      <c r="G8" s="2"/>
      <c r="H8" s="2"/>
      <c r="I8" s="2"/>
      <c r="J8" s="2"/>
      <c r="K8" s="2"/>
      <c r="L8" s="2"/>
      <c r="M8" s="2"/>
      <c r="N8" s="22"/>
    </row>
    <row r="9" spans="1:14" ht="27.5">
      <c r="A9" s="2"/>
      <c r="B9" s="2"/>
      <c r="C9" s="2"/>
      <c r="D9" s="2"/>
      <c r="E9" s="2"/>
      <c r="F9" s="2"/>
      <c r="G9" s="2"/>
      <c r="H9" s="2"/>
      <c r="I9" s="2"/>
      <c r="J9" s="208" t="s">
        <v>83</v>
      </c>
      <c r="K9" s="208"/>
      <c r="L9" s="208"/>
      <c r="M9" s="2"/>
      <c r="N9" s="162" t="s">
        <v>164</v>
      </c>
    </row>
    <row r="10" spans="1:14" ht="23">
      <c r="A10" s="2"/>
      <c r="B10" s="2"/>
      <c r="C10" s="2"/>
      <c r="D10" s="2"/>
      <c r="E10" s="2"/>
      <c r="F10" s="2"/>
      <c r="G10" s="2"/>
      <c r="H10" s="2"/>
      <c r="I10" s="2"/>
      <c r="J10" s="2"/>
      <c r="K10" s="2"/>
      <c r="L10" s="2"/>
      <c r="M10" s="2"/>
      <c r="N10" s="22" t="s">
        <v>85</v>
      </c>
    </row>
    <row r="11" spans="1:14" ht="23">
      <c r="A11" s="2"/>
      <c r="B11" s="2"/>
      <c r="C11" s="2"/>
      <c r="D11" s="2"/>
      <c r="E11" s="2"/>
      <c r="F11" s="2"/>
      <c r="G11" s="2"/>
      <c r="H11" s="2"/>
      <c r="I11" s="2"/>
      <c r="J11" s="2"/>
      <c r="K11" s="2"/>
      <c r="L11" s="2"/>
      <c r="M11" s="2"/>
      <c r="N11" s="22"/>
    </row>
    <row r="12" spans="1:14">
      <c r="A12" s="2"/>
      <c r="B12" s="2"/>
      <c r="C12" s="2"/>
      <c r="D12" s="2"/>
      <c r="E12" s="2"/>
      <c r="F12" s="2"/>
      <c r="G12" s="2"/>
      <c r="H12" s="2"/>
      <c r="I12" s="2"/>
      <c r="M12" s="2"/>
    </row>
    <row r="13" spans="1:14">
      <c r="A13" s="2"/>
      <c r="B13" s="2"/>
      <c r="C13" s="2"/>
      <c r="D13" s="2"/>
      <c r="E13" s="2"/>
      <c r="F13" s="2"/>
      <c r="G13" s="2"/>
      <c r="H13" s="2"/>
      <c r="I13" s="2"/>
      <c r="J13" s="2"/>
      <c r="K13" s="2"/>
      <c r="L13" s="2"/>
      <c r="M13" s="2"/>
    </row>
    <row r="14" spans="1:14">
      <c r="A14" s="2"/>
      <c r="B14" s="2"/>
      <c r="C14" s="2"/>
      <c r="D14" s="2"/>
      <c r="E14" s="2"/>
      <c r="F14" s="2"/>
      <c r="G14" s="2"/>
      <c r="H14" s="2"/>
      <c r="I14" s="2"/>
      <c r="J14" s="2"/>
      <c r="K14" s="2"/>
      <c r="L14" s="2"/>
      <c r="M14" s="2"/>
    </row>
    <row r="15" spans="1:14">
      <c r="A15" s="2"/>
      <c r="B15" s="2"/>
      <c r="C15" s="2"/>
      <c r="D15" s="2"/>
      <c r="E15" s="2"/>
      <c r="F15" s="2"/>
      <c r="G15" s="2"/>
      <c r="H15" s="2"/>
      <c r="I15" s="2"/>
      <c r="J15" s="2"/>
      <c r="K15" s="2"/>
      <c r="L15" s="2"/>
      <c r="M15" s="2"/>
    </row>
    <row r="16" spans="1:14" ht="24" customHeight="1">
      <c r="A16" s="2"/>
      <c r="B16" s="2"/>
      <c r="C16" s="2"/>
      <c r="D16" s="2"/>
      <c r="E16" s="2"/>
      <c r="F16" s="2"/>
      <c r="G16" s="2"/>
      <c r="H16" s="2"/>
      <c r="I16" s="2"/>
      <c r="J16" s="2"/>
      <c r="K16" s="2"/>
      <c r="L16" s="2"/>
      <c r="M16" s="2"/>
    </row>
    <row r="17" spans="1:13" ht="12.75" customHeight="1">
      <c r="A17" s="2"/>
      <c r="B17" s="2"/>
      <c r="C17" s="2"/>
      <c r="D17" s="2"/>
      <c r="E17" s="207"/>
      <c r="F17" s="207"/>
      <c r="G17" s="207"/>
      <c r="H17" s="2"/>
      <c r="I17" s="2"/>
      <c r="J17" s="2"/>
      <c r="K17" s="2"/>
      <c r="L17" s="2"/>
      <c r="M17" s="2"/>
    </row>
    <row r="18" spans="1:13" ht="24" customHeight="1">
      <c r="A18" s="2"/>
      <c r="B18" s="2"/>
      <c r="C18" s="2"/>
      <c r="D18" s="2"/>
      <c r="E18" s="2"/>
      <c r="F18" s="2"/>
      <c r="G18" s="2"/>
      <c r="H18" s="2"/>
      <c r="I18" s="2"/>
      <c r="J18" s="2"/>
      <c r="K18" s="2"/>
      <c r="L18" s="2"/>
      <c r="M18" s="2"/>
    </row>
    <row r="19" spans="1:13" ht="12.75" customHeight="1">
      <c r="A19" s="2"/>
      <c r="B19" s="2"/>
      <c r="C19" s="2"/>
      <c r="D19" s="2"/>
      <c r="E19" s="2"/>
      <c r="F19" s="2"/>
      <c r="G19" s="2"/>
      <c r="H19" s="2"/>
      <c r="I19" s="2"/>
      <c r="J19" s="2"/>
      <c r="K19" s="2"/>
      <c r="L19" s="2"/>
      <c r="M19" s="2"/>
    </row>
    <row r="20" spans="1:13">
      <c r="A20" s="2"/>
      <c r="B20" s="2"/>
      <c r="C20" s="2"/>
      <c r="D20" s="2"/>
      <c r="H20" s="2"/>
      <c r="I20" s="2"/>
      <c r="J20" s="2"/>
      <c r="K20" s="2"/>
      <c r="L20" s="2"/>
      <c r="M20" s="2"/>
    </row>
    <row r="21" spans="1:13" ht="12.75" customHeight="1">
      <c r="A21" s="2"/>
      <c r="B21" s="2"/>
      <c r="C21" s="2"/>
      <c r="D21" s="2"/>
      <c r="E21" s="207"/>
      <c r="F21" s="207"/>
      <c r="G21" s="207"/>
      <c r="H21" s="2"/>
      <c r="I21" s="2"/>
      <c r="J21" s="2"/>
      <c r="K21" s="2"/>
      <c r="L21" s="2"/>
      <c r="M21" s="2"/>
    </row>
    <row r="22" spans="1:13">
      <c r="A22" s="2"/>
      <c r="B22" s="2"/>
      <c r="C22" s="2"/>
      <c r="D22" s="2"/>
      <c r="E22" s="2"/>
      <c r="F22" s="2"/>
      <c r="G22" s="2"/>
      <c r="H22" s="2"/>
      <c r="I22" s="2"/>
      <c r="J22" s="2"/>
      <c r="K22" s="2"/>
      <c r="L22" s="2"/>
      <c r="M22" s="2"/>
    </row>
    <row r="23" spans="1:13" ht="12.75" customHeight="1">
      <c r="A23" s="2"/>
      <c r="B23" s="2"/>
      <c r="C23" s="2"/>
      <c r="D23" s="2"/>
      <c r="E23" s="2"/>
      <c r="F23" s="2"/>
      <c r="G23" s="2"/>
      <c r="H23" s="2"/>
      <c r="I23" s="2"/>
      <c r="J23" s="2"/>
      <c r="K23" s="2"/>
      <c r="L23" s="2"/>
      <c r="M23" s="2"/>
    </row>
    <row r="24" spans="1:13" ht="15">
      <c r="A24" s="2"/>
      <c r="B24" s="2"/>
      <c r="C24" s="2"/>
      <c r="D24" s="2"/>
      <c r="E24" s="3"/>
      <c r="F24" s="2"/>
      <c r="G24" s="2"/>
      <c r="H24" s="2"/>
      <c r="I24" s="2"/>
      <c r="J24" s="2"/>
      <c r="K24" s="2"/>
      <c r="L24" s="2"/>
      <c r="M24" s="2"/>
    </row>
    <row r="25" spans="1:13" ht="12.75" customHeight="1">
      <c r="A25" s="2"/>
      <c r="B25" s="2"/>
      <c r="C25" s="2"/>
      <c r="D25" s="2"/>
      <c r="E25" s="2"/>
      <c r="F25" s="2"/>
      <c r="G25" s="2"/>
      <c r="H25" s="2"/>
      <c r="I25" s="2"/>
      <c r="J25" s="2"/>
      <c r="K25" s="2"/>
      <c r="L25" s="2"/>
      <c r="M25" s="2"/>
    </row>
    <row r="26" spans="1:13" ht="13.5" customHeight="1">
      <c r="A26" s="2"/>
      <c r="B26" s="2"/>
      <c r="C26" s="2"/>
      <c r="D26" s="2"/>
      <c r="E26" s="2"/>
      <c r="F26" s="2"/>
      <c r="G26" s="2"/>
      <c r="H26" s="2"/>
      <c r="I26" s="2"/>
      <c r="J26" s="2"/>
      <c r="K26" s="2"/>
      <c r="L26" s="2"/>
      <c r="M26" s="2"/>
    </row>
    <row r="27" spans="1:13" ht="12.75" customHeight="1">
      <c r="A27" s="2"/>
      <c r="B27" s="2"/>
      <c r="C27" s="2"/>
      <c r="D27" s="2"/>
      <c r="E27" s="2"/>
      <c r="F27" s="2"/>
      <c r="G27" s="2"/>
      <c r="H27" s="2"/>
      <c r="I27" s="2"/>
      <c r="J27" s="2"/>
      <c r="K27" s="2"/>
      <c r="L27" s="2"/>
      <c r="M27" s="2"/>
    </row>
    <row r="28" spans="1:13" ht="13.5" customHeight="1">
      <c r="A28" s="2"/>
      <c r="B28" s="2"/>
      <c r="C28" s="2"/>
      <c r="D28" s="2"/>
      <c r="E28" s="2"/>
      <c r="F28" s="2"/>
      <c r="G28" s="2"/>
      <c r="H28" s="2"/>
      <c r="I28" s="2"/>
      <c r="J28" s="2"/>
      <c r="K28" s="2"/>
      <c r="L28" s="2"/>
      <c r="M28" s="2"/>
    </row>
    <row r="29" spans="1:13">
      <c r="A29" s="2"/>
      <c r="B29" s="2"/>
      <c r="C29" s="2"/>
      <c r="D29" s="2"/>
      <c r="E29" s="2"/>
      <c r="F29" s="2"/>
      <c r="G29" s="2"/>
      <c r="H29" s="2"/>
      <c r="I29" s="2"/>
      <c r="J29" s="2"/>
      <c r="K29" s="2"/>
      <c r="L29" s="2"/>
      <c r="M29" s="2"/>
    </row>
    <row r="30" spans="1:13">
      <c r="A30" s="2"/>
      <c r="B30" s="2"/>
      <c r="C30" s="2"/>
      <c r="D30" s="2"/>
      <c r="E30" s="2"/>
      <c r="F30" s="2"/>
      <c r="G30" s="2"/>
      <c r="H30" s="2"/>
      <c r="I30" s="2"/>
      <c r="J30" s="2"/>
      <c r="K30" s="2"/>
      <c r="L30" s="2"/>
      <c r="M30" s="2"/>
    </row>
    <row r="31" spans="1:13">
      <c r="A31" s="2"/>
      <c r="B31" s="2"/>
      <c r="C31" s="2"/>
      <c r="D31" s="2"/>
      <c r="E31" s="2"/>
      <c r="F31" s="2"/>
      <c r="G31" s="2"/>
      <c r="H31" s="2"/>
      <c r="I31" s="2"/>
      <c r="J31" s="2"/>
      <c r="K31" s="2"/>
      <c r="L31" s="2"/>
      <c r="M31" s="2"/>
    </row>
  </sheetData>
  <mergeCells count="3">
    <mergeCell ref="E17:G17"/>
    <mergeCell ref="J9:L9"/>
    <mergeCell ref="E21:G21"/>
  </mergeCells>
  <phoneticPr fontId="0" type="noConversion"/>
  <printOptions horizontalCentered="1"/>
  <pageMargins left="0.74803149606299213" right="0.74803149606299213" top="0.98425196850393704" bottom="0.43307086614173229" header="0.51181102362204722" footer="0.19685039370078741"/>
  <pageSetup paperSize="9" orientation="landscape" horizontalDpi="300" verticalDpi="300" r:id="rId1"/>
  <headerFooter alignWithMargins="0">
    <oddFooter>Page &amp;P of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AB85"/>
  <sheetViews>
    <sheetView tabSelected="1" topLeftCell="W1" zoomScale="130" zoomScaleNormal="130" zoomScaleSheetLayoutView="45" zoomScalePageLayoutView="55" workbookViewId="0">
      <selection activeCell="W3" sqref="W3:AA3"/>
    </sheetView>
  </sheetViews>
  <sheetFormatPr defaultColWidth="9.1796875" defaultRowHeight="11.5"/>
  <cols>
    <col min="1" max="1" width="7.1796875" style="9" customWidth="1"/>
    <col min="2" max="2" width="18.7265625" style="187" customWidth="1"/>
    <col min="3" max="3" width="25" style="9" customWidth="1"/>
    <col min="4" max="4" width="27.7265625" style="9" customWidth="1"/>
    <col min="5" max="5" width="17.54296875" style="9" customWidth="1"/>
    <col min="6" max="6" width="10.7265625" style="9" customWidth="1"/>
    <col min="7" max="7" width="21" style="9" customWidth="1"/>
    <col min="8" max="8" width="34.453125" style="9" customWidth="1"/>
    <col min="9" max="9" width="24.26953125" style="9" hidden="1" customWidth="1"/>
    <col min="10" max="10" width="20.26953125" style="9" hidden="1" customWidth="1"/>
    <col min="11" max="11" width="20.453125" style="9" hidden="1" customWidth="1"/>
    <col min="12" max="12" width="27.453125" style="9" hidden="1" customWidth="1"/>
    <col min="13" max="13" width="10.1796875" style="9" customWidth="1"/>
    <col min="14" max="14" width="6.54296875" style="9" bestFit="1" customWidth="1"/>
    <col min="15" max="15" width="11.1796875" style="9" customWidth="1"/>
    <col min="16" max="16" width="9.453125" style="9" bestFit="1" customWidth="1"/>
    <col min="17" max="17" width="9.1796875" style="9"/>
    <col min="18" max="18" width="9.453125" style="9" bestFit="1" customWidth="1"/>
    <col min="19" max="19" width="10.453125" style="9" bestFit="1" customWidth="1"/>
    <col min="20" max="20" width="41.7265625" style="9" customWidth="1"/>
    <col min="21" max="21" width="15.81640625" style="9" customWidth="1"/>
    <col min="22" max="23" width="9.1796875" style="9" customWidth="1"/>
    <col min="24" max="24" width="27.81640625" style="9" customWidth="1"/>
    <col min="25" max="26" width="13.81640625" style="9" customWidth="1"/>
    <col min="27" max="27" width="21" style="9" customWidth="1"/>
    <col min="28" max="28" width="20" style="9" hidden="1" customWidth="1"/>
    <col min="29" max="16384" width="9.1796875" style="9"/>
  </cols>
  <sheetData>
    <row r="1" spans="1:28" ht="25" customHeight="1" thickBot="1"/>
    <row r="2" spans="1:28" ht="25" customHeight="1">
      <c r="C2" s="249"/>
      <c r="D2" s="252" t="s">
        <v>194</v>
      </c>
      <c r="E2" s="252"/>
      <c r="F2" s="252"/>
      <c r="G2" s="253"/>
      <c r="T2" s="218" t="s">
        <v>186</v>
      </c>
      <c r="U2" s="219"/>
      <c r="V2" s="220"/>
      <c r="W2" s="243" t="s">
        <v>342</v>
      </c>
      <c r="X2" s="244"/>
      <c r="Y2" s="244"/>
      <c r="Z2" s="244"/>
      <c r="AA2" s="245"/>
    </row>
    <row r="3" spans="1:28" ht="44.25" customHeight="1">
      <c r="C3" s="250"/>
      <c r="D3" s="254" t="s">
        <v>195</v>
      </c>
      <c r="E3" s="254"/>
      <c r="F3" s="254"/>
      <c r="G3" s="255"/>
      <c r="T3" s="240" t="s">
        <v>187</v>
      </c>
      <c r="U3" s="241"/>
      <c r="V3" s="242"/>
      <c r="W3" s="237" t="s">
        <v>360</v>
      </c>
      <c r="X3" s="238"/>
      <c r="Y3" s="238"/>
      <c r="Z3" s="238"/>
      <c r="AA3" s="239"/>
    </row>
    <row r="4" spans="1:28" ht="25" customHeight="1">
      <c r="C4" s="250"/>
      <c r="D4" s="254" t="s">
        <v>196</v>
      </c>
      <c r="E4" s="254"/>
      <c r="F4" s="254"/>
      <c r="G4" s="255"/>
      <c r="T4" s="234" t="s">
        <v>188</v>
      </c>
      <c r="U4" s="235"/>
      <c r="V4" s="236"/>
      <c r="W4" s="221" t="s">
        <v>279</v>
      </c>
      <c r="X4" s="222"/>
      <c r="Y4" s="222"/>
      <c r="Z4" s="222"/>
      <c r="AA4" s="223"/>
    </row>
    <row r="5" spans="1:28" ht="25" customHeight="1">
      <c r="C5" s="250"/>
      <c r="D5" s="254" t="s">
        <v>197</v>
      </c>
      <c r="E5" s="254"/>
      <c r="F5" s="254"/>
      <c r="G5" s="255"/>
      <c r="T5" s="234" t="s">
        <v>189</v>
      </c>
      <c r="U5" s="235"/>
      <c r="V5" s="236"/>
      <c r="W5" s="221">
        <v>1</v>
      </c>
      <c r="X5" s="222"/>
      <c r="Y5" s="222"/>
      <c r="Z5" s="222"/>
      <c r="AA5" s="223"/>
    </row>
    <row r="6" spans="1:28" ht="25" customHeight="1">
      <c r="C6" s="250"/>
      <c r="D6" s="165"/>
      <c r="E6" s="166"/>
      <c r="F6" s="170"/>
      <c r="G6" s="167"/>
      <c r="T6" s="234" t="s">
        <v>190</v>
      </c>
      <c r="U6" s="235"/>
      <c r="V6" s="236"/>
      <c r="W6" s="221">
        <v>202201</v>
      </c>
      <c r="X6" s="222"/>
      <c r="Y6" s="222"/>
      <c r="Z6" s="222"/>
      <c r="AA6" s="223"/>
    </row>
    <row r="7" spans="1:28" ht="25" customHeight="1" thickBot="1">
      <c r="C7" s="251"/>
      <c r="D7" s="168"/>
      <c r="E7" s="168"/>
      <c r="F7" s="168"/>
      <c r="G7" s="169"/>
      <c r="T7" s="234" t="s">
        <v>191</v>
      </c>
      <c r="U7" s="235"/>
      <c r="V7" s="236"/>
      <c r="W7" s="246" t="s">
        <v>343</v>
      </c>
      <c r="X7" s="247"/>
      <c r="Y7" s="247"/>
      <c r="Z7" s="247"/>
      <c r="AA7" s="248"/>
    </row>
    <row r="8" spans="1:28" ht="25" customHeight="1">
      <c r="T8" s="218" t="s">
        <v>192</v>
      </c>
      <c r="U8" s="219"/>
      <c r="V8" s="220"/>
      <c r="W8" s="215" t="s">
        <v>329</v>
      </c>
      <c r="X8" s="216"/>
      <c r="Y8" s="216"/>
      <c r="Z8" s="216"/>
      <c r="AA8" s="217"/>
    </row>
    <row r="9" spans="1:28" ht="25" customHeight="1">
      <c r="T9" s="218" t="s">
        <v>319</v>
      </c>
      <c r="U9" s="219"/>
      <c r="V9" s="220"/>
      <c r="W9" s="215" t="s">
        <v>330</v>
      </c>
      <c r="X9" s="216"/>
      <c r="Y9" s="216"/>
      <c r="Z9" s="216"/>
      <c r="AA9" s="217"/>
    </row>
    <row r="10" spans="1:28" ht="25" customHeight="1">
      <c r="T10" s="218" t="s">
        <v>193</v>
      </c>
      <c r="U10" s="219"/>
      <c r="V10" s="220"/>
      <c r="W10" s="221" t="s">
        <v>198</v>
      </c>
      <c r="X10" s="222"/>
      <c r="Y10" s="222"/>
      <c r="Z10" s="222"/>
      <c r="AA10" s="223"/>
    </row>
    <row r="13" spans="1:28" ht="20.25" customHeight="1">
      <c r="T13" s="171" t="s">
        <v>66</v>
      </c>
      <c r="U13" s="173" t="s">
        <v>68</v>
      </c>
      <c r="V13" s="174"/>
      <c r="W13" s="172" t="s">
        <v>70</v>
      </c>
      <c r="X13" s="175"/>
      <c r="Y13" s="176"/>
    </row>
    <row r="14" spans="1:28" ht="12" thickBot="1"/>
    <row r="15" spans="1:28" ht="60.75" customHeight="1" thickBot="1">
      <c r="A15" s="211" t="s">
        <v>82</v>
      </c>
      <c r="B15" s="213" t="s">
        <v>169</v>
      </c>
      <c r="C15" s="211" t="s">
        <v>37</v>
      </c>
      <c r="D15" s="211" t="s">
        <v>166</v>
      </c>
      <c r="E15" s="211" t="s">
        <v>167</v>
      </c>
      <c r="F15" s="224" t="s">
        <v>19</v>
      </c>
      <c r="G15" s="225"/>
      <c r="H15" s="225"/>
      <c r="I15" s="226"/>
      <c r="J15" s="224" t="s">
        <v>20</v>
      </c>
      <c r="K15" s="225"/>
      <c r="L15" s="226"/>
      <c r="M15" s="232" t="s">
        <v>0</v>
      </c>
      <c r="N15" s="233"/>
      <c r="O15" s="232" t="s">
        <v>80</v>
      </c>
      <c r="P15" s="233"/>
      <c r="Q15" s="232" t="s">
        <v>18</v>
      </c>
      <c r="R15" s="233"/>
      <c r="S15" s="158" t="s">
        <v>1</v>
      </c>
      <c r="T15" s="230" t="s">
        <v>182</v>
      </c>
      <c r="U15" s="232" t="s">
        <v>2</v>
      </c>
      <c r="V15" s="233"/>
      <c r="W15" s="159" t="s">
        <v>3</v>
      </c>
      <c r="X15" s="227" t="s">
        <v>185</v>
      </c>
      <c r="Y15" s="228"/>
      <c r="Z15" s="228"/>
      <c r="AA15" s="229"/>
      <c r="AB15" s="209" t="s">
        <v>183</v>
      </c>
    </row>
    <row r="16" spans="1:28" ht="58.5" customHeight="1" thickBot="1">
      <c r="A16" s="212"/>
      <c r="B16" s="214"/>
      <c r="C16" s="212"/>
      <c r="D16" s="212"/>
      <c r="E16" s="212"/>
      <c r="F16" s="156" t="s">
        <v>84</v>
      </c>
      <c r="G16" s="157" t="s">
        <v>16</v>
      </c>
      <c r="H16" s="157" t="s">
        <v>15</v>
      </c>
      <c r="I16" s="164" t="s">
        <v>184</v>
      </c>
      <c r="J16" s="157" t="s">
        <v>21</v>
      </c>
      <c r="K16" s="157" t="s">
        <v>165</v>
      </c>
      <c r="L16" s="157" t="s">
        <v>17</v>
      </c>
      <c r="M16" s="155" t="s">
        <v>4</v>
      </c>
      <c r="N16" s="158" t="s">
        <v>118</v>
      </c>
      <c r="O16" s="155" t="s">
        <v>4</v>
      </c>
      <c r="P16" s="160" t="s">
        <v>8</v>
      </c>
      <c r="Q16" s="158" t="s">
        <v>4</v>
      </c>
      <c r="R16" s="158" t="s">
        <v>118</v>
      </c>
      <c r="S16" s="158" t="s">
        <v>118</v>
      </c>
      <c r="T16" s="231"/>
      <c r="U16" s="155" t="s">
        <v>4</v>
      </c>
      <c r="V16" s="160" t="s">
        <v>8</v>
      </c>
      <c r="W16" s="158" t="s">
        <v>8</v>
      </c>
      <c r="X16" s="155" t="s">
        <v>14</v>
      </c>
      <c r="Y16" s="155" t="s">
        <v>22</v>
      </c>
      <c r="Z16" s="155" t="s">
        <v>23</v>
      </c>
      <c r="AA16" s="155" t="s">
        <v>79</v>
      </c>
      <c r="AB16" s="210"/>
    </row>
    <row r="17" spans="1:28" ht="33.65" customHeight="1">
      <c r="A17" s="10" t="s">
        <v>280</v>
      </c>
      <c r="B17" s="186" t="s">
        <v>199</v>
      </c>
      <c r="C17" s="25" t="s">
        <v>200</v>
      </c>
      <c r="D17" s="25" t="s">
        <v>201</v>
      </c>
      <c r="E17" s="25" t="s">
        <v>202</v>
      </c>
      <c r="F17" s="17" t="s">
        <v>203</v>
      </c>
      <c r="G17" s="17" t="s">
        <v>29</v>
      </c>
      <c r="H17" s="18" t="s">
        <v>40</v>
      </c>
      <c r="I17" s="7"/>
      <c r="J17" s="7"/>
      <c r="K17" s="7"/>
      <c r="L17" s="7"/>
      <c r="M17" s="23" t="s">
        <v>74</v>
      </c>
      <c r="N17" s="180">
        <f t="shared" ref="N17:N54" si="0">IF(M17="Extreme",100,IF(M17="Major",50,IF(M17="High",25,IF(M17="Moderate",13,IF(M17="Minor",6,IF(M17="Insignificant",3,"  "))))))</f>
        <v>25</v>
      </c>
      <c r="O17" s="17" t="s">
        <v>117</v>
      </c>
      <c r="P17" s="19">
        <f t="shared" ref="P17:P54" si="1">IF(O17="Very High",1,IF(O17="High",0.8,IF(O17="Medium",0.6,IF(O17="Low",0.4,IF(O17="Insignificant",0.2,"  ")))))</f>
        <v>0.2</v>
      </c>
      <c r="Q17" s="181" t="s">
        <v>7</v>
      </c>
      <c r="R17" s="182">
        <f t="shared" ref="R17:R54" si="2">IF(Q17="Almost Certain",1,IF(Q17="Very Likely",0.82,IF(Q17="LIkely",0.59,IF(Q17="Unlikely",0.42,IF(Q17="Very Unlikely",0.18, IF(Q17="Almost Impossible",0.01,"  "))))))</f>
        <v>0.59</v>
      </c>
      <c r="S17" s="183">
        <f t="shared" ref="S17:S54" si="3">R17*N17*P17</f>
        <v>2.95</v>
      </c>
      <c r="T17" s="7" t="s">
        <v>204</v>
      </c>
      <c r="U17" s="184" t="s">
        <v>9</v>
      </c>
      <c r="V17" s="29">
        <f t="shared" ref="V17:V23" si="4">IF(U17="Very good",0.1,IF(U17="Good",0.2,IF(U17="Satisfactory",0.35,IF(U17="Weak",0.6,IF(U17="Unsatisfactory",0.8,"  ")))))</f>
        <v>0.2</v>
      </c>
      <c r="W17" s="6">
        <f t="shared" ref="W17:W64" si="5">V17*S17</f>
        <v>0.59000000000000008</v>
      </c>
      <c r="X17" s="8"/>
      <c r="Y17" s="8"/>
      <c r="Z17" s="20"/>
      <c r="AA17" s="163"/>
      <c r="AB17" s="23"/>
    </row>
    <row r="18" spans="1:28" ht="58.15" customHeight="1">
      <c r="A18" s="10"/>
      <c r="B18" s="186"/>
      <c r="C18" s="25"/>
      <c r="D18" s="25" t="s">
        <v>205</v>
      </c>
      <c r="E18" s="25" t="s">
        <v>206</v>
      </c>
      <c r="F18" s="17" t="s">
        <v>81</v>
      </c>
      <c r="G18" s="17" t="s">
        <v>32</v>
      </c>
      <c r="H18" s="18" t="s">
        <v>40</v>
      </c>
      <c r="I18" s="7"/>
      <c r="J18" s="7"/>
      <c r="K18" s="7"/>
      <c r="L18" s="7"/>
      <c r="M18" s="23" t="s">
        <v>128</v>
      </c>
      <c r="N18" s="180">
        <f t="shared" si="0"/>
        <v>50</v>
      </c>
      <c r="O18" s="17" t="s">
        <v>76</v>
      </c>
      <c r="P18" s="19">
        <f t="shared" si="1"/>
        <v>0.4</v>
      </c>
      <c r="Q18" s="181" t="s">
        <v>5</v>
      </c>
      <c r="R18" s="182">
        <f t="shared" si="2"/>
        <v>0.42</v>
      </c>
      <c r="S18" s="183">
        <f t="shared" si="3"/>
        <v>8.4</v>
      </c>
      <c r="T18" s="7" t="s">
        <v>207</v>
      </c>
      <c r="U18" s="184" t="s">
        <v>10</v>
      </c>
      <c r="V18" s="29">
        <f t="shared" si="4"/>
        <v>0.35</v>
      </c>
      <c r="W18" s="6">
        <f t="shared" si="5"/>
        <v>2.94</v>
      </c>
      <c r="X18" s="16"/>
      <c r="Y18" s="8"/>
      <c r="Z18" s="8"/>
      <c r="AA18" s="163"/>
      <c r="AB18" s="23"/>
    </row>
    <row r="19" spans="1:28" ht="60" customHeight="1">
      <c r="A19" s="10"/>
      <c r="B19" s="186"/>
      <c r="C19" s="25"/>
      <c r="D19" s="25" t="s">
        <v>208</v>
      </c>
      <c r="E19" s="25" t="s">
        <v>209</v>
      </c>
      <c r="F19" s="17" t="s">
        <v>81</v>
      </c>
      <c r="G19" s="17" t="s">
        <v>32</v>
      </c>
      <c r="H19" s="18" t="s">
        <v>40</v>
      </c>
      <c r="I19" s="7"/>
      <c r="J19" s="7"/>
      <c r="K19" s="7"/>
      <c r="L19" s="7"/>
      <c r="M19" s="23" t="s">
        <v>128</v>
      </c>
      <c r="N19" s="180">
        <f t="shared" si="0"/>
        <v>50</v>
      </c>
      <c r="O19" s="17" t="s">
        <v>76</v>
      </c>
      <c r="P19" s="19">
        <f t="shared" si="1"/>
        <v>0.4</v>
      </c>
      <c r="Q19" s="181" t="s">
        <v>119</v>
      </c>
      <c r="R19" s="182">
        <f t="shared" si="2"/>
        <v>1</v>
      </c>
      <c r="S19" s="183">
        <f t="shared" si="3"/>
        <v>20</v>
      </c>
      <c r="T19" s="7" t="s">
        <v>210</v>
      </c>
      <c r="U19" s="184" t="s">
        <v>67</v>
      </c>
      <c r="V19" s="29">
        <f t="shared" si="4"/>
        <v>0.1</v>
      </c>
      <c r="W19" s="6">
        <f t="shared" si="5"/>
        <v>2</v>
      </c>
      <c r="X19" s="16"/>
      <c r="Y19" s="8"/>
      <c r="Z19" s="8"/>
      <c r="AA19" s="163"/>
      <c r="AB19" s="23"/>
    </row>
    <row r="20" spans="1:28" ht="22.5" customHeight="1">
      <c r="A20" s="10"/>
      <c r="B20" s="186"/>
      <c r="C20" s="25"/>
      <c r="D20" s="25" t="s">
        <v>331</v>
      </c>
      <c r="E20" s="25" t="s">
        <v>211</v>
      </c>
      <c r="F20" s="17" t="s">
        <v>81</v>
      </c>
      <c r="G20" s="17" t="s">
        <v>33</v>
      </c>
      <c r="H20" s="18" t="s">
        <v>40</v>
      </c>
      <c r="I20" s="7"/>
      <c r="J20" s="7"/>
      <c r="K20" s="7"/>
      <c r="L20" s="7"/>
      <c r="M20" s="23" t="s">
        <v>128</v>
      </c>
      <c r="N20" s="180">
        <f>IF(M20="Extreme",100,IF(M20="Major",50,IF(M20="High",25,IF(M20="Moderate",13,IF(M20="Minor",6,IF(M20="Insignificant",3,"  "))))))</f>
        <v>50</v>
      </c>
      <c r="O20" s="17" t="s">
        <v>75</v>
      </c>
      <c r="P20" s="19">
        <f>IF(O20="Very High",1,IF(O20="High",0.8,IF(O20="Medium",0.6,IF(O20="Low",0.4,IF(O20="Insignificant",0.2,"  ")))))</f>
        <v>0.6</v>
      </c>
      <c r="Q20" s="181" t="s">
        <v>7</v>
      </c>
      <c r="R20" s="182">
        <f t="shared" si="2"/>
        <v>0.59</v>
      </c>
      <c r="S20" s="183">
        <f t="shared" si="3"/>
        <v>17.7</v>
      </c>
      <c r="T20" s="7" t="s">
        <v>212</v>
      </c>
      <c r="U20" s="184" t="s">
        <v>11</v>
      </c>
      <c r="V20" s="29">
        <f t="shared" si="4"/>
        <v>0.6</v>
      </c>
      <c r="W20" s="6">
        <f t="shared" si="5"/>
        <v>10.62</v>
      </c>
      <c r="X20" s="16"/>
      <c r="Y20" s="8"/>
      <c r="Z20" s="8"/>
      <c r="AA20" s="163"/>
      <c r="AB20" s="23"/>
    </row>
    <row r="21" spans="1:28" ht="61.9" customHeight="1">
      <c r="A21" s="10"/>
      <c r="B21" s="186"/>
      <c r="C21" s="25"/>
      <c r="D21" s="25" t="s">
        <v>213</v>
      </c>
      <c r="E21" s="25" t="s">
        <v>214</v>
      </c>
      <c r="F21" s="17" t="s">
        <v>81</v>
      </c>
      <c r="G21" s="17" t="s">
        <v>32</v>
      </c>
      <c r="H21" s="18" t="s">
        <v>40</v>
      </c>
      <c r="I21" s="7"/>
      <c r="J21" s="7"/>
      <c r="K21" s="7"/>
      <c r="L21" s="7"/>
      <c r="M21" s="23" t="s">
        <v>61</v>
      </c>
      <c r="N21" s="180">
        <f t="shared" si="0"/>
        <v>6</v>
      </c>
      <c r="O21" s="17" t="s">
        <v>76</v>
      </c>
      <c r="P21" s="19">
        <f t="shared" si="1"/>
        <v>0.4</v>
      </c>
      <c r="Q21" s="181" t="s">
        <v>7</v>
      </c>
      <c r="R21" s="182">
        <f t="shared" si="2"/>
        <v>0.59</v>
      </c>
      <c r="S21" s="183">
        <f t="shared" si="3"/>
        <v>1.4160000000000001</v>
      </c>
      <c r="T21" s="7" t="s">
        <v>212</v>
      </c>
      <c r="U21" s="184" t="s">
        <v>9</v>
      </c>
      <c r="V21" s="29">
        <f t="shared" si="4"/>
        <v>0.2</v>
      </c>
      <c r="W21" s="6">
        <f t="shared" si="5"/>
        <v>0.28320000000000006</v>
      </c>
      <c r="X21" s="16"/>
      <c r="Y21" s="8"/>
      <c r="Z21" s="8"/>
      <c r="AA21" s="163"/>
      <c r="AB21" s="23"/>
    </row>
    <row r="22" spans="1:28" s="24" customFormat="1" ht="24.75" customHeight="1">
      <c r="A22" s="10"/>
      <c r="B22" s="186"/>
      <c r="C22" s="25"/>
      <c r="D22" s="25" t="s">
        <v>215</v>
      </c>
      <c r="E22" s="25" t="s">
        <v>216</v>
      </c>
      <c r="F22" s="17" t="s">
        <v>81</v>
      </c>
      <c r="G22" s="17" t="s">
        <v>32</v>
      </c>
      <c r="H22" s="18" t="s">
        <v>40</v>
      </c>
      <c r="I22" s="7"/>
      <c r="J22" s="7"/>
      <c r="K22" s="7"/>
      <c r="L22" s="7"/>
      <c r="M22" s="23" t="s">
        <v>74</v>
      </c>
      <c r="N22" s="180">
        <f t="shared" si="0"/>
        <v>25</v>
      </c>
      <c r="O22" s="17" t="s">
        <v>76</v>
      </c>
      <c r="P22" s="19">
        <f t="shared" si="1"/>
        <v>0.4</v>
      </c>
      <c r="Q22" s="181" t="s">
        <v>5</v>
      </c>
      <c r="R22" s="182">
        <f t="shared" si="2"/>
        <v>0.42</v>
      </c>
      <c r="S22" s="183">
        <f t="shared" si="3"/>
        <v>4.2</v>
      </c>
      <c r="T22" s="7" t="s">
        <v>217</v>
      </c>
      <c r="U22" s="184" t="s">
        <v>10</v>
      </c>
      <c r="V22" s="29">
        <f t="shared" si="4"/>
        <v>0.35</v>
      </c>
      <c r="W22" s="6">
        <f t="shared" si="5"/>
        <v>1.47</v>
      </c>
      <c r="X22" s="16"/>
      <c r="Y22" s="8"/>
      <c r="Z22" s="8"/>
      <c r="AA22" s="163"/>
      <c r="AB22" s="23"/>
    </row>
    <row r="23" spans="1:28" ht="23">
      <c r="A23" s="10"/>
      <c r="B23" s="186"/>
      <c r="C23" s="25"/>
      <c r="D23" s="25"/>
      <c r="E23" s="25" t="s">
        <v>218</v>
      </c>
      <c r="F23" s="17" t="s">
        <v>81</v>
      </c>
      <c r="G23" s="17" t="s">
        <v>33</v>
      </c>
      <c r="H23" s="18" t="s">
        <v>40</v>
      </c>
      <c r="I23" s="7"/>
      <c r="J23" s="7"/>
      <c r="K23" s="7"/>
      <c r="L23" s="7"/>
      <c r="M23" s="23" t="s">
        <v>6</v>
      </c>
      <c r="N23" s="180">
        <f t="shared" si="0"/>
        <v>13</v>
      </c>
      <c r="O23" s="17" t="s">
        <v>76</v>
      </c>
      <c r="P23" s="19">
        <f t="shared" si="1"/>
        <v>0.4</v>
      </c>
      <c r="Q23" s="181" t="s">
        <v>126</v>
      </c>
      <c r="R23" s="182">
        <f t="shared" si="2"/>
        <v>0.18</v>
      </c>
      <c r="S23" s="183">
        <f t="shared" si="3"/>
        <v>0.93599999999999994</v>
      </c>
      <c r="T23" s="7" t="s">
        <v>217</v>
      </c>
      <c r="U23" s="184" t="s">
        <v>9</v>
      </c>
      <c r="V23" s="29">
        <f t="shared" si="4"/>
        <v>0.2</v>
      </c>
      <c r="W23" s="6">
        <f t="shared" si="5"/>
        <v>0.18720000000000001</v>
      </c>
      <c r="X23" s="16"/>
      <c r="Y23" s="8"/>
      <c r="Z23" s="8"/>
      <c r="AA23" s="163"/>
      <c r="AB23" s="23"/>
    </row>
    <row r="24" spans="1:28" ht="23">
      <c r="A24" s="10"/>
      <c r="B24" s="186"/>
      <c r="C24" s="25"/>
      <c r="D24" s="25" t="s">
        <v>219</v>
      </c>
      <c r="E24" s="25" t="s">
        <v>220</v>
      </c>
      <c r="F24" s="17" t="s">
        <v>81</v>
      </c>
      <c r="G24" s="17" t="s">
        <v>32</v>
      </c>
      <c r="H24" s="18" t="s">
        <v>40</v>
      </c>
      <c r="I24" s="7"/>
      <c r="J24" s="7"/>
      <c r="K24" s="7"/>
      <c r="L24" s="7"/>
      <c r="M24" s="23" t="s">
        <v>6</v>
      </c>
      <c r="N24" s="180">
        <f t="shared" si="0"/>
        <v>13</v>
      </c>
      <c r="O24" s="17" t="s">
        <v>76</v>
      </c>
      <c r="P24" s="19">
        <f t="shared" si="1"/>
        <v>0.4</v>
      </c>
      <c r="Q24" s="181" t="s">
        <v>126</v>
      </c>
      <c r="R24" s="182">
        <f t="shared" si="2"/>
        <v>0.18</v>
      </c>
      <c r="S24" s="183">
        <f t="shared" si="3"/>
        <v>0.93599999999999994</v>
      </c>
      <c r="T24" s="7" t="s">
        <v>221</v>
      </c>
      <c r="U24" s="184" t="s">
        <v>9</v>
      </c>
      <c r="V24" s="29">
        <f t="shared" ref="V24:V41" si="6">IF(U24="Very good",0.1,IF(U24="Good",0.2,IF(U24="Satisfactory",0.35,IF(U24="Weak",0.6,IF(U24="Unsatisfactory",0.8,"  ")))))</f>
        <v>0.2</v>
      </c>
      <c r="W24" s="6">
        <f t="shared" si="5"/>
        <v>0.18720000000000001</v>
      </c>
      <c r="X24" s="16"/>
      <c r="Y24" s="8"/>
      <c r="Z24" s="8"/>
      <c r="AA24" s="163"/>
      <c r="AB24" s="23"/>
    </row>
    <row r="25" spans="1:28" ht="49.15" customHeight="1">
      <c r="A25" s="10"/>
      <c r="B25" s="186"/>
      <c r="C25" s="25"/>
      <c r="D25" s="25"/>
      <c r="E25" s="25" t="s">
        <v>222</v>
      </c>
      <c r="F25" s="17" t="s">
        <v>81</v>
      </c>
      <c r="G25" s="17" t="s">
        <v>33</v>
      </c>
      <c r="H25" s="18" t="s">
        <v>40</v>
      </c>
      <c r="I25" s="7"/>
      <c r="J25" s="7"/>
      <c r="K25" s="7"/>
      <c r="L25" s="7"/>
      <c r="M25" s="23" t="s">
        <v>6</v>
      </c>
      <c r="N25" s="180">
        <f t="shared" si="0"/>
        <v>13</v>
      </c>
      <c r="O25" s="17" t="s">
        <v>76</v>
      </c>
      <c r="P25" s="19">
        <f t="shared" si="1"/>
        <v>0.4</v>
      </c>
      <c r="Q25" s="181" t="s">
        <v>126</v>
      </c>
      <c r="R25" s="182">
        <f t="shared" si="2"/>
        <v>0.18</v>
      </c>
      <c r="S25" s="183">
        <f t="shared" si="3"/>
        <v>0.93599999999999994</v>
      </c>
      <c r="T25" s="7" t="s">
        <v>223</v>
      </c>
      <c r="U25" s="184" t="s">
        <v>9</v>
      </c>
      <c r="V25" s="29">
        <f t="shared" si="6"/>
        <v>0.2</v>
      </c>
      <c r="W25" s="6">
        <f t="shared" si="5"/>
        <v>0.18720000000000001</v>
      </c>
      <c r="X25" s="16"/>
      <c r="Y25" s="8"/>
      <c r="Z25" s="8"/>
      <c r="AA25" s="163"/>
      <c r="AB25" s="23"/>
    </row>
    <row r="26" spans="1:28" ht="71.5" customHeight="1">
      <c r="A26" s="10"/>
      <c r="B26" s="186"/>
      <c r="C26" s="25" t="s">
        <v>224</v>
      </c>
      <c r="D26" s="25" t="s">
        <v>225</v>
      </c>
      <c r="E26" s="25" t="s">
        <v>226</v>
      </c>
      <c r="F26" s="17" t="s">
        <v>203</v>
      </c>
      <c r="G26" s="17" t="s">
        <v>33</v>
      </c>
      <c r="H26" s="18" t="s">
        <v>40</v>
      </c>
      <c r="I26" s="7"/>
      <c r="J26" s="7"/>
      <c r="K26" s="7"/>
      <c r="L26" s="7"/>
      <c r="M26" s="23" t="s">
        <v>128</v>
      </c>
      <c r="N26" s="180">
        <f t="shared" si="0"/>
        <v>50</v>
      </c>
      <c r="O26" s="17" t="s">
        <v>76</v>
      </c>
      <c r="P26" s="19">
        <f t="shared" si="1"/>
        <v>0.4</v>
      </c>
      <c r="Q26" s="181" t="s">
        <v>126</v>
      </c>
      <c r="R26" s="182">
        <f t="shared" si="2"/>
        <v>0.18</v>
      </c>
      <c r="S26" s="183">
        <f t="shared" si="3"/>
        <v>3.6</v>
      </c>
      <c r="T26" s="7" t="s">
        <v>281</v>
      </c>
      <c r="U26" s="184" t="s">
        <v>9</v>
      </c>
      <c r="V26" s="29">
        <f t="shared" si="6"/>
        <v>0.2</v>
      </c>
      <c r="W26" s="6">
        <f t="shared" si="5"/>
        <v>0.72000000000000008</v>
      </c>
      <c r="X26" s="16"/>
      <c r="Y26" s="8"/>
      <c r="Z26" s="8"/>
      <c r="AA26" s="163"/>
      <c r="AB26" s="23"/>
    </row>
    <row r="27" spans="1:28" ht="33.65" customHeight="1">
      <c r="A27" s="10"/>
      <c r="B27" s="186"/>
      <c r="C27" s="25"/>
      <c r="D27" s="25"/>
      <c r="E27" s="25" t="s">
        <v>332</v>
      </c>
      <c r="F27" s="17" t="s">
        <v>81</v>
      </c>
      <c r="G27" s="17" t="s">
        <v>33</v>
      </c>
      <c r="H27" s="18" t="s">
        <v>40</v>
      </c>
      <c r="I27" s="7"/>
      <c r="J27" s="7"/>
      <c r="K27" s="7"/>
      <c r="L27" s="7"/>
      <c r="M27" s="23" t="s">
        <v>74</v>
      </c>
      <c r="N27" s="180">
        <f t="shared" si="0"/>
        <v>25</v>
      </c>
      <c r="O27" s="17" t="s">
        <v>75</v>
      </c>
      <c r="P27" s="19">
        <f t="shared" si="1"/>
        <v>0.6</v>
      </c>
      <c r="Q27" s="181" t="s">
        <v>5</v>
      </c>
      <c r="R27" s="182">
        <f t="shared" si="2"/>
        <v>0.42</v>
      </c>
      <c r="S27" s="183">
        <f t="shared" si="3"/>
        <v>6.3</v>
      </c>
      <c r="T27" s="7" t="s">
        <v>333</v>
      </c>
      <c r="U27" s="184" t="s">
        <v>10</v>
      </c>
      <c r="V27" s="29">
        <f t="shared" si="6"/>
        <v>0.35</v>
      </c>
      <c r="W27" s="6">
        <f t="shared" si="5"/>
        <v>2.2049999999999996</v>
      </c>
      <c r="X27" s="16"/>
      <c r="Y27" s="8"/>
      <c r="Z27" s="8"/>
      <c r="AA27" s="163"/>
      <c r="AB27" s="23"/>
    </row>
    <row r="28" spans="1:28" ht="30" customHeight="1">
      <c r="A28" s="10"/>
      <c r="B28" s="186"/>
      <c r="C28" s="25" t="s">
        <v>227</v>
      </c>
      <c r="D28" s="25" t="s">
        <v>228</v>
      </c>
      <c r="E28" s="25" t="s">
        <v>229</v>
      </c>
      <c r="F28" s="17" t="s">
        <v>81</v>
      </c>
      <c r="G28" s="17" t="s">
        <v>33</v>
      </c>
      <c r="H28" s="18" t="s">
        <v>40</v>
      </c>
      <c r="I28" s="7"/>
      <c r="J28" s="7"/>
      <c r="K28" s="7"/>
      <c r="L28" s="7"/>
      <c r="M28" s="23" t="s">
        <v>6</v>
      </c>
      <c r="N28" s="180">
        <f t="shared" si="0"/>
        <v>13</v>
      </c>
      <c r="O28" s="17" t="s">
        <v>76</v>
      </c>
      <c r="P28" s="19">
        <f t="shared" si="1"/>
        <v>0.4</v>
      </c>
      <c r="Q28" s="181" t="s">
        <v>119</v>
      </c>
      <c r="R28" s="182">
        <f t="shared" si="2"/>
        <v>1</v>
      </c>
      <c r="S28" s="183">
        <f t="shared" si="3"/>
        <v>5.2</v>
      </c>
      <c r="T28" s="7" t="s">
        <v>230</v>
      </c>
      <c r="U28" s="184" t="s">
        <v>9</v>
      </c>
      <c r="V28" s="29">
        <f t="shared" si="6"/>
        <v>0.2</v>
      </c>
      <c r="W28" s="6">
        <f t="shared" si="5"/>
        <v>1.04</v>
      </c>
      <c r="X28" s="16"/>
      <c r="Y28" s="8"/>
      <c r="Z28" s="8"/>
      <c r="AA28" s="163"/>
      <c r="AB28" s="23"/>
    </row>
    <row r="29" spans="1:28" ht="23">
      <c r="A29" s="10"/>
      <c r="B29" s="186"/>
      <c r="C29" s="25" t="s">
        <v>231</v>
      </c>
      <c r="D29" s="25" t="s">
        <v>232</v>
      </c>
      <c r="E29" s="25" t="s">
        <v>233</v>
      </c>
      <c r="F29" s="17" t="s">
        <v>81</v>
      </c>
      <c r="G29" s="17" t="s">
        <v>33</v>
      </c>
      <c r="H29" s="18" t="s">
        <v>40</v>
      </c>
      <c r="I29" s="7"/>
      <c r="J29" s="7"/>
      <c r="K29" s="7"/>
      <c r="L29" s="7"/>
      <c r="M29" s="23" t="s">
        <v>128</v>
      </c>
      <c r="N29" s="180">
        <f t="shared" si="0"/>
        <v>50</v>
      </c>
      <c r="O29" s="17" t="s">
        <v>75</v>
      </c>
      <c r="P29" s="19">
        <f t="shared" si="1"/>
        <v>0.6</v>
      </c>
      <c r="Q29" s="181" t="s">
        <v>7</v>
      </c>
      <c r="R29" s="182">
        <f t="shared" si="2"/>
        <v>0.59</v>
      </c>
      <c r="S29" s="183">
        <f t="shared" si="3"/>
        <v>17.7</v>
      </c>
      <c r="T29" s="7" t="s">
        <v>234</v>
      </c>
      <c r="U29" s="184" t="s">
        <v>9</v>
      </c>
      <c r="V29" s="29">
        <f t="shared" si="6"/>
        <v>0.2</v>
      </c>
      <c r="W29" s="6">
        <f t="shared" si="5"/>
        <v>3.54</v>
      </c>
      <c r="X29" s="16"/>
      <c r="Y29" s="8"/>
      <c r="Z29" s="8"/>
      <c r="AA29" s="163"/>
      <c r="AB29" s="23"/>
    </row>
    <row r="30" spans="1:28" ht="23">
      <c r="A30" s="10"/>
      <c r="B30" s="186"/>
      <c r="C30" s="25"/>
      <c r="D30" s="25"/>
      <c r="E30" s="25" t="s">
        <v>202</v>
      </c>
      <c r="F30" s="17" t="s">
        <v>81</v>
      </c>
      <c r="G30" s="17" t="s">
        <v>33</v>
      </c>
      <c r="H30" s="18" t="s">
        <v>40</v>
      </c>
      <c r="I30" s="7"/>
      <c r="J30" s="7"/>
      <c r="K30" s="7"/>
      <c r="L30" s="7"/>
      <c r="M30" s="23" t="s">
        <v>128</v>
      </c>
      <c r="N30" s="180">
        <f t="shared" si="0"/>
        <v>50</v>
      </c>
      <c r="O30" s="17" t="s">
        <v>75</v>
      </c>
      <c r="P30" s="19">
        <f t="shared" si="1"/>
        <v>0.6</v>
      </c>
      <c r="Q30" s="181" t="s">
        <v>126</v>
      </c>
      <c r="R30" s="182">
        <f t="shared" si="2"/>
        <v>0.18</v>
      </c>
      <c r="S30" s="183">
        <f t="shared" si="3"/>
        <v>5.3999999999999995</v>
      </c>
      <c r="T30" s="7" t="s">
        <v>234</v>
      </c>
      <c r="U30" s="184" t="s">
        <v>9</v>
      </c>
      <c r="V30" s="29">
        <f t="shared" si="6"/>
        <v>0.2</v>
      </c>
      <c r="W30" s="6">
        <f t="shared" si="5"/>
        <v>1.0799999999999998</v>
      </c>
      <c r="X30" s="16"/>
      <c r="Y30" s="8"/>
      <c r="Z30" s="8"/>
      <c r="AA30" s="163"/>
      <c r="AB30" s="23"/>
    </row>
    <row r="31" spans="1:28" ht="34.15" customHeight="1">
      <c r="A31" s="10"/>
      <c r="B31" s="186"/>
      <c r="C31" s="25" t="s">
        <v>235</v>
      </c>
      <c r="D31" s="25" t="s">
        <v>236</v>
      </c>
      <c r="E31" s="25" t="s">
        <v>237</v>
      </c>
      <c r="F31" s="17" t="s">
        <v>81</v>
      </c>
      <c r="G31" s="17" t="s">
        <v>33</v>
      </c>
      <c r="H31" s="18" t="s">
        <v>40</v>
      </c>
      <c r="I31" s="7"/>
      <c r="J31" s="7"/>
      <c r="K31" s="7"/>
      <c r="L31" s="7"/>
      <c r="M31" s="23" t="s">
        <v>6</v>
      </c>
      <c r="N31" s="180">
        <f t="shared" si="0"/>
        <v>13</v>
      </c>
      <c r="O31" s="17" t="s">
        <v>75</v>
      </c>
      <c r="P31" s="19">
        <f t="shared" si="1"/>
        <v>0.6</v>
      </c>
      <c r="Q31" s="181" t="s">
        <v>7</v>
      </c>
      <c r="R31" s="182">
        <f t="shared" si="2"/>
        <v>0.59</v>
      </c>
      <c r="S31" s="183">
        <f t="shared" si="3"/>
        <v>4.6019999999999994</v>
      </c>
      <c r="T31" s="7" t="s">
        <v>238</v>
      </c>
      <c r="U31" s="184" t="s">
        <v>9</v>
      </c>
      <c r="V31" s="29">
        <f t="shared" si="6"/>
        <v>0.2</v>
      </c>
      <c r="W31" s="6">
        <f t="shared" si="5"/>
        <v>0.92039999999999988</v>
      </c>
      <c r="X31" s="16"/>
      <c r="Y31" s="8"/>
      <c r="Z31" s="8"/>
      <c r="AA31" s="163"/>
      <c r="AB31" s="23"/>
    </row>
    <row r="32" spans="1:28" ht="55.15" customHeight="1">
      <c r="A32" s="10"/>
      <c r="B32" s="186"/>
      <c r="C32" s="25" t="s">
        <v>239</v>
      </c>
      <c r="D32" s="25" t="s">
        <v>240</v>
      </c>
      <c r="E32" s="25" t="s">
        <v>241</v>
      </c>
      <c r="F32" s="17" t="s">
        <v>81</v>
      </c>
      <c r="G32" s="17" t="s">
        <v>33</v>
      </c>
      <c r="H32" s="18" t="s">
        <v>40</v>
      </c>
      <c r="I32" s="7"/>
      <c r="J32" s="7"/>
      <c r="K32" s="7"/>
      <c r="L32" s="7"/>
      <c r="M32" s="23" t="s">
        <v>6</v>
      </c>
      <c r="N32" s="180">
        <f>IF(M32="Extreme",100,IF(M32="Major",50,IF(M32="High",25,IF(M32="Moderate",13,IF(M32="Minor",6,IF(M32="Insignificant",3,"  "))))))</f>
        <v>13</v>
      </c>
      <c r="O32" s="17" t="s">
        <v>76</v>
      </c>
      <c r="P32" s="19">
        <f>IF(O32="Very High",1,IF(O32="High",0.8,IF(O32="Medium",0.6,IF(O32="Low",0.4,IF(O32="Insignificant",0.2,"  ")))))</f>
        <v>0.4</v>
      </c>
      <c r="Q32" s="181" t="s">
        <v>127</v>
      </c>
      <c r="R32" s="182">
        <f>IF(Q32="Almost Certain",1,IF(Q32="Very Likely",0.82,IF(Q32="LIkely",0.59,IF(Q32="Unlikely",0.42,IF(Q32="Very Unlikely",0.18, IF(Q32="Almost Impossible",0.01,"  "))))))</f>
        <v>0.82</v>
      </c>
      <c r="S32" s="183">
        <f>R32*N32*P32</f>
        <v>4.2640000000000002</v>
      </c>
      <c r="T32" s="7" t="s">
        <v>242</v>
      </c>
      <c r="U32" s="184" t="s">
        <v>10</v>
      </c>
      <c r="V32" s="29">
        <f t="shared" si="6"/>
        <v>0.35</v>
      </c>
      <c r="W32" s="6">
        <f t="shared" si="5"/>
        <v>1.4923999999999999</v>
      </c>
      <c r="X32" s="16"/>
      <c r="Y32" s="8"/>
      <c r="Z32" s="8"/>
      <c r="AA32" s="163"/>
      <c r="AB32" s="23"/>
    </row>
    <row r="33" spans="1:28" ht="46">
      <c r="A33" s="10"/>
      <c r="B33" s="186"/>
      <c r="C33" s="25"/>
      <c r="D33" s="25" t="s">
        <v>243</v>
      </c>
      <c r="E33" s="25" t="s">
        <v>244</v>
      </c>
      <c r="F33" s="17" t="s">
        <v>81</v>
      </c>
      <c r="G33" s="17" t="s">
        <v>33</v>
      </c>
      <c r="H33" s="18" t="s">
        <v>40</v>
      </c>
      <c r="I33" s="7"/>
      <c r="J33" s="7"/>
      <c r="K33" s="7"/>
      <c r="L33" s="7"/>
      <c r="M33" s="23" t="s">
        <v>128</v>
      </c>
      <c r="N33" s="180">
        <f>IF(M33="Extreme",100,IF(M33="Major",50,IF(M33="High",25,IF(M33="Moderate",13,IF(M33="Minor",6,IF(M33="Insignificant",3,"  "))))))</f>
        <v>50</v>
      </c>
      <c r="O33" s="17" t="s">
        <v>76</v>
      </c>
      <c r="P33" s="19">
        <f>IF(O33="Very High",1,IF(O33="High",0.8,IF(O33="Medium",0.6,IF(O33="Low",0.4,IF(O33="Insignificant",0.2,"  ")))))</f>
        <v>0.4</v>
      </c>
      <c r="Q33" s="181" t="s">
        <v>126</v>
      </c>
      <c r="R33" s="182">
        <f>IF(Q33="Almost Certain",1,IF(Q33="Very Likely",0.82,IF(Q33="LIkely",0.59,IF(Q33="Unlikely",0.42,IF(Q33="Very Unlikely",0.18, IF(Q33="Almost Impossible",0.01,"  "))))))</f>
        <v>0.18</v>
      </c>
      <c r="S33" s="183">
        <f>R33*N33*P33</f>
        <v>3.6</v>
      </c>
      <c r="T33" s="7" t="s">
        <v>242</v>
      </c>
      <c r="U33" s="184" t="s">
        <v>10</v>
      </c>
      <c r="V33" s="29">
        <f t="shared" si="6"/>
        <v>0.35</v>
      </c>
      <c r="W33" s="6">
        <f t="shared" si="5"/>
        <v>1.26</v>
      </c>
      <c r="X33" s="16"/>
      <c r="Y33" s="8"/>
      <c r="Z33" s="8"/>
      <c r="AA33" s="163"/>
      <c r="AB33" s="23"/>
    </row>
    <row r="34" spans="1:28" ht="57.5">
      <c r="A34" s="10" t="s">
        <v>295</v>
      </c>
      <c r="B34" s="186" t="s">
        <v>245</v>
      </c>
      <c r="C34" s="25" t="s">
        <v>246</v>
      </c>
      <c r="D34" s="25" t="s">
        <v>247</v>
      </c>
      <c r="E34" s="25" t="s">
        <v>248</v>
      </c>
      <c r="F34" s="17" t="s">
        <v>81</v>
      </c>
      <c r="G34" s="17" t="s">
        <v>29</v>
      </c>
      <c r="H34" s="18" t="s">
        <v>40</v>
      </c>
      <c r="I34" s="7"/>
      <c r="J34" s="7"/>
      <c r="K34" s="7"/>
      <c r="L34" s="7"/>
      <c r="M34" s="23" t="s">
        <v>74</v>
      </c>
      <c r="N34" s="180">
        <f t="shared" si="0"/>
        <v>25</v>
      </c>
      <c r="O34" s="17" t="s">
        <v>74</v>
      </c>
      <c r="P34" s="19">
        <f t="shared" si="1"/>
        <v>0.8</v>
      </c>
      <c r="Q34" s="181" t="s">
        <v>127</v>
      </c>
      <c r="R34" s="182">
        <f t="shared" si="2"/>
        <v>0.82</v>
      </c>
      <c r="S34" s="183">
        <f t="shared" si="3"/>
        <v>16.400000000000002</v>
      </c>
      <c r="T34" s="7" t="s">
        <v>249</v>
      </c>
      <c r="U34" s="184" t="s">
        <v>10</v>
      </c>
      <c r="V34" s="29">
        <f t="shared" si="6"/>
        <v>0.35</v>
      </c>
      <c r="W34" s="6">
        <f t="shared" si="5"/>
        <v>5.74</v>
      </c>
      <c r="X34" s="16"/>
      <c r="Y34" s="8"/>
      <c r="Z34" s="8"/>
      <c r="AA34" s="163"/>
      <c r="AB34" s="23"/>
    </row>
    <row r="35" spans="1:28" ht="81" customHeight="1">
      <c r="A35" s="10"/>
      <c r="B35" s="186"/>
      <c r="C35" s="25" t="s">
        <v>250</v>
      </c>
      <c r="D35" s="25" t="s">
        <v>251</v>
      </c>
      <c r="E35" s="25" t="s">
        <v>252</v>
      </c>
      <c r="F35" s="17" t="s">
        <v>81</v>
      </c>
      <c r="G35" s="17" t="s">
        <v>29</v>
      </c>
      <c r="H35" s="18" t="s">
        <v>40</v>
      </c>
      <c r="I35" s="7"/>
      <c r="J35" s="7"/>
      <c r="K35" s="7"/>
      <c r="L35" s="7"/>
      <c r="M35" s="23" t="s">
        <v>74</v>
      </c>
      <c r="N35" s="180">
        <f t="shared" si="0"/>
        <v>25</v>
      </c>
      <c r="O35" s="17" t="s">
        <v>74</v>
      </c>
      <c r="P35" s="19">
        <f t="shared" si="1"/>
        <v>0.8</v>
      </c>
      <c r="Q35" s="181" t="s">
        <v>119</v>
      </c>
      <c r="R35" s="182">
        <f t="shared" si="2"/>
        <v>1</v>
      </c>
      <c r="S35" s="183">
        <f t="shared" si="3"/>
        <v>20</v>
      </c>
      <c r="T35" s="7" t="s">
        <v>253</v>
      </c>
      <c r="U35" s="184" t="s">
        <v>9</v>
      </c>
      <c r="V35" s="29">
        <f t="shared" si="6"/>
        <v>0.2</v>
      </c>
      <c r="W35" s="6">
        <f t="shared" si="5"/>
        <v>4</v>
      </c>
      <c r="X35" s="16"/>
      <c r="Y35" s="8"/>
      <c r="Z35" s="8"/>
      <c r="AA35" s="163"/>
      <c r="AB35" s="23"/>
    </row>
    <row r="36" spans="1:28" ht="23">
      <c r="A36" s="10" t="s">
        <v>296</v>
      </c>
      <c r="B36" s="186" t="s">
        <v>254</v>
      </c>
      <c r="C36" s="25" t="s">
        <v>255</v>
      </c>
      <c r="D36" s="25" t="s">
        <v>256</v>
      </c>
      <c r="E36" s="25" t="s">
        <v>257</v>
      </c>
      <c r="F36" s="17" t="s">
        <v>81</v>
      </c>
      <c r="G36" s="17" t="s">
        <v>27</v>
      </c>
      <c r="H36" s="18" t="s">
        <v>40</v>
      </c>
      <c r="I36" s="7"/>
      <c r="J36" s="7"/>
      <c r="K36" s="7"/>
      <c r="L36" s="7"/>
      <c r="M36" s="23" t="s">
        <v>74</v>
      </c>
      <c r="N36" s="180">
        <f t="shared" si="0"/>
        <v>25</v>
      </c>
      <c r="O36" s="17" t="s">
        <v>74</v>
      </c>
      <c r="P36" s="19">
        <f t="shared" si="1"/>
        <v>0.8</v>
      </c>
      <c r="Q36" s="181" t="s">
        <v>7</v>
      </c>
      <c r="R36" s="182">
        <f t="shared" si="2"/>
        <v>0.59</v>
      </c>
      <c r="S36" s="183">
        <f t="shared" si="3"/>
        <v>11.8</v>
      </c>
      <c r="T36" s="7" t="s">
        <v>258</v>
      </c>
      <c r="U36" s="184" t="s">
        <v>10</v>
      </c>
      <c r="V36" s="29">
        <f t="shared" si="6"/>
        <v>0.35</v>
      </c>
      <c r="W36" s="6">
        <f t="shared" si="5"/>
        <v>4.13</v>
      </c>
      <c r="X36" s="16"/>
      <c r="Y36" s="8"/>
      <c r="Z36" s="8"/>
      <c r="AA36" s="163"/>
      <c r="AB36" s="23"/>
    </row>
    <row r="37" spans="1:28">
      <c r="A37" s="10"/>
      <c r="B37" s="186"/>
      <c r="C37" s="25"/>
      <c r="D37" s="25"/>
      <c r="E37" s="25" t="s">
        <v>259</v>
      </c>
      <c r="F37" s="17" t="s">
        <v>81</v>
      </c>
      <c r="G37" s="17" t="s">
        <v>33</v>
      </c>
      <c r="H37" s="18" t="s">
        <v>40</v>
      </c>
      <c r="I37" s="7"/>
      <c r="J37" s="7"/>
      <c r="K37" s="7"/>
      <c r="L37" s="7"/>
      <c r="M37" s="23" t="s">
        <v>128</v>
      </c>
      <c r="N37" s="180">
        <f>IF(M37="Extreme",100,IF(M37="Major",50,IF(M37="High",25,IF(M37="Moderate",13,IF(M37="Minor",6,IF(M37="Insignificant",3,"  "))))))</f>
        <v>50</v>
      </c>
      <c r="O37" s="17" t="s">
        <v>74</v>
      </c>
      <c r="P37" s="19">
        <f>IF(O37="Very High",1,IF(O37="High",0.8,IF(O37="Medium",0.6,IF(O37="Low",0.4,IF(O37="Insignificant",0.2,"  ")))))</f>
        <v>0.8</v>
      </c>
      <c r="Q37" s="181" t="s">
        <v>127</v>
      </c>
      <c r="R37" s="182">
        <f>IF(Q37="Almost Certain",1,IF(Q37="Very Likely",0.82,IF(Q37="LIkely",0.59,IF(Q37="Unlikely",0.42,IF(Q37="Very Unlikely",0.18, IF(Q37="Almost Impossible",0.01,"  "))))))</f>
        <v>0.82</v>
      </c>
      <c r="S37" s="183">
        <f>R37*N37*P37</f>
        <v>32.800000000000004</v>
      </c>
      <c r="T37" s="7" t="s">
        <v>260</v>
      </c>
      <c r="U37" s="184" t="s">
        <v>10</v>
      </c>
      <c r="V37" s="29">
        <f t="shared" si="6"/>
        <v>0.35</v>
      </c>
      <c r="W37" s="6">
        <f t="shared" si="5"/>
        <v>11.48</v>
      </c>
      <c r="X37" s="16"/>
      <c r="Y37" s="8"/>
      <c r="Z37" s="8"/>
      <c r="AA37" s="163"/>
      <c r="AB37" s="23"/>
    </row>
    <row r="38" spans="1:28" ht="28.9" customHeight="1">
      <c r="A38" s="10"/>
      <c r="B38" s="186"/>
      <c r="C38" s="25"/>
      <c r="D38" s="25"/>
      <c r="E38" s="25" t="s">
        <v>261</v>
      </c>
      <c r="F38" s="17" t="s">
        <v>81</v>
      </c>
      <c r="G38" s="17" t="s">
        <v>33</v>
      </c>
      <c r="H38" s="18" t="s">
        <v>40</v>
      </c>
      <c r="I38" s="7"/>
      <c r="J38" s="7"/>
      <c r="K38" s="7"/>
      <c r="L38" s="7"/>
      <c r="M38" s="23" t="s">
        <v>128</v>
      </c>
      <c r="N38" s="180">
        <f t="shared" si="0"/>
        <v>50</v>
      </c>
      <c r="O38" s="17" t="s">
        <v>75</v>
      </c>
      <c r="P38" s="19">
        <f t="shared" si="1"/>
        <v>0.6</v>
      </c>
      <c r="Q38" s="181" t="s">
        <v>7</v>
      </c>
      <c r="R38" s="182">
        <f t="shared" si="2"/>
        <v>0.59</v>
      </c>
      <c r="S38" s="183">
        <f t="shared" si="3"/>
        <v>17.7</v>
      </c>
      <c r="T38" s="7" t="s">
        <v>260</v>
      </c>
      <c r="U38" s="184" t="s">
        <v>10</v>
      </c>
      <c r="V38" s="29">
        <f t="shared" si="6"/>
        <v>0.35</v>
      </c>
      <c r="W38" s="6">
        <f t="shared" si="5"/>
        <v>6.1949999999999994</v>
      </c>
      <c r="X38" s="16"/>
      <c r="Y38" s="8"/>
      <c r="Z38" s="8"/>
      <c r="AA38" s="163"/>
      <c r="AB38" s="23"/>
    </row>
    <row r="39" spans="1:28" ht="46.9" customHeight="1">
      <c r="A39" s="10" t="s">
        <v>297</v>
      </c>
      <c r="B39" s="186" t="s">
        <v>262</v>
      </c>
      <c r="C39" s="25" t="s">
        <v>263</v>
      </c>
      <c r="D39" s="25" t="s">
        <v>264</v>
      </c>
      <c r="E39" s="25" t="s">
        <v>265</v>
      </c>
      <c r="F39" s="17" t="s">
        <v>81</v>
      </c>
      <c r="G39" s="17" t="s">
        <v>33</v>
      </c>
      <c r="H39" s="18" t="s">
        <v>40</v>
      </c>
      <c r="I39" s="7"/>
      <c r="J39" s="7"/>
      <c r="K39" s="7"/>
      <c r="L39" s="7"/>
      <c r="M39" s="23" t="s">
        <v>6</v>
      </c>
      <c r="N39" s="180">
        <f t="shared" si="0"/>
        <v>13</v>
      </c>
      <c r="O39" s="17" t="s">
        <v>74</v>
      </c>
      <c r="P39" s="19">
        <f t="shared" si="1"/>
        <v>0.8</v>
      </c>
      <c r="Q39" s="181" t="s">
        <v>7</v>
      </c>
      <c r="R39" s="182">
        <f t="shared" si="2"/>
        <v>0.59</v>
      </c>
      <c r="S39" s="183">
        <f t="shared" si="3"/>
        <v>6.1360000000000001</v>
      </c>
      <c r="T39" s="7" t="s">
        <v>266</v>
      </c>
      <c r="U39" s="184" t="s">
        <v>9</v>
      </c>
      <c r="V39" s="29">
        <f t="shared" si="6"/>
        <v>0.2</v>
      </c>
      <c r="W39" s="6">
        <f t="shared" si="5"/>
        <v>1.2272000000000001</v>
      </c>
      <c r="X39" s="16"/>
      <c r="Y39" s="8"/>
      <c r="Z39" s="8"/>
      <c r="AA39" s="163"/>
      <c r="AB39" s="23"/>
    </row>
    <row r="40" spans="1:28" ht="21" customHeight="1">
      <c r="A40" s="10"/>
      <c r="B40" s="186"/>
      <c r="C40" s="25" t="s">
        <v>267</v>
      </c>
      <c r="D40" s="25" t="s">
        <v>268</v>
      </c>
      <c r="E40" s="25" t="s">
        <v>269</v>
      </c>
      <c r="F40" s="17" t="s">
        <v>81</v>
      </c>
      <c r="G40" s="17" t="s">
        <v>33</v>
      </c>
      <c r="H40" s="18" t="s">
        <v>40</v>
      </c>
      <c r="I40" s="7"/>
      <c r="J40" s="7"/>
      <c r="K40" s="7"/>
      <c r="L40" s="7"/>
      <c r="M40" s="23" t="s">
        <v>6</v>
      </c>
      <c r="N40" s="180">
        <f t="shared" si="0"/>
        <v>13</v>
      </c>
      <c r="O40" s="17" t="s">
        <v>74</v>
      </c>
      <c r="P40" s="19">
        <f t="shared" si="1"/>
        <v>0.8</v>
      </c>
      <c r="Q40" s="181" t="s">
        <v>7</v>
      </c>
      <c r="R40" s="182">
        <f t="shared" si="2"/>
        <v>0.59</v>
      </c>
      <c r="S40" s="183">
        <f t="shared" si="3"/>
        <v>6.1360000000000001</v>
      </c>
      <c r="T40" s="7" t="s">
        <v>270</v>
      </c>
      <c r="U40" s="184" t="s">
        <v>9</v>
      </c>
      <c r="V40" s="29">
        <f t="shared" si="6"/>
        <v>0.2</v>
      </c>
      <c r="W40" s="6">
        <f t="shared" si="5"/>
        <v>1.2272000000000001</v>
      </c>
      <c r="X40" s="16"/>
      <c r="Y40" s="8"/>
      <c r="Z40" s="8"/>
      <c r="AA40" s="163"/>
      <c r="AB40" s="23"/>
    </row>
    <row r="41" spans="1:28" ht="33.65" customHeight="1">
      <c r="A41" s="10"/>
      <c r="B41" s="186"/>
      <c r="C41" s="25" t="s">
        <v>321</v>
      </c>
      <c r="D41" s="25" t="s">
        <v>226</v>
      </c>
      <c r="E41" s="25" t="s">
        <v>271</v>
      </c>
      <c r="F41" s="17" t="s">
        <v>81</v>
      </c>
      <c r="G41" s="17" t="s">
        <v>33</v>
      </c>
      <c r="H41" s="18" t="s">
        <v>40</v>
      </c>
      <c r="I41" s="7"/>
      <c r="J41" s="7"/>
      <c r="K41" s="7"/>
      <c r="L41" s="7"/>
      <c r="M41" s="23" t="s">
        <v>74</v>
      </c>
      <c r="N41" s="180">
        <f t="shared" si="0"/>
        <v>25</v>
      </c>
      <c r="O41" s="17" t="s">
        <v>76</v>
      </c>
      <c r="P41" s="19">
        <f t="shared" si="1"/>
        <v>0.4</v>
      </c>
      <c r="Q41" s="181" t="s">
        <v>125</v>
      </c>
      <c r="R41" s="182">
        <f t="shared" si="2"/>
        <v>0.01</v>
      </c>
      <c r="S41" s="183">
        <f t="shared" si="3"/>
        <v>0.1</v>
      </c>
      <c r="T41" s="7" t="s">
        <v>272</v>
      </c>
      <c r="U41" s="184" t="s">
        <v>11</v>
      </c>
      <c r="V41" s="29">
        <f t="shared" si="6"/>
        <v>0.6</v>
      </c>
      <c r="W41" s="6">
        <f t="shared" si="5"/>
        <v>0.06</v>
      </c>
      <c r="X41" s="16"/>
      <c r="Y41" s="8"/>
      <c r="Z41" s="8"/>
      <c r="AA41" s="163"/>
      <c r="AB41" s="23"/>
    </row>
    <row r="42" spans="1:28" ht="46.15" customHeight="1">
      <c r="A42" s="10"/>
      <c r="B42" s="186"/>
      <c r="C42" s="25" t="s">
        <v>273</v>
      </c>
      <c r="D42" s="25" t="s">
        <v>274</v>
      </c>
      <c r="E42" s="25" t="s">
        <v>202</v>
      </c>
      <c r="F42" s="17" t="s">
        <v>81</v>
      </c>
      <c r="G42" s="17" t="s">
        <v>33</v>
      </c>
      <c r="H42" s="18" t="s">
        <v>40</v>
      </c>
      <c r="I42" s="7"/>
      <c r="J42" s="7"/>
      <c r="K42" s="7"/>
      <c r="L42" s="7"/>
      <c r="M42" s="23" t="s">
        <v>74</v>
      </c>
      <c r="N42" s="180">
        <f>IF(M42="Extreme",100,IF(M42="Major",50,IF(M42="High",25,IF(M42="Moderate",13,IF(M42="Minor",6,IF(M42="Insignificant",3,"  "))))))</f>
        <v>25</v>
      </c>
      <c r="O42" s="17" t="s">
        <v>74</v>
      </c>
      <c r="P42" s="19">
        <f>IF(O42="Very High",1,IF(O42="High",0.8,IF(O42="Medium",0.6,IF(O42="Low",0.4,IF(O42="Insignificant",0.2,"  ")))))</f>
        <v>0.8</v>
      </c>
      <c r="Q42" s="181" t="s">
        <v>5</v>
      </c>
      <c r="R42" s="182">
        <f>IF(Q42="Almost Certain",1,IF(Q42="Very Likely",0.82,IF(Q42="LIkely",0.59,IF(Q42="Unlikely",0.42,IF(Q42="Very Unlikely",0.18, IF(Q42="Almost Impossible",0.01,"  "))))))</f>
        <v>0.42</v>
      </c>
      <c r="S42" s="183">
        <f>R42*N42*P42</f>
        <v>8.4</v>
      </c>
      <c r="T42" s="7" t="s">
        <v>275</v>
      </c>
      <c r="U42" s="184" t="s">
        <v>9</v>
      </c>
      <c r="V42" s="29">
        <f t="shared" ref="V42:V64" si="7">IF(U42="Very good",0.1,IF(U42="Good",0.2,IF(U42="Satisfactory",0.35,IF(U42="Weak",0.6,IF(U42="Unsatisfactory",0.8,"  ")))))</f>
        <v>0.2</v>
      </c>
      <c r="W42" s="6">
        <f t="shared" si="5"/>
        <v>1.6800000000000002</v>
      </c>
      <c r="X42" s="16"/>
      <c r="Y42" s="8"/>
      <c r="Z42" s="8"/>
      <c r="AA42" s="163"/>
      <c r="AB42" s="23"/>
    </row>
    <row r="43" spans="1:28" ht="31.15" customHeight="1">
      <c r="A43" s="10"/>
      <c r="B43" s="186"/>
      <c r="C43" s="25" t="s">
        <v>276</v>
      </c>
      <c r="D43" s="25" t="s">
        <v>277</v>
      </c>
      <c r="E43" s="25" t="s">
        <v>202</v>
      </c>
      <c r="F43" s="17" t="s">
        <v>81</v>
      </c>
      <c r="G43" s="17" t="s">
        <v>33</v>
      </c>
      <c r="H43" s="18" t="s">
        <v>40</v>
      </c>
      <c r="I43" s="7"/>
      <c r="J43" s="7"/>
      <c r="K43" s="7"/>
      <c r="L43" s="7"/>
      <c r="M43" s="23" t="s">
        <v>74</v>
      </c>
      <c r="N43" s="180">
        <f t="shared" si="0"/>
        <v>25</v>
      </c>
      <c r="O43" s="17" t="s">
        <v>74</v>
      </c>
      <c r="P43" s="19">
        <f t="shared" si="1"/>
        <v>0.8</v>
      </c>
      <c r="Q43" s="181" t="s">
        <v>126</v>
      </c>
      <c r="R43" s="182">
        <f t="shared" si="2"/>
        <v>0.18</v>
      </c>
      <c r="S43" s="183">
        <f t="shared" si="3"/>
        <v>3.6</v>
      </c>
      <c r="T43" s="7" t="s">
        <v>278</v>
      </c>
      <c r="U43" s="184" t="s">
        <v>9</v>
      </c>
      <c r="V43" s="29">
        <f t="shared" si="7"/>
        <v>0.2</v>
      </c>
      <c r="W43" s="6">
        <f t="shared" si="5"/>
        <v>0.72000000000000008</v>
      </c>
      <c r="X43" s="16"/>
      <c r="Y43" s="8"/>
      <c r="Z43" s="8"/>
      <c r="AA43" s="163"/>
      <c r="AB43" s="23"/>
    </row>
    <row r="44" spans="1:28" ht="23">
      <c r="A44" s="177" t="s">
        <v>298</v>
      </c>
      <c r="B44" s="188" t="s">
        <v>282</v>
      </c>
      <c r="C44" s="179" t="s">
        <v>283</v>
      </c>
      <c r="D44" s="179" t="s">
        <v>284</v>
      </c>
      <c r="E44" s="179" t="s">
        <v>248</v>
      </c>
      <c r="F44" s="17" t="s">
        <v>81</v>
      </c>
      <c r="G44" s="17" t="s">
        <v>33</v>
      </c>
      <c r="H44" s="18" t="s">
        <v>40</v>
      </c>
      <c r="I44" s="7"/>
      <c r="J44" s="7"/>
      <c r="K44" s="7"/>
      <c r="L44" s="7"/>
      <c r="M44" s="23" t="s">
        <v>74</v>
      </c>
      <c r="N44" s="180">
        <f t="shared" si="0"/>
        <v>25</v>
      </c>
      <c r="O44" s="17" t="s">
        <v>74</v>
      </c>
      <c r="P44" s="19">
        <f t="shared" si="1"/>
        <v>0.8</v>
      </c>
      <c r="Q44" s="181" t="s">
        <v>127</v>
      </c>
      <c r="R44" s="182">
        <f t="shared" si="2"/>
        <v>0.82</v>
      </c>
      <c r="S44" s="183">
        <f t="shared" si="3"/>
        <v>16.400000000000002</v>
      </c>
      <c r="T44" s="23" t="s">
        <v>291</v>
      </c>
      <c r="U44" s="184" t="s">
        <v>67</v>
      </c>
      <c r="V44" s="29">
        <f t="shared" si="7"/>
        <v>0.1</v>
      </c>
      <c r="W44" s="6">
        <f t="shared" si="5"/>
        <v>1.6400000000000003</v>
      </c>
      <c r="X44" s="16"/>
      <c r="Y44" s="8"/>
      <c r="Z44" s="8"/>
      <c r="AA44" s="163"/>
      <c r="AB44" s="23"/>
    </row>
    <row r="45" spans="1:28" ht="23">
      <c r="A45" s="177"/>
      <c r="B45" s="23"/>
      <c r="C45" s="179" t="s">
        <v>285</v>
      </c>
      <c r="D45" s="179" t="s">
        <v>286</v>
      </c>
      <c r="E45" s="179" t="s">
        <v>248</v>
      </c>
      <c r="F45" s="17" t="s">
        <v>81</v>
      </c>
      <c r="G45" s="17" t="s">
        <v>33</v>
      </c>
      <c r="H45" s="18" t="s">
        <v>40</v>
      </c>
      <c r="I45" s="7"/>
      <c r="J45" s="7"/>
      <c r="K45" s="7"/>
      <c r="L45" s="7"/>
      <c r="M45" s="23" t="s">
        <v>128</v>
      </c>
      <c r="N45" s="180">
        <f t="shared" si="0"/>
        <v>50</v>
      </c>
      <c r="O45" s="17" t="s">
        <v>76</v>
      </c>
      <c r="P45" s="19">
        <f t="shared" si="1"/>
        <v>0.4</v>
      </c>
      <c r="Q45" s="181" t="s">
        <v>126</v>
      </c>
      <c r="R45" s="182">
        <f t="shared" si="2"/>
        <v>0.18</v>
      </c>
      <c r="S45" s="183">
        <f t="shared" si="3"/>
        <v>3.6</v>
      </c>
      <c r="T45" s="23" t="s">
        <v>292</v>
      </c>
      <c r="U45" s="184" t="s">
        <v>9</v>
      </c>
      <c r="V45" s="29">
        <f t="shared" si="7"/>
        <v>0.2</v>
      </c>
      <c r="W45" s="6">
        <f t="shared" si="5"/>
        <v>0.72000000000000008</v>
      </c>
      <c r="X45" s="16"/>
      <c r="Y45" s="8"/>
      <c r="Z45" s="8"/>
      <c r="AA45" s="163"/>
      <c r="AB45" s="23"/>
    </row>
    <row r="46" spans="1:28" ht="34.5">
      <c r="A46" s="177"/>
      <c r="B46" s="23"/>
      <c r="C46" s="179" t="s">
        <v>287</v>
      </c>
      <c r="D46" s="179" t="s">
        <v>288</v>
      </c>
      <c r="E46" s="179" t="s">
        <v>289</v>
      </c>
      <c r="F46" s="17" t="s">
        <v>81</v>
      </c>
      <c r="G46" s="17" t="s">
        <v>32</v>
      </c>
      <c r="H46" s="18" t="s">
        <v>40</v>
      </c>
      <c r="I46" s="7"/>
      <c r="J46" s="7"/>
      <c r="K46" s="7"/>
      <c r="L46" s="7"/>
      <c r="M46" s="23" t="s">
        <v>61</v>
      </c>
      <c r="N46" s="180">
        <f t="shared" si="0"/>
        <v>6</v>
      </c>
      <c r="O46" s="17" t="s">
        <v>76</v>
      </c>
      <c r="P46" s="19">
        <f t="shared" si="1"/>
        <v>0.4</v>
      </c>
      <c r="Q46" s="181" t="s">
        <v>127</v>
      </c>
      <c r="R46" s="182">
        <f t="shared" si="2"/>
        <v>0.82</v>
      </c>
      <c r="S46" s="183">
        <f t="shared" si="3"/>
        <v>1.968</v>
      </c>
      <c r="T46" s="23" t="s">
        <v>293</v>
      </c>
      <c r="U46" s="184" t="s">
        <v>9</v>
      </c>
      <c r="V46" s="29">
        <f t="shared" si="7"/>
        <v>0.2</v>
      </c>
      <c r="W46" s="6">
        <f t="shared" si="5"/>
        <v>0.39360000000000001</v>
      </c>
      <c r="X46" s="16"/>
      <c r="Y46" s="8"/>
      <c r="Z46" s="8"/>
      <c r="AA46" s="163"/>
      <c r="AB46" s="23"/>
    </row>
    <row r="47" spans="1:28" ht="34.5">
      <c r="A47" s="177"/>
      <c r="B47" s="23"/>
      <c r="C47" s="179"/>
      <c r="D47" s="179" t="s">
        <v>290</v>
      </c>
      <c r="E47" s="179" t="s">
        <v>289</v>
      </c>
      <c r="F47" s="17" t="s">
        <v>81</v>
      </c>
      <c r="G47" s="17" t="s">
        <v>32</v>
      </c>
      <c r="H47" s="18" t="s">
        <v>40</v>
      </c>
      <c r="I47" s="7"/>
      <c r="J47" s="7"/>
      <c r="K47" s="7"/>
      <c r="L47" s="7"/>
      <c r="M47" s="23" t="s">
        <v>61</v>
      </c>
      <c r="N47" s="180">
        <f t="shared" si="0"/>
        <v>6</v>
      </c>
      <c r="O47" s="17" t="s">
        <v>76</v>
      </c>
      <c r="P47" s="19">
        <f t="shared" si="1"/>
        <v>0.4</v>
      </c>
      <c r="Q47" s="181" t="s">
        <v>127</v>
      </c>
      <c r="R47" s="182">
        <f t="shared" si="2"/>
        <v>0.82</v>
      </c>
      <c r="S47" s="183">
        <f t="shared" si="3"/>
        <v>1.968</v>
      </c>
      <c r="T47" s="23" t="s">
        <v>294</v>
      </c>
      <c r="U47" s="184" t="s">
        <v>67</v>
      </c>
      <c r="V47" s="29">
        <f t="shared" si="7"/>
        <v>0.1</v>
      </c>
      <c r="W47" s="6">
        <f t="shared" si="5"/>
        <v>0.1968</v>
      </c>
      <c r="X47" s="16"/>
      <c r="Y47" s="8"/>
      <c r="Z47" s="8"/>
      <c r="AA47" s="163"/>
      <c r="AB47" s="23"/>
    </row>
    <row r="48" spans="1:28" ht="85.5" customHeight="1">
      <c r="A48" s="177"/>
      <c r="B48" s="23"/>
      <c r="C48" s="179" t="s">
        <v>299</v>
      </c>
      <c r="D48" s="23" t="s">
        <v>300</v>
      </c>
      <c r="E48" s="179" t="s">
        <v>301</v>
      </c>
      <c r="F48" s="17" t="s">
        <v>81</v>
      </c>
      <c r="G48" s="17" t="s">
        <v>33</v>
      </c>
      <c r="H48" s="18" t="s">
        <v>40</v>
      </c>
      <c r="I48" s="7"/>
      <c r="J48" s="7"/>
      <c r="K48" s="7"/>
      <c r="L48" s="7"/>
      <c r="M48" s="23" t="s">
        <v>74</v>
      </c>
      <c r="N48" s="180">
        <f t="shared" si="0"/>
        <v>25</v>
      </c>
      <c r="O48" s="17" t="s">
        <v>75</v>
      </c>
      <c r="P48" s="19">
        <f t="shared" si="1"/>
        <v>0.6</v>
      </c>
      <c r="Q48" s="181" t="s">
        <v>119</v>
      </c>
      <c r="R48" s="182">
        <f t="shared" si="2"/>
        <v>1</v>
      </c>
      <c r="S48" s="183">
        <f t="shared" si="3"/>
        <v>15</v>
      </c>
      <c r="T48" s="23" t="str">
        <f>'[1]Risk Register'!$U$41</f>
        <v xml:space="preserve">Daily prechecks of vehicles. Regular Service of  vehicles. Competent drivers with valid licence.  Maintainance and service records of vehicles. Provision of transporting of employees with vehicles that have seat and seat belts.  Emergency preparedness procedure. </v>
      </c>
      <c r="U48" s="184" t="s">
        <v>9</v>
      </c>
      <c r="V48" s="29">
        <f t="shared" si="7"/>
        <v>0.2</v>
      </c>
      <c r="W48" s="6">
        <f t="shared" si="5"/>
        <v>3</v>
      </c>
      <c r="X48" s="16"/>
      <c r="Y48" s="8"/>
      <c r="Z48" s="8"/>
      <c r="AA48" s="163"/>
      <c r="AB48" s="23"/>
    </row>
    <row r="49" spans="1:28" ht="23">
      <c r="A49" s="10"/>
      <c r="B49" s="186"/>
      <c r="C49" s="179" t="s">
        <v>302</v>
      </c>
      <c r="D49" s="179" t="s">
        <v>303</v>
      </c>
      <c r="E49" s="179" t="s">
        <v>304</v>
      </c>
      <c r="F49" s="17" t="s">
        <v>81</v>
      </c>
      <c r="G49" s="17" t="s">
        <v>33</v>
      </c>
      <c r="H49" s="18" t="s">
        <v>40</v>
      </c>
      <c r="I49" s="7"/>
      <c r="J49" s="7"/>
      <c r="K49" s="7"/>
      <c r="L49" s="7"/>
      <c r="M49" s="23" t="s">
        <v>6</v>
      </c>
      <c r="N49" s="180">
        <f t="shared" si="0"/>
        <v>13</v>
      </c>
      <c r="O49" s="17" t="s">
        <v>75</v>
      </c>
      <c r="P49" s="19">
        <f t="shared" si="1"/>
        <v>0.6</v>
      </c>
      <c r="Q49" s="181" t="s">
        <v>7</v>
      </c>
      <c r="R49" s="182">
        <f t="shared" si="2"/>
        <v>0.59</v>
      </c>
      <c r="S49" s="183">
        <f t="shared" si="3"/>
        <v>4.6019999999999994</v>
      </c>
      <c r="T49" s="23" t="s">
        <v>308</v>
      </c>
      <c r="U49" s="184" t="s">
        <v>9</v>
      </c>
      <c r="V49" s="29">
        <f t="shared" si="7"/>
        <v>0.2</v>
      </c>
      <c r="W49" s="6">
        <f t="shared" si="5"/>
        <v>0.92039999999999988</v>
      </c>
      <c r="X49" s="16"/>
      <c r="Y49" s="8"/>
      <c r="Z49" s="8"/>
      <c r="AA49" s="163"/>
      <c r="AB49" s="23"/>
    </row>
    <row r="50" spans="1:28" ht="142.15" customHeight="1">
      <c r="A50" s="10"/>
      <c r="B50" s="186"/>
      <c r="C50" s="189" t="s">
        <v>312</v>
      </c>
      <c r="D50" s="185" t="s">
        <v>305</v>
      </c>
      <c r="E50" s="179" t="str">
        <f>'[1]Risk Register'!$F$60</f>
        <v>Eye, hand, finger, head and feet injuries. Allergic reactions to cement. Property damage.</v>
      </c>
      <c r="F50" s="17" t="s">
        <v>81</v>
      </c>
      <c r="G50" s="17" t="s">
        <v>33</v>
      </c>
      <c r="H50" s="18" t="s">
        <v>40</v>
      </c>
      <c r="I50" s="7"/>
      <c r="J50" s="7"/>
      <c r="K50" s="7"/>
      <c r="L50" s="7"/>
      <c r="M50" s="23" t="s">
        <v>6</v>
      </c>
      <c r="N50" s="180">
        <f t="shared" si="0"/>
        <v>13</v>
      </c>
      <c r="O50" s="17" t="s">
        <v>75</v>
      </c>
      <c r="P50" s="19">
        <f t="shared" si="1"/>
        <v>0.6</v>
      </c>
      <c r="Q50" s="181" t="s">
        <v>126</v>
      </c>
      <c r="R50" s="182">
        <f t="shared" si="2"/>
        <v>0.18</v>
      </c>
      <c r="S50" s="183">
        <f t="shared" si="3"/>
        <v>1.4039999999999999</v>
      </c>
      <c r="T50" s="23" t="s">
        <v>309</v>
      </c>
      <c r="U50" s="184" t="s">
        <v>9</v>
      </c>
      <c r="V50" s="29">
        <f t="shared" si="7"/>
        <v>0.2</v>
      </c>
      <c r="W50" s="6">
        <f t="shared" si="5"/>
        <v>0.28079999999999999</v>
      </c>
      <c r="X50" s="16"/>
      <c r="Y50" s="8"/>
      <c r="Z50" s="8"/>
      <c r="AA50" s="163"/>
      <c r="AB50" s="23"/>
    </row>
    <row r="51" spans="1:28" ht="103.5">
      <c r="A51" s="10"/>
      <c r="C51" s="179" t="s">
        <v>306</v>
      </c>
      <c r="D51" s="179" t="str">
        <f>'[1]Risk Register'!$E$62</f>
        <v xml:space="preserve">Noise, dust,/silica vibrations, flying particles.,unstable soil, Overturning of machinery . Swinging movement of tools,Loosing grip of hand tools. Leaking machinery, vibration, using of troxler machine, </v>
      </c>
      <c r="E51" s="179" t="s">
        <v>322</v>
      </c>
      <c r="F51" s="17" t="s">
        <v>81</v>
      </c>
      <c r="G51" s="17" t="s">
        <v>33</v>
      </c>
      <c r="H51" s="18" t="s">
        <v>40</v>
      </c>
      <c r="I51" s="7"/>
      <c r="J51" s="7"/>
      <c r="K51" s="7"/>
      <c r="L51" s="7"/>
      <c r="M51" s="23" t="s">
        <v>6</v>
      </c>
      <c r="N51" s="180">
        <f t="shared" si="0"/>
        <v>13</v>
      </c>
      <c r="O51" s="17" t="s">
        <v>76</v>
      </c>
      <c r="P51" s="19">
        <f t="shared" si="1"/>
        <v>0.4</v>
      </c>
      <c r="Q51" s="181" t="s">
        <v>7</v>
      </c>
      <c r="R51" s="182"/>
      <c r="S51" s="183">
        <f t="shared" si="3"/>
        <v>0</v>
      </c>
      <c r="T51" s="23" t="str">
        <f>'[1]Risk Register'!$U$62</f>
        <v>Daily checks of hand tools/machinery. Method statement/SHE procedure.  Dust suppression. Competent personnel. Supervision. Full PPE, Impact gloves. Job rotation. Health surveillance and occupational health survey., Reduce hours of exposure, proper maintenance, anti fatigue mats</v>
      </c>
      <c r="U51" s="184" t="s">
        <v>9</v>
      </c>
      <c r="V51" s="29">
        <f t="shared" si="7"/>
        <v>0.2</v>
      </c>
      <c r="W51" s="6">
        <f t="shared" si="5"/>
        <v>0</v>
      </c>
      <c r="X51" s="16"/>
      <c r="Y51" s="8"/>
      <c r="Z51" s="8"/>
      <c r="AA51" s="163"/>
      <c r="AB51" s="23"/>
    </row>
    <row r="52" spans="1:28" ht="87.65" customHeight="1">
      <c r="A52" s="10"/>
      <c r="B52" s="186"/>
      <c r="C52" s="179" t="str">
        <f>'[1]Risk Register'!$D$32</f>
        <v>Use of handtools</v>
      </c>
      <c r="D52" s="179" t="str">
        <f>'[1]Risk Register'!$E$32</f>
        <v>Fyling particles, Discomfort, pinch points, Slipping of tools falling or striking other workers, Cracked wooden handles that can cause tool head to fly off and hit other employees, broken tools, use of poor quality, incorrect usage</v>
      </c>
      <c r="E52" s="179" t="str">
        <f>'[1]Risk Register'!$F$32</f>
        <v>Body cuts, lacerations and fractures. Property damage</v>
      </c>
      <c r="F52" s="17" t="s">
        <v>81</v>
      </c>
      <c r="G52" s="17" t="s">
        <v>33</v>
      </c>
      <c r="H52" s="18" t="s">
        <v>40</v>
      </c>
      <c r="I52" s="7"/>
      <c r="J52" s="7"/>
      <c r="K52" s="7"/>
      <c r="L52" s="7"/>
      <c r="M52" s="23" t="s">
        <v>6</v>
      </c>
      <c r="N52" s="180">
        <f>IF(M52="Extreme",100,IF(M52="Major",50,IF(M52="High",25,IF(M52="Moderate",13,IF(M52="Minor",6,IF(M52="Insignificant",3,"  "))))))</f>
        <v>13</v>
      </c>
      <c r="O52" s="17" t="s">
        <v>76</v>
      </c>
      <c r="P52" s="19">
        <f>IF(O52="Very High",1,IF(O52="High",0.8,IF(O52="Medium",0.6,IF(O52="Low",0.4,IF(O52="Insignificant",0.2,"  ")))))</f>
        <v>0.4</v>
      </c>
      <c r="Q52" s="181" t="s">
        <v>7</v>
      </c>
      <c r="R52" s="182"/>
      <c r="S52" s="183">
        <f t="shared" si="3"/>
        <v>0</v>
      </c>
      <c r="T52" s="23" t="str">
        <f>'[1]Risk Register'!$U$32</f>
        <v>Daily checks of hand tools. Supervision. Method statement/SOP. Full PPE. Safe operating distance.</v>
      </c>
      <c r="U52" s="184" t="s">
        <v>9</v>
      </c>
      <c r="V52" s="29">
        <f t="shared" si="7"/>
        <v>0.2</v>
      </c>
      <c r="W52" s="6">
        <f t="shared" si="5"/>
        <v>0</v>
      </c>
      <c r="X52" s="16"/>
      <c r="Y52" s="8"/>
      <c r="Z52" s="8"/>
      <c r="AA52" s="163"/>
      <c r="AB52" s="23"/>
    </row>
    <row r="53" spans="1:28" ht="57.5">
      <c r="A53" s="10"/>
      <c r="B53" s="186"/>
      <c r="C53" s="179" t="str">
        <f>'[1]Risk Register'!$D$33</f>
        <v>Use of power tools/ equipment</v>
      </c>
      <c r="D53" s="179" t="str">
        <f>'[1]Risk Register'!$E$33</f>
        <v>Flying particles, Exposure to machinery  Noise, Discomfort due to repetitive motions/vibration, impact on feet, elecric shocks,</v>
      </c>
      <c r="E53" s="179" t="str">
        <f>'[1]Risk Register'!$F$33</f>
        <v>Body cuts, lacerations and fractures. Eye and hearing irritation.  Property damage. Electricution , Injuries</v>
      </c>
      <c r="F53" s="17" t="s">
        <v>81</v>
      </c>
      <c r="G53" s="17" t="s">
        <v>33</v>
      </c>
      <c r="H53" s="18" t="s">
        <v>40</v>
      </c>
      <c r="I53" s="7"/>
      <c r="J53" s="7"/>
      <c r="K53" s="7"/>
      <c r="L53" s="7"/>
      <c r="M53" s="23" t="s">
        <v>6</v>
      </c>
      <c r="N53" s="180">
        <f t="shared" si="0"/>
        <v>13</v>
      </c>
      <c r="O53" s="17" t="s">
        <v>76</v>
      </c>
      <c r="P53" s="19">
        <f t="shared" si="1"/>
        <v>0.4</v>
      </c>
      <c r="Q53" s="181" t="s">
        <v>127</v>
      </c>
      <c r="R53" s="182">
        <f t="shared" si="2"/>
        <v>0.82</v>
      </c>
      <c r="S53" s="183">
        <f t="shared" si="3"/>
        <v>4.2640000000000002</v>
      </c>
      <c r="T53" s="23" t="str">
        <f>'[1]Risk Register'!$U$33</f>
        <v xml:space="preserve">Daily checks of power tools. Supervision. Method statement/SOP. Identificationof services. Safe operating distance. Anti-vibration handles.  Impact gloves and other PPE. Fire equipment. </v>
      </c>
      <c r="U53" s="184" t="s">
        <v>9</v>
      </c>
      <c r="V53" s="29">
        <f t="shared" si="7"/>
        <v>0.2</v>
      </c>
      <c r="W53" s="6">
        <f t="shared" si="5"/>
        <v>0.85280000000000011</v>
      </c>
      <c r="X53" s="16"/>
      <c r="Y53" s="8"/>
      <c r="Z53" s="8"/>
      <c r="AA53" s="163"/>
      <c r="AB53" s="23"/>
    </row>
    <row r="54" spans="1:28" ht="62.5" customHeight="1">
      <c r="A54" s="10"/>
      <c r="B54" s="186"/>
      <c r="C54" s="179" t="str">
        <f>'[1]Risk Register'!$D$34</f>
        <v>Emergency Work /overtime work / shutdowns</v>
      </c>
      <c r="D54" s="179" t="s">
        <v>318</v>
      </c>
      <c r="E54" s="179" t="s">
        <v>307</v>
      </c>
      <c r="F54" s="17" t="s">
        <v>81</v>
      </c>
      <c r="G54" s="17" t="s">
        <v>33</v>
      </c>
      <c r="H54" s="18" t="s">
        <v>40</v>
      </c>
      <c r="I54" s="7"/>
      <c r="J54" s="7"/>
      <c r="K54" s="7"/>
      <c r="L54" s="7"/>
      <c r="M54" s="23" t="s">
        <v>74</v>
      </c>
      <c r="N54" s="180">
        <f t="shared" si="0"/>
        <v>25</v>
      </c>
      <c r="O54" s="17" t="s">
        <v>76</v>
      </c>
      <c r="P54" s="19">
        <f t="shared" si="1"/>
        <v>0.4</v>
      </c>
      <c r="Q54" s="181" t="s">
        <v>5</v>
      </c>
      <c r="R54" s="182">
        <f t="shared" si="2"/>
        <v>0.42</v>
      </c>
      <c r="S54" s="183">
        <f t="shared" si="3"/>
        <v>4.2</v>
      </c>
      <c r="T54" s="23" t="str">
        <f>'[1]Risk Register'!$U$34</f>
        <v>overtime applications, shutdown protocols, method statements, competent supervision, medicals, approved SHE File, client induction, Basic conditions of employment act, Environmental Regulations for workplaces.</v>
      </c>
      <c r="U54" s="184" t="s">
        <v>10</v>
      </c>
      <c r="V54" s="29">
        <f t="shared" si="7"/>
        <v>0.35</v>
      </c>
      <c r="W54" s="6">
        <f t="shared" si="5"/>
        <v>1.47</v>
      </c>
      <c r="X54" s="16"/>
      <c r="Y54" s="8"/>
      <c r="Z54" s="8"/>
      <c r="AA54" s="163"/>
      <c r="AB54" s="23"/>
    </row>
    <row r="55" spans="1:28" ht="21" customHeight="1">
      <c r="A55" s="10"/>
      <c r="B55" s="186"/>
      <c r="C55" s="25" t="s">
        <v>311</v>
      </c>
      <c r="D55" s="25" t="s">
        <v>314</v>
      </c>
      <c r="E55" s="25" t="s">
        <v>313</v>
      </c>
      <c r="F55" s="17" t="s">
        <v>81</v>
      </c>
      <c r="G55" s="18" t="s">
        <v>33</v>
      </c>
      <c r="H55" s="18" t="s">
        <v>40</v>
      </c>
      <c r="I55" s="7"/>
      <c r="J55" s="7"/>
      <c r="K55" s="7"/>
      <c r="L55" s="7"/>
      <c r="M55" s="23" t="s">
        <v>61</v>
      </c>
      <c r="N55" s="28">
        <f t="shared" ref="N55:N64" si="8">IF(M55="Extreme",100,IF(M55="Major",50,IF(M55="High",25,IF(M55="Moderate",13,IF(M55="Minor",6,IF(M55="Insignificant",3,"  "))))))</f>
        <v>6</v>
      </c>
      <c r="O55" s="17" t="s">
        <v>74</v>
      </c>
      <c r="P55" s="19">
        <f t="shared" ref="P55:P64" si="9">IF(O55="Very High",1,IF(O55="High",0.8,IF(O55="Medium",0.6,IF(O55="Low",0.4,IF(O55="Insignificant",0.2,"  ")))))</f>
        <v>0.8</v>
      </c>
      <c r="Q55" s="26" t="s">
        <v>7</v>
      </c>
      <c r="R55" s="29">
        <f t="shared" ref="R55:R64" si="10">IF(Q55="Almost Certain",1,IF(Q55="Very Likely",0.82,IF(Q55="LIkely",0.59,IF(Q55="Unlikely",0.42,IF(Q55="Very Unlikely",0.18, IF(Q55="Almost Impossible",0.01,"  "))))))</f>
        <v>0.59</v>
      </c>
      <c r="S55" s="6">
        <f t="shared" ref="S55:S64" si="11">R55*N55*P55</f>
        <v>2.8320000000000003</v>
      </c>
      <c r="T55" s="7" t="s">
        <v>339</v>
      </c>
      <c r="U55" s="27" t="s">
        <v>10</v>
      </c>
      <c r="V55" s="29">
        <f t="shared" si="7"/>
        <v>0.35</v>
      </c>
      <c r="W55" s="6">
        <f t="shared" si="5"/>
        <v>0.99120000000000008</v>
      </c>
      <c r="X55" s="16"/>
      <c r="Y55" s="8"/>
      <c r="Z55" s="8"/>
      <c r="AA55" s="163"/>
      <c r="AB55" s="23"/>
    </row>
    <row r="56" spans="1:28" ht="42.65" customHeight="1">
      <c r="A56" s="10"/>
      <c r="B56" s="186"/>
      <c r="C56" s="25"/>
      <c r="D56" s="25" t="s">
        <v>316</v>
      </c>
      <c r="E56" s="25" t="s">
        <v>315</v>
      </c>
      <c r="F56" s="17" t="s">
        <v>81</v>
      </c>
      <c r="G56" s="18" t="s">
        <v>46</v>
      </c>
      <c r="H56" s="18" t="s">
        <v>40</v>
      </c>
      <c r="I56" s="7"/>
      <c r="J56" s="7"/>
      <c r="K56" s="7"/>
      <c r="L56" s="7"/>
      <c r="M56" s="23" t="s">
        <v>74</v>
      </c>
      <c r="N56" s="28">
        <f t="shared" si="8"/>
        <v>25</v>
      </c>
      <c r="O56" s="17" t="s">
        <v>75</v>
      </c>
      <c r="P56" s="19">
        <f t="shared" si="9"/>
        <v>0.6</v>
      </c>
      <c r="Q56" s="26" t="s">
        <v>5</v>
      </c>
      <c r="R56" s="29">
        <f t="shared" ref="R56:R63" si="12">IF(Q56="Almost Certain",1,IF(Q56="Very Likely",0.82,IF(Q56="LIkely",0.59,IF(Q56="Unlikely",0.42,IF(Q56="Very Unlikely",0.18, IF(Q56="Almost Impossible",0.01,"  "))))))</f>
        <v>0.42</v>
      </c>
      <c r="S56" s="6">
        <f t="shared" ref="S56:S63" si="13">R56*N56*P56</f>
        <v>6.3</v>
      </c>
      <c r="T56" s="7" t="s">
        <v>317</v>
      </c>
      <c r="U56" s="27" t="s">
        <v>67</v>
      </c>
      <c r="V56" s="29">
        <f t="shared" si="7"/>
        <v>0.1</v>
      </c>
      <c r="W56" s="6">
        <f t="shared" si="5"/>
        <v>0.63</v>
      </c>
      <c r="X56" s="16"/>
      <c r="Y56" s="8"/>
      <c r="Z56" s="8"/>
      <c r="AA56" s="163"/>
      <c r="AB56" s="23"/>
    </row>
    <row r="57" spans="1:28" ht="156" customHeight="1">
      <c r="A57" s="10" t="s">
        <v>298</v>
      </c>
      <c r="B57" s="25" t="s">
        <v>345</v>
      </c>
      <c r="C57" s="30" t="s">
        <v>344</v>
      </c>
      <c r="D57" s="25" t="s">
        <v>346</v>
      </c>
      <c r="E57" s="25" t="s">
        <v>347</v>
      </c>
      <c r="F57" s="17" t="s">
        <v>81</v>
      </c>
      <c r="G57" s="18" t="s">
        <v>168</v>
      </c>
      <c r="H57" s="18" t="s">
        <v>40</v>
      </c>
      <c r="I57" s="7"/>
      <c r="J57" s="7"/>
      <c r="K57" s="7"/>
      <c r="L57" s="7"/>
      <c r="M57" s="23" t="s">
        <v>128</v>
      </c>
      <c r="N57" s="28">
        <f t="shared" si="8"/>
        <v>50</v>
      </c>
      <c r="O57" s="17" t="s">
        <v>74</v>
      </c>
      <c r="P57" s="19">
        <f t="shared" si="9"/>
        <v>0.8</v>
      </c>
      <c r="Q57" s="26" t="s">
        <v>5</v>
      </c>
      <c r="R57" s="29">
        <f t="shared" si="12"/>
        <v>0.42</v>
      </c>
      <c r="S57" s="6">
        <f t="shared" si="13"/>
        <v>16.8</v>
      </c>
      <c r="T57" s="7" t="s">
        <v>357</v>
      </c>
      <c r="U57" s="27" t="s">
        <v>10</v>
      </c>
      <c r="V57" s="29">
        <f t="shared" si="7"/>
        <v>0.35</v>
      </c>
      <c r="W57" s="6">
        <f t="shared" si="5"/>
        <v>5.88</v>
      </c>
      <c r="X57" s="16"/>
      <c r="Y57" s="8"/>
      <c r="Z57" s="8"/>
      <c r="AA57" s="163"/>
      <c r="AB57" s="23"/>
    </row>
    <row r="58" spans="1:28" ht="33" customHeight="1">
      <c r="A58" s="10"/>
      <c r="B58" s="25"/>
      <c r="C58" s="25"/>
      <c r="D58" s="25" t="s">
        <v>348</v>
      </c>
      <c r="E58" s="25" t="s">
        <v>354</v>
      </c>
      <c r="F58" s="17" t="s">
        <v>81</v>
      </c>
      <c r="G58" s="18" t="s">
        <v>47</v>
      </c>
      <c r="H58" s="18" t="s">
        <v>40</v>
      </c>
      <c r="I58" s="7"/>
      <c r="J58" s="7"/>
      <c r="K58" s="7"/>
      <c r="L58" s="7"/>
      <c r="M58" s="23" t="s">
        <v>6</v>
      </c>
      <c r="N58" s="28">
        <f t="shared" si="8"/>
        <v>13</v>
      </c>
      <c r="O58" s="17" t="s">
        <v>75</v>
      </c>
      <c r="P58" s="19">
        <f t="shared" si="9"/>
        <v>0.6</v>
      </c>
      <c r="Q58" s="26" t="s">
        <v>5</v>
      </c>
      <c r="R58" s="29">
        <f t="shared" si="12"/>
        <v>0.42</v>
      </c>
      <c r="S58" s="6">
        <f t="shared" si="13"/>
        <v>3.2759999999999998</v>
      </c>
      <c r="T58" s="7" t="s">
        <v>334</v>
      </c>
      <c r="U58" s="27" t="s">
        <v>10</v>
      </c>
      <c r="V58" s="29">
        <f t="shared" si="7"/>
        <v>0.35</v>
      </c>
      <c r="W58" s="6">
        <f t="shared" si="5"/>
        <v>1.1465999999999998</v>
      </c>
      <c r="X58" s="16"/>
      <c r="Y58" s="8"/>
      <c r="Z58" s="8"/>
      <c r="AA58" s="163"/>
      <c r="AB58" s="23"/>
    </row>
    <row r="59" spans="1:28" ht="52.9" customHeight="1">
      <c r="A59" s="10"/>
      <c r="B59" s="25"/>
      <c r="C59" s="25" t="s">
        <v>349</v>
      </c>
      <c r="D59" s="25" t="s">
        <v>335</v>
      </c>
      <c r="E59" s="25" t="s">
        <v>350</v>
      </c>
      <c r="F59" s="17" t="s">
        <v>81</v>
      </c>
      <c r="G59" s="18" t="s">
        <v>46</v>
      </c>
      <c r="H59" s="18" t="s">
        <v>40</v>
      </c>
      <c r="I59" s="7"/>
      <c r="J59" s="7"/>
      <c r="K59" s="7"/>
      <c r="L59" s="7"/>
      <c r="M59" s="23" t="s">
        <v>6</v>
      </c>
      <c r="N59" s="28">
        <f t="shared" si="8"/>
        <v>13</v>
      </c>
      <c r="O59" s="17" t="s">
        <v>74</v>
      </c>
      <c r="P59" s="19">
        <f t="shared" si="9"/>
        <v>0.8</v>
      </c>
      <c r="Q59" s="26" t="s">
        <v>5</v>
      </c>
      <c r="R59" s="29">
        <f t="shared" si="12"/>
        <v>0.42</v>
      </c>
      <c r="S59" s="6">
        <f t="shared" si="13"/>
        <v>4.3680000000000003</v>
      </c>
      <c r="T59" s="7" t="s">
        <v>359</v>
      </c>
      <c r="U59" s="27" t="s">
        <v>10</v>
      </c>
      <c r="V59" s="29">
        <f t="shared" si="7"/>
        <v>0.35</v>
      </c>
      <c r="W59" s="6">
        <f t="shared" si="5"/>
        <v>1.5287999999999999</v>
      </c>
      <c r="X59" s="16"/>
      <c r="Y59" s="8"/>
      <c r="Z59" s="8"/>
      <c r="AA59" s="163"/>
      <c r="AB59" s="23"/>
    </row>
    <row r="60" spans="1:28" ht="52.9" customHeight="1">
      <c r="A60" s="10"/>
      <c r="B60" s="25"/>
      <c r="C60" s="25"/>
      <c r="D60" s="25" t="s">
        <v>336</v>
      </c>
      <c r="E60" s="25" t="s">
        <v>351</v>
      </c>
      <c r="F60" s="17" t="s">
        <v>81</v>
      </c>
      <c r="G60" s="18" t="s">
        <v>46</v>
      </c>
      <c r="H60" s="18" t="s">
        <v>40</v>
      </c>
      <c r="I60" s="7"/>
      <c r="J60" s="7"/>
      <c r="K60" s="7"/>
      <c r="L60" s="7"/>
      <c r="M60" s="23" t="s">
        <v>74</v>
      </c>
      <c r="N60" s="28">
        <f t="shared" si="8"/>
        <v>25</v>
      </c>
      <c r="O60" s="17" t="s">
        <v>74</v>
      </c>
      <c r="P60" s="19">
        <f t="shared" si="9"/>
        <v>0.8</v>
      </c>
      <c r="Q60" s="26" t="s">
        <v>5</v>
      </c>
      <c r="R60" s="29">
        <f t="shared" si="12"/>
        <v>0.42</v>
      </c>
      <c r="S60" s="6">
        <f t="shared" si="13"/>
        <v>8.4</v>
      </c>
      <c r="T60" s="7" t="s">
        <v>358</v>
      </c>
      <c r="U60" s="27" t="s">
        <v>10</v>
      </c>
      <c r="V60" s="29">
        <f t="shared" si="7"/>
        <v>0.35</v>
      </c>
      <c r="W60" s="6">
        <f t="shared" si="5"/>
        <v>2.94</v>
      </c>
      <c r="X60" s="16"/>
      <c r="Y60" s="8"/>
      <c r="Z60" s="8"/>
      <c r="AA60" s="163"/>
      <c r="AB60" s="23"/>
    </row>
    <row r="61" spans="1:28" ht="28.9" customHeight="1">
      <c r="A61" s="10"/>
      <c r="B61" s="25"/>
      <c r="C61" s="25" t="s">
        <v>352</v>
      </c>
      <c r="D61" s="25" t="s">
        <v>353</v>
      </c>
      <c r="E61" s="25" t="s">
        <v>338</v>
      </c>
      <c r="F61" s="17" t="s">
        <v>81</v>
      </c>
      <c r="G61" s="18" t="s">
        <v>46</v>
      </c>
      <c r="H61" s="18" t="s">
        <v>40</v>
      </c>
      <c r="I61" s="7"/>
      <c r="J61" s="7"/>
      <c r="K61" s="7"/>
      <c r="L61" s="7"/>
      <c r="M61" s="23" t="s">
        <v>74</v>
      </c>
      <c r="N61" s="28">
        <f t="shared" si="8"/>
        <v>25</v>
      </c>
      <c r="O61" s="17" t="s">
        <v>74</v>
      </c>
      <c r="P61" s="19">
        <f t="shared" si="9"/>
        <v>0.8</v>
      </c>
      <c r="Q61" s="26" t="s">
        <v>5</v>
      </c>
      <c r="R61" s="29">
        <f t="shared" si="12"/>
        <v>0.42</v>
      </c>
      <c r="S61" s="6">
        <f t="shared" si="13"/>
        <v>8.4</v>
      </c>
      <c r="T61" s="7" t="s">
        <v>340</v>
      </c>
      <c r="U61" s="27" t="s">
        <v>10</v>
      </c>
      <c r="V61" s="29">
        <f t="shared" si="7"/>
        <v>0.35</v>
      </c>
      <c r="W61" s="6">
        <f t="shared" si="5"/>
        <v>2.94</v>
      </c>
      <c r="X61" s="16"/>
      <c r="Y61" s="8"/>
      <c r="Z61" s="8"/>
      <c r="AA61" s="163"/>
      <c r="AB61" s="23"/>
    </row>
    <row r="62" spans="1:28" ht="22.9" customHeight="1">
      <c r="A62" s="10"/>
      <c r="B62" s="25"/>
      <c r="C62" s="25"/>
      <c r="D62" s="25" t="s">
        <v>337</v>
      </c>
      <c r="E62" s="25" t="s">
        <v>338</v>
      </c>
      <c r="F62" s="17" t="s">
        <v>81</v>
      </c>
      <c r="G62" s="18" t="s">
        <v>168</v>
      </c>
      <c r="H62" s="18" t="s">
        <v>40</v>
      </c>
      <c r="I62" s="7"/>
      <c r="J62" s="7"/>
      <c r="K62" s="7"/>
      <c r="L62" s="7"/>
      <c r="M62" s="23" t="s">
        <v>74</v>
      </c>
      <c r="N62" s="28">
        <f t="shared" si="8"/>
        <v>25</v>
      </c>
      <c r="O62" s="17" t="s">
        <v>74</v>
      </c>
      <c r="P62" s="19">
        <f t="shared" si="9"/>
        <v>0.8</v>
      </c>
      <c r="Q62" s="26" t="s">
        <v>5</v>
      </c>
      <c r="R62" s="29">
        <f t="shared" si="12"/>
        <v>0.42</v>
      </c>
      <c r="S62" s="6">
        <f t="shared" si="13"/>
        <v>8.4</v>
      </c>
      <c r="T62" s="7" t="s">
        <v>341</v>
      </c>
      <c r="U62" s="27" t="s">
        <v>10</v>
      </c>
      <c r="V62" s="29">
        <f t="shared" si="7"/>
        <v>0.35</v>
      </c>
      <c r="W62" s="6">
        <f t="shared" si="5"/>
        <v>2.94</v>
      </c>
      <c r="X62" s="16"/>
      <c r="Y62" s="8"/>
      <c r="Z62" s="8"/>
      <c r="AA62" s="163"/>
      <c r="AB62" s="23"/>
    </row>
    <row r="63" spans="1:28" ht="22.9" customHeight="1">
      <c r="A63" s="10"/>
      <c r="B63" s="25"/>
      <c r="C63" s="25"/>
      <c r="D63" s="25"/>
      <c r="E63" s="25" t="s">
        <v>355</v>
      </c>
      <c r="F63" s="17" t="s">
        <v>81</v>
      </c>
      <c r="G63" s="18" t="s">
        <v>46</v>
      </c>
      <c r="H63" s="18" t="s">
        <v>40</v>
      </c>
      <c r="I63" s="7"/>
      <c r="J63" s="7"/>
      <c r="K63" s="7"/>
      <c r="L63" s="7"/>
      <c r="M63" s="23" t="s">
        <v>74</v>
      </c>
      <c r="N63" s="28">
        <f t="shared" si="8"/>
        <v>25</v>
      </c>
      <c r="O63" s="17" t="s">
        <v>74</v>
      </c>
      <c r="P63" s="19">
        <f t="shared" si="9"/>
        <v>0.8</v>
      </c>
      <c r="Q63" s="26" t="s">
        <v>5</v>
      </c>
      <c r="R63" s="29">
        <f t="shared" si="12"/>
        <v>0.42</v>
      </c>
      <c r="S63" s="6">
        <f t="shared" si="13"/>
        <v>8.4</v>
      </c>
      <c r="T63" s="7" t="s">
        <v>356</v>
      </c>
      <c r="U63" s="27" t="s">
        <v>10</v>
      </c>
      <c r="V63" s="29">
        <f t="shared" si="7"/>
        <v>0.35</v>
      </c>
      <c r="W63" s="6">
        <f t="shared" si="5"/>
        <v>2.94</v>
      </c>
      <c r="X63" s="16"/>
      <c r="Y63" s="8"/>
      <c r="Z63" s="8"/>
      <c r="AA63" s="163"/>
      <c r="AB63" s="23"/>
    </row>
    <row r="64" spans="1:28" ht="69">
      <c r="A64" s="10" t="s">
        <v>320</v>
      </c>
      <c r="B64" s="178" t="s">
        <v>310</v>
      </c>
      <c r="C64" s="179" t="str">
        <f>'[1]Risk Register'!$E$78</f>
        <v>Site clearing, removal of material/ containers, temporary signs.  Removal of key staff during decommissioning.</v>
      </c>
      <c r="D64" s="179" t="str">
        <f>'[1]Risk Register'!$F$78</f>
        <v xml:space="preserve">Property damage, injuries, </v>
      </c>
      <c r="E64" s="179" t="str">
        <f>'[1]Risk Register'!$F$72</f>
        <v xml:space="preserve">Property damage, serious body burns/electrocution,  injuries, fatalities, </v>
      </c>
      <c r="F64" s="17" t="s">
        <v>81</v>
      </c>
      <c r="G64" s="17" t="s">
        <v>33</v>
      </c>
      <c r="H64" s="18" t="s">
        <v>40</v>
      </c>
      <c r="I64" s="7"/>
      <c r="J64" s="7"/>
      <c r="K64" s="7"/>
      <c r="L64" s="7"/>
      <c r="M64" s="23" t="s">
        <v>74</v>
      </c>
      <c r="N64" s="180">
        <f t="shared" si="8"/>
        <v>25</v>
      </c>
      <c r="O64" s="17" t="s">
        <v>75</v>
      </c>
      <c r="P64" s="19">
        <f t="shared" si="9"/>
        <v>0.6</v>
      </c>
      <c r="Q64" s="181" t="s">
        <v>7</v>
      </c>
      <c r="R64" s="182">
        <f t="shared" si="10"/>
        <v>0.59</v>
      </c>
      <c r="S64" s="183">
        <f t="shared" si="11"/>
        <v>8.85</v>
      </c>
      <c r="T64" s="23" t="str">
        <f>'[1]Risk Register'!$U$78</f>
        <v>Risk Assessments and Method Statements.  No key employees to be removed including site agent, and H&amp;S Officer.  Ensure coverage available for defect liability period.Competent contractors for removal of material. Site clearance certificate before leaving site. Emergency procedure.</v>
      </c>
      <c r="U64" s="184" t="s">
        <v>9</v>
      </c>
      <c r="V64" s="29">
        <f t="shared" si="7"/>
        <v>0.2</v>
      </c>
      <c r="W64" s="6">
        <f t="shared" si="5"/>
        <v>1.77</v>
      </c>
      <c r="X64" s="16"/>
      <c r="Y64" s="8"/>
      <c r="Z64" s="8"/>
      <c r="AA64" s="163"/>
      <c r="AB64" s="23"/>
    </row>
    <row r="65" spans="1:27" ht="23">
      <c r="A65" s="190"/>
      <c r="B65" s="191"/>
      <c r="C65" s="192" t="s">
        <v>323</v>
      </c>
      <c r="D65" s="192" t="s">
        <v>324</v>
      </c>
      <c r="E65" s="192" t="s">
        <v>214</v>
      </c>
      <c r="F65" s="193" t="s">
        <v>81</v>
      </c>
      <c r="G65" s="17" t="s">
        <v>32</v>
      </c>
      <c r="H65" s="193" t="s">
        <v>40</v>
      </c>
      <c r="I65" s="194"/>
      <c r="J65" s="194"/>
      <c r="K65" s="194"/>
      <c r="L65" s="194"/>
      <c r="M65" s="194" t="s">
        <v>74</v>
      </c>
      <c r="N65" s="195">
        <f>IF(M65="Extreme",100,IF(M65="Major",50,IF(M65="High",25,IF(M65="Moderate",13,IF(M65="Minor",6,IF(M65="Insignificant",3,"  "))))))</f>
        <v>25</v>
      </c>
      <c r="O65" s="193" t="s">
        <v>75</v>
      </c>
      <c r="P65" s="196">
        <f>IF(O65="Very High",1,IF(O65="High",0.8,IF(O65="Medium",0.6,IF(O65="Low",0.4,IF(O65="Insignificant",0.2,"  ")))))</f>
        <v>0.6</v>
      </c>
      <c r="Q65" s="197" t="s">
        <v>5</v>
      </c>
      <c r="R65" s="198">
        <f>IF(Q65="Almost Certain",1,IF(Q65="Very Likely",0.82,IF(Q65="LIkely",0.59,IF(Q65="Unlikely",0.42,IF(Q65="Very Unlikely",0.18, IF(Q65="Almost Impossible",0.01,"  "))))))</f>
        <v>0.42</v>
      </c>
      <c r="S65" s="199">
        <f>R65*N65*P65</f>
        <v>6.3</v>
      </c>
      <c r="T65" s="194" t="s">
        <v>325</v>
      </c>
      <c r="U65" s="200" t="s">
        <v>10</v>
      </c>
      <c r="V65" s="198">
        <f>IF(U65="Very good",0.1,IF(U65="Good",0.2,IF(U65="Satisfactory",0.35,IF(U65="Weak",0.6,IF(U65="Unsatisfactory",0.8,"  ")))))</f>
        <v>0.35</v>
      </c>
      <c r="W65" s="199">
        <f>V65*S65</f>
        <v>2.2049999999999996</v>
      </c>
      <c r="X65" s="201"/>
      <c r="Y65" s="202"/>
      <c r="Z65" s="202"/>
      <c r="AA65" s="203"/>
    </row>
    <row r="66" spans="1:27" ht="46">
      <c r="A66" s="177"/>
      <c r="B66" s="178"/>
      <c r="C66" s="179"/>
      <c r="D66" s="179" t="s">
        <v>326</v>
      </c>
      <c r="E66" s="179" t="s">
        <v>327</v>
      </c>
      <c r="F66" s="17" t="s">
        <v>81</v>
      </c>
      <c r="G66" s="17" t="s">
        <v>32</v>
      </c>
      <c r="H66" s="17" t="s">
        <v>40</v>
      </c>
      <c r="I66" s="23"/>
      <c r="J66" s="23"/>
      <c r="K66" s="23"/>
      <c r="L66" s="23"/>
      <c r="M66" s="23" t="s">
        <v>74</v>
      </c>
      <c r="N66" s="180">
        <f>IF(M66="Extreme",100,IF(M66="Major",50,IF(M66="High",25,IF(M66="Moderate",13,IF(M66="Minor",6,IF(M66="Insignificant",3,"  "))))))</f>
        <v>25</v>
      </c>
      <c r="O66" s="17" t="s">
        <v>75</v>
      </c>
      <c r="P66" s="19">
        <f>IF(O66="Very High",1,IF(O66="High",0.8,IF(O66="Medium",0.6,IF(O66="Low",0.4,IF(O66="Insignificant",0.2,"  ")))))</f>
        <v>0.6</v>
      </c>
      <c r="Q66" s="181" t="s">
        <v>5</v>
      </c>
      <c r="R66" s="182">
        <f>IF(Q66="Almost Certain",1,IF(Q66="Very Likely",0.82,IF(Q66="LIkely",0.59,IF(Q66="Unlikely",0.42,IF(Q66="Very Unlikely",0.18, IF(Q66="Almost Impossible",0.01,"  "))))))</f>
        <v>0.42</v>
      </c>
      <c r="S66" s="183">
        <f>R66*N66*P66</f>
        <v>6.3</v>
      </c>
      <c r="T66" s="23" t="s">
        <v>328</v>
      </c>
      <c r="U66" s="184" t="s">
        <v>10</v>
      </c>
      <c r="V66" s="182">
        <f>IF(U66="Very good",0.1,IF(U66="Good",0.2,IF(U66="Satisfactory",0.35,IF(U66="Weak",0.6,IF(U66="Unsatisfactory",0.8,"  ")))))</f>
        <v>0.35</v>
      </c>
      <c r="W66" s="183">
        <f>V66*S66</f>
        <v>2.2049999999999996</v>
      </c>
      <c r="X66" s="204"/>
      <c r="Y66" s="205"/>
      <c r="Z66" s="205"/>
      <c r="AA66" s="206"/>
    </row>
    <row r="71" spans="1:27">
      <c r="G71" s="9" t="s">
        <v>36</v>
      </c>
      <c r="H71" s="30" t="s">
        <v>38</v>
      </c>
    </row>
    <row r="72" spans="1:27" ht="23">
      <c r="G72" s="9" t="s">
        <v>25</v>
      </c>
      <c r="H72" s="30" t="s">
        <v>42</v>
      </c>
    </row>
    <row r="73" spans="1:27">
      <c r="G73" s="9" t="s">
        <v>26</v>
      </c>
      <c r="H73" s="30" t="s">
        <v>39</v>
      </c>
    </row>
    <row r="74" spans="1:27">
      <c r="G74" s="9" t="s">
        <v>27</v>
      </c>
      <c r="H74" s="30" t="s">
        <v>41</v>
      </c>
      <c r="I74" s="30"/>
    </row>
    <row r="75" spans="1:27">
      <c r="G75" s="9" t="s">
        <v>28</v>
      </c>
      <c r="H75" s="30" t="s">
        <v>40</v>
      </c>
    </row>
    <row r="76" spans="1:27">
      <c r="G76" s="9" t="s">
        <v>24</v>
      </c>
    </row>
    <row r="77" spans="1:27">
      <c r="G77" s="9" t="s">
        <v>29</v>
      </c>
    </row>
    <row r="78" spans="1:27">
      <c r="G78" s="9" t="s">
        <v>30</v>
      </c>
    </row>
    <row r="79" spans="1:27">
      <c r="G79" s="9" t="s">
        <v>31</v>
      </c>
    </row>
    <row r="80" spans="1:27">
      <c r="G80" s="9" t="s">
        <v>32</v>
      </c>
    </row>
    <row r="81" spans="7:7">
      <c r="G81" s="9" t="s">
        <v>47</v>
      </c>
    </row>
    <row r="82" spans="7:7">
      <c r="G82" s="9" t="s">
        <v>34</v>
      </c>
    </row>
    <row r="83" spans="7:7">
      <c r="G83" s="9" t="s">
        <v>35</v>
      </c>
    </row>
    <row r="84" spans="7:7">
      <c r="G84" s="9" t="s">
        <v>168</v>
      </c>
    </row>
    <row r="85" spans="7:7">
      <c r="G85" s="9" t="s">
        <v>46</v>
      </c>
    </row>
  </sheetData>
  <sheetProtection formatCells="0" formatColumns="0" formatRows="0" insertColumns="0" insertRows="0" deleteColumns="0" deleteRows="0" selectLockedCells="1" sort="0" autoFilter="0" pivotTables="0"/>
  <protectedRanges>
    <protectedRange sqref="M17:S43" name="Range1_11"/>
    <protectedRange sqref="F17:G43" name="Range1_13"/>
    <protectedRange sqref="U17:U43" name="Range1_20"/>
    <protectedRange sqref="A44:A48 C44:E47" name="Range1_22"/>
    <protectedRange sqref="F44:G47" name="Range1_24"/>
    <protectedRange sqref="M44:U47 U48" name="Range1_28"/>
    <protectedRange sqref="C48 E48:G48" name="Range1_33"/>
    <protectedRange sqref="M48:T48" name="Range1_35"/>
    <protectedRange sqref="C51:D54 C49:E49 E50:E54" name="Range1_38"/>
    <protectedRange sqref="C50" name="Range1_4_8_2_2"/>
    <protectedRange sqref="D50" name="Range1_3_1_10_2_2"/>
    <protectedRange sqref="F49:G54" name="Range1_41"/>
    <protectedRange sqref="M49:U54" name="Range1_44"/>
    <protectedRange sqref="B65:F66" name="Range1_46_3"/>
    <protectedRange sqref="M65:U66" name="Range1_48_3"/>
  </protectedRanges>
  <mergeCells count="37">
    <mergeCell ref="C2:C7"/>
    <mergeCell ref="D2:G2"/>
    <mergeCell ref="D3:G3"/>
    <mergeCell ref="D4:G4"/>
    <mergeCell ref="D5:G5"/>
    <mergeCell ref="W7:AA7"/>
    <mergeCell ref="T7:V7"/>
    <mergeCell ref="W6:AA6"/>
    <mergeCell ref="T6:V6"/>
    <mergeCell ref="W5:AA5"/>
    <mergeCell ref="T5:V5"/>
    <mergeCell ref="W4:AA4"/>
    <mergeCell ref="T4:V4"/>
    <mergeCell ref="W3:AA3"/>
    <mergeCell ref="T3:V3"/>
    <mergeCell ref="W2:AA2"/>
    <mergeCell ref="T2:V2"/>
    <mergeCell ref="W8:AA8"/>
    <mergeCell ref="T10:V10"/>
    <mergeCell ref="W10:AA10"/>
    <mergeCell ref="F15:I15"/>
    <mergeCell ref="X15:AA15"/>
    <mergeCell ref="T15:T16"/>
    <mergeCell ref="Q15:R15"/>
    <mergeCell ref="J15:L15"/>
    <mergeCell ref="U15:V15"/>
    <mergeCell ref="O15:P15"/>
    <mergeCell ref="M15:N15"/>
    <mergeCell ref="T8:V8"/>
    <mergeCell ref="T9:V9"/>
    <mergeCell ref="W9:AA9"/>
    <mergeCell ref="AB15:AB16"/>
    <mergeCell ref="A15:A16"/>
    <mergeCell ref="B15:B16"/>
    <mergeCell ref="C15:C16"/>
    <mergeCell ref="D15:D16"/>
    <mergeCell ref="E15:E16"/>
  </mergeCells>
  <phoneticPr fontId="11" type="noConversion"/>
  <conditionalFormatting sqref="S55:S63 W17:W64">
    <cfRule type="cellIs" dxfId="20" priority="19" stopIfTrue="1" operator="lessThanOrEqual">
      <formula>3</formula>
    </cfRule>
    <cfRule type="cellIs" dxfId="19" priority="20" stopIfTrue="1" operator="between">
      <formula>3.1</formula>
      <formula>24.9</formula>
    </cfRule>
    <cfRule type="cellIs" dxfId="18" priority="21" stopIfTrue="1" operator="between">
      <formula>25</formula>
      <formula>100</formula>
    </cfRule>
  </conditionalFormatting>
  <conditionalFormatting sqref="S17:S43">
    <cfRule type="cellIs" dxfId="17" priority="16" stopIfTrue="1" operator="lessThanOrEqual">
      <formula>3</formula>
    </cfRule>
    <cfRule type="cellIs" dxfId="16" priority="17" stopIfTrue="1" operator="between">
      <formula>3.1</formula>
      <formula>24.9</formula>
    </cfRule>
    <cfRule type="cellIs" dxfId="15" priority="18" stopIfTrue="1" operator="between">
      <formula>25</formula>
      <formula>100</formula>
    </cfRule>
  </conditionalFormatting>
  <conditionalFormatting sqref="S44:S47">
    <cfRule type="cellIs" dxfId="14" priority="13" stopIfTrue="1" operator="lessThanOrEqual">
      <formula>3</formula>
    </cfRule>
    <cfRule type="cellIs" dxfId="13" priority="14" stopIfTrue="1" operator="between">
      <formula>3.1</formula>
      <formula>24.9</formula>
    </cfRule>
    <cfRule type="cellIs" dxfId="12" priority="15" stopIfTrue="1" operator="between">
      <formula>25</formula>
      <formula>100</formula>
    </cfRule>
  </conditionalFormatting>
  <conditionalFormatting sqref="S48">
    <cfRule type="cellIs" dxfId="11" priority="10" stopIfTrue="1" operator="lessThanOrEqual">
      <formula>3</formula>
    </cfRule>
    <cfRule type="cellIs" dxfId="10" priority="11" stopIfTrue="1" operator="between">
      <formula>3.1</formula>
      <formula>24.9</formula>
    </cfRule>
    <cfRule type="cellIs" dxfId="9" priority="12" stopIfTrue="1" operator="between">
      <formula>25</formula>
      <formula>100</formula>
    </cfRule>
  </conditionalFormatting>
  <conditionalFormatting sqref="S49:S54">
    <cfRule type="cellIs" dxfId="8" priority="7" stopIfTrue="1" operator="lessThanOrEqual">
      <formula>3</formula>
    </cfRule>
    <cfRule type="cellIs" dxfId="7" priority="8" stopIfTrue="1" operator="between">
      <formula>3.1</formula>
      <formula>24.9</formula>
    </cfRule>
    <cfRule type="cellIs" dxfId="6" priority="9" stopIfTrue="1" operator="between">
      <formula>25</formula>
      <formula>100</formula>
    </cfRule>
  </conditionalFormatting>
  <conditionalFormatting sqref="S64">
    <cfRule type="cellIs" dxfId="5" priority="4" stopIfTrue="1" operator="lessThanOrEqual">
      <formula>3</formula>
    </cfRule>
    <cfRule type="cellIs" dxfId="4" priority="5" stopIfTrue="1" operator="between">
      <formula>3.1</formula>
      <formula>24.9</formula>
    </cfRule>
    <cfRule type="cellIs" dxfId="3" priority="6" stopIfTrue="1" operator="between">
      <formula>25</formula>
      <formula>100</formula>
    </cfRule>
  </conditionalFormatting>
  <conditionalFormatting sqref="W65:W66 S65:S66">
    <cfRule type="cellIs" dxfId="2" priority="1" stopIfTrue="1" operator="lessThanOrEqual">
      <formula>3</formula>
    </cfRule>
    <cfRule type="cellIs" dxfId="1" priority="2" stopIfTrue="1" operator="between">
      <formula>3.1</formula>
      <formula>24.9</formula>
    </cfRule>
    <cfRule type="cellIs" dxfId="0" priority="3" stopIfTrue="1" operator="between">
      <formula>25</formula>
      <formula>100</formula>
    </cfRule>
  </conditionalFormatting>
  <dataValidations count="11">
    <dataValidation type="list" allowBlank="1" showInputMessage="1" showErrorMessage="1" sqref="G55:G63" xr:uid="{00000000-0002-0000-0100-000006000000}">
      <formula1>$G$71:$G$87</formula1>
    </dataValidation>
    <dataValidation type="list" allowBlank="1" showInputMessage="1" showErrorMessage="1" sqref="G17:G43" xr:uid="{78B1AED1-7E83-4784-93FE-EA306077C1EC}">
      <formula1>$F$86:$F$102</formula1>
    </dataValidation>
    <dataValidation type="list" allowBlank="1" showInputMessage="1" showErrorMessage="1" sqref="G44:G54 G64" xr:uid="{30DF6155-A180-4D61-B6FE-89D8EBDE7A86}">
      <formula1>$G$86:$G$102</formula1>
    </dataValidation>
    <dataValidation type="list" allowBlank="1" showInputMessage="1" showErrorMessage="1" sqref="H65:H66" xr:uid="{6D24E300-B9B5-43E4-BF99-475357DAA034}">
      <formula1>$H$84:$H$86</formula1>
    </dataValidation>
    <dataValidation type="list" allowBlank="1" showInputMessage="1" showErrorMessage="1" sqref="G65:G66" xr:uid="{4E9244CB-A490-43AE-8A4C-D4CC3C0CF725}">
      <formula1>$G$84:$G$98</formula1>
    </dataValidation>
    <dataValidation type="list" allowBlank="1" showInputMessage="1" showErrorMessage="1" sqref="U17:U66" xr:uid="{00000000-0002-0000-0100-000000000000}">
      <formula1>"Very good, Good, Satisfactory, Weak, Unsatisfactory"</formula1>
    </dataValidation>
    <dataValidation type="list" allowBlank="1" showInputMessage="1" showErrorMessage="1" sqref="F17:F66" xr:uid="{00000000-0002-0000-0100-000001000000}">
      <formula1>"Normal, Abnormal,Emergency"</formula1>
    </dataValidation>
    <dataValidation type="list" allowBlank="1" showInputMessage="1" showErrorMessage="1" sqref="H17:H64" xr:uid="{00000000-0002-0000-0100-000002000000}">
      <formula1>$H$71:$H$75</formula1>
    </dataValidation>
    <dataValidation type="list" allowBlank="1" showInputMessage="1" showErrorMessage="1" sqref="O17:O66" xr:uid="{00000000-0002-0000-0100-000003000000}">
      <formula1>"Very High, High, Medium, Low, Insignificant"</formula1>
    </dataValidation>
    <dataValidation type="list" allowBlank="1" showInputMessage="1" showErrorMessage="1" sqref="M17:M66" xr:uid="{00000000-0002-0000-0100-000004000000}">
      <formula1>"Extreme, Major, High, Moderate, Minor, Insignificant"</formula1>
    </dataValidation>
    <dataValidation type="list" allowBlank="1" showInputMessage="1" showErrorMessage="1" sqref="Q17:Q66" xr:uid="{00000000-0002-0000-0100-000005000000}">
      <formula1>"Almost Certain, Very Likely, Likely, Unlikely, Very Unlikely, Almost Impossible"</formula1>
    </dataValidation>
  </dataValidations>
  <pageMargins left="0.25" right="0.25" top="0.95405982905982911" bottom="0.75" header="0.3" footer="0.3"/>
  <pageSetup paperSize="8" scale="65" orientation="landscape" r:id="rId1"/>
  <headerFooter alignWithMargins="0">
    <oddHeader xml:space="preserve">&amp;L&amp;G&amp;Cbbbbb&amp;RDoc Number : RW SHEQ 00611F   
Effective date: Oct 2017   
Rev No.: 01   
</oddHeader>
    <oddFooter>&amp;LDoc Number : RW SHEQ 00611 F&amp;CPage &amp;P of &amp;N&amp;RRev No: 01</oddFooter>
  </headerFooter>
  <drawing r:id="rId2"/>
  <legacyDrawingHF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T64"/>
  <sheetViews>
    <sheetView topLeftCell="A5" workbookViewId="0">
      <selection activeCell="D6" sqref="D6"/>
    </sheetView>
  </sheetViews>
  <sheetFormatPr defaultRowHeight="13"/>
  <cols>
    <col min="2" max="2" width="13.7265625" customWidth="1"/>
    <col min="3" max="3" width="12.26953125" customWidth="1"/>
    <col min="4" max="4" width="17.453125" customWidth="1"/>
    <col min="5" max="5" width="15.81640625" customWidth="1"/>
    <col min="6" max="6" width="14.26953125" customWidth="1"/>
    <col min="7" max="7" width="12" customWidth="1"/>
    <col min="8" max="8" width="14.81640625" customWidth="1"/>
    <col min="9" max="9" width="12.26953125" customWidth="1"/>
  </cols>
  <sheetData>
    <row r="1" spans="1:20" ht="15.5">
      <c r="A1" s="143"/>
      <c r="B1" s="266" t="s">
        <v>43</v>
      </c>
      <c r="C1" s="266"/>
      <c r="D1" s="266"/>
      <c r="E1" s="266"/>
      <c r="F1" s="266"/>
      <c r="G1" s="266"/>
      <c r="H1" s="266"/>
      <c r="I1" s="266"/>
      <c r="J1" s="144"/>
      <c r="K1" s="135"/>
      <c r="L1" s="43"/>
      <c r="M1" s="43"/>
      <c r="N1" s="43"/>
      <c r="O1" s="43"/>
      <c r="P1" s="43"/>
      <c r="Q1" s="43"/>
    </row>
    <row r="2" spans="1:20" ht="32.25" customHeight="1">
      <c r="A2" s="145"/>
      <c r="B2" s="265" t="s">
        <v>44</v>
      </c>
      <c r="C2" s="265"/>
      <c r="D2" s="265"/>
      <c r="E2" s="265"/>
      <c r="F2" s="265"/>
      <c r="G2" s="265"/>
      <c r="H2" s="265"/>
      <c r="I2" s="265"/>
      <c r="J2" s="146"/>
      <c r="K2" s="135"/>
      <c r="L2" s="43"/>
      <c r="M2" s="43"/>
      <c r="N2" s="43"/>
      <c r="O2" s="43"/>
      <c r="P2" s="43"/>
      <c r="Q2" s="43"/>
    </row>
    <row r="3" spans="1:20" ht="14">
      <c r="A3" s="145"/>
      <c r="B3" s="96"/>
      <c r="C3" s="139"/>
      <c r="D3" s="140"/>
      <c r="E3" s="140"/>
      <c r="F3" s="96"/>
      <c r="G3" s="96"/>
      <c r="H3" s="96"/>
      <c r="I3" s="96"/>
      <c r="J3" s="146"/>
      <c r="K3" s="135"/>
      <c r="L3" s="43"/>
      <c r="M3" s="43"/>
      <c r="N3" s="43"/>
      <c r="O3" s="43"/>
      <c r="P3" s="43"/>
      <c r="Q3" s="43"/>
    </row>
    <row r="4" spans="1:20" ht="15.5">
      <c r="A4" s="145"/>
      <c r="B4" s="267" t="s">
        <v>135</v>
      </c>
      <c r="C4" s="267"/>
      <c r="D4" s="267"/>
      <c r="E4" s="267"/>
      <c r="F4" s="267"/>
      <c r="G4" s="267"/>
      <c r="H4" s="267"/>
      <c r="I4" s="267"/>
      <c r="J4" s="146"/>
      <c r="K4" s="135"/>
      <c r="L4" s="43"/>
      <c r="M4" s="43"/>
      <c r="N4" s="43"/>
      <c r="O4" s="43"/>
      <c r="P4" s="43"/>
      <c r="Q4" s="43"/>
    </row>
    <row r="5" spans="1:20" ht="46.5" customHeight="1">
      <c r="A5" s="145"/>
      <c r="B5" s="56"/>
      <c r="C5" s="81" t="s">
        <v>45</v>
      </c>
      <c r="D5" s="48" t="s">
        <v>177</v>
      </c>
      <c r="E5" s="48" t="s">
        <v>171</v>
      </c>
      <c r="F5" s="48" t="s">
        <v>46</v>
      </c>
      <c r="G5" s="48" t="s">
        <v>47</v>
      </c>
      <c r="H5" s="48" t="s">
        <v>48</v>
      </c>
      <c r="I5" s="58" t="s">
        <v>170</v>
      </c>
      <c r="J5" s="147"/>
      <c r="K5" s="136"/>
      <c r="L5" s="43"/>
      <c r="M5" s="43"/>
      <c r="N5" s="43"/>
      <c r="O5" s="43"/>
      <c r="P5" s="43"/>
      <c r="Q5" s="43"/>
    </row>
    <row r="6" spans="1:20" ht="153.75" customHeight="1">
      <c r="A6" s="145"/>
      <c r="B6" s="49">
        <v>1</v>
      </c>
      <c r="C6" s="50" t="s">
        <v>116</v>
      </c>
      <c r="D6" s="51" t="s">
        <v>136</v>
      </c>
      <c r="E6" s="52">
        <v>100</v>
      </c>
      <c r="F6" s="53" t="s">
        <v>78</v>
      </c>
      <c r="G6" s="52" t="s">
        <v>49</v>
      </c>
      <c r="H6" s="54" t="s">
        <v>50</v>
      </c>
      <c r="I6" s="59" t="s">
        <v>172</v>
      </c>
      <c r="J6" s="146"/>
      <c r="K6" s="43"/>
      <c r="L6" s="43"/>
      <c r="M6" s="43"/>
      <c r="N6" s="43"/>
      <c r="O6" s="43"/>
      <c r="P6" s="43"/>
      <c r="Q6" s="43"/>
    </row>
    <row r="7" spans="1:20" ht="87.5">
      <c r="A7" s="145"/>
      <c r="B7" s="55">
        <v>2</v>
      </c>
      <c r="C7" s="50" t="s">
        <v>128</v>
      </c>
      <c r="D7" s="51" t="s">
        <v>51</v>
      </c>
      <c r="E7" s="52">
        <v>50</v>
      </c>
      <c r="F7" s="52" t="s">
        <v>178</v>
      </c>
      <c r="G7" s="52" t="s">
        <v>52</v>
      </c>
      <c r="H7" s="54" t="s">
        <v>53</v>
      </c>
      <c r="I7" s="59" t="s">
        <v>179</v>
      </c>
      <c r="J7" s="146"/>
      <c r="K7" s="43"/>
      <c r="L7" s="43"/>
      <c r="M7" s="43"/>
      <c r="N7" s="43"/>
      <c r="O7" s="43"/>
      <c r="P7" s="43"/>
      <c r="Q7" s="43"/>
    </row>
    <row r="8" spans="1:20" ht="160.5" customHeight="1">
      <c r="A8" s="148"/>
      <c r="B8" s="55">
        <v>3</v>
      </c>
      <c r="C8" s="50" t="s">
        <v>74</v>
      </c>
      <c r="D8" s="51" t="s">
        <v>137</v>
      </c>
      <c r="E8" s="52">
        <v>25</v>
      </c>
      <c r="F8" s="52" t="s">
        <v>54</v>
      </c>
      <c r="G8" s="52" t="s">
        <v>55</v>
      </c>
      <c r="H8" s="54" t="s">
        <v>56</v>
      </c>
      <c r="I8" s="59" t="s">
        <v>173</v>
      </c>
      <c r="J8" s="146"/>
      <c r="K8" s="43"/>
      <c r="L8" s="43"/>
      <c r="M8" s="43"/>
      <c r="N8" s="43"/>
      <c r="O8" s="43"/>
      <c r="P8" s="43"/>
      <c r="Q8" s="43"/>
    </row>
    <row r="9" spans="1:20" ht="150">
      <c r="A9" s="148"/>
      <c r="B9" s="55">
        <v>4</v>
      </c>
      <c r="C9" s="50" t="s">
        <v>6</v>
      </c>
      <c r="D9" s="51" t="s">
        <v>57</v>
      </c>
      <c r="E9" s="52">
        <v>13</v>
      </c>
      <c r="F9" s="52" t="s">
        <v>58</v>
      </c>
      <c r="G9" s="52" t="s">
        <v>59</v>
      </c>
      <c r="H9" s="54" t="s">
        <v>60</v>
      </c>
      <c r="I9" s="59" t="s">
        <v>174</v>
      </c>
      <c r="J9" s="146"/>
      <c r="K9" s="43"/>
      <c r="L9" s="43"/>
      <c r="M9" s="43"/>
      <c r="N9" s="43"/>
      <c r="O9" s="43"/>
      <c r="P9" s="43"/>
      <c r="Q9" s="43"/>
    </row>
    <row r="10" spans="1:20" ht="80.25" customHeight="1">
      <c r="A10" s="148"/>
      <c r="B10" s="55">
        <v>5</v>
      </c>
      <c r="C10" s="50" t="s">
        <v>61</v>
      </c>
      <c r="D10" s="51" t="s">
        <v>138</v>
      </c>
      <c r="E10" s="52">
        <v>6</v>
      </c>
      <c r="F10" s="52" t="s">
        <v>62</v>
      </c>
      <c r="G10" s="52" t="s">
        <v>63</v>
      </c>
      <c r="H10" s="54" t="s">
        <v>64</v>
      </c>
      <c r="I10" s="59" t="s">
        <v>180</v>
      </c>
      <c r="J10" s="146"/>
      <c r="K10" s="134"/>
      <c r="L10" s="134"/>
      <c r="M10" s="134"/>
      <c r="N10" s="134"/>
      <c r="O10" s="134"/>
      <c r="P10" s="134"/>
      <c r="Q10" s="43"/>
    </row>
    <row r="11" spans="1:20" ht="84.75" customHeight="1">
      <c r="A11" s="145"/>
      <c r="B11" s="49">
        <v>6</v>
      </c>
      <c r="C11" s="54" t="s">
        <v>117</v>
      </c>
      <c r="D11" s="54" t="s">
        <v>175</v>
      </c>
      <c r="E11" s="56">
        <v>3</v>
      </c>
      <c r="F11" s="56" t="s">
        <v>161</v>
      </c>
      <c r="G11" s="56" t="s">
        <v>111</v>
      </c>
      <c r="H11" s="54" t="s">
        <v>111</v>
      </c>
      <c r="I11" s="59" t="s">
        <v>176</v>
      </c>
      <c r="J11" s="146"/>
      <c r="K11" s="134"/>
      <c r="L11" s="134"/>
      <c r="M11" s="134"/>
      <c r="N11" s="134"/>
      <c r="O11" s="134"/>
      <c r="P11" s="134"/>
      <c r="Q11" s="43"/>
    </row>
    <row r="12" spans="1:20" ht="14.5" thickBot="1">
      <c r="A12" s="145"/>
      <c r="B12" s="57"/>
      <c r="C12" s="141"/>
      <c r="D12" s="141"/>
      <c r="E12" s="142"/>
      <c r="F12" s="142"/>
      <c r="G12" s="142"/>
      <c r="H12" s="141"/>
      <c r="I12" s="141"/>
      <c r="J12" s="146"/>
      <c r="K12" s="134"/>
      <c r="L12" s="134"/>
      <c r="M12" s="134"/>
      <c r="N12" s="134"/>
      <c r="O12" s="134"/>
      <c r="P12" s="134"/>
      <c r="Q12" s="43"/>
    </row>
    <row r="13" spans="1:20" ht="48" customHeight="1">
      <c r="A13" s="145"/>
      <c r="B13" s="82"/>
      <c r="C13" s="256" t="s">
        <v>181</v>
      </c>
      <c r="D13" s="257"/>
      <c r="E13" s="258"/>
      <c r="F13" s="82"/>
      <c r="G13" s="262" t="s">
        <v>154</v>
      </c>
      <c r="H13" s="263"/>
      <c r="I13" s="264"/>
      <c r="J13" s="146"/>
      <c r="K13" s="134"/>
      <c r="L13" s="134"/>
      <c r="M13" s="134"/>
      <c r="N13" s="134"/>
      <c r="O13" s="134"/>
      <c r="P13" s="134"/>
      <c r="Q13" s="43"/>
    </row>
    <row r="14" spans="1:20" ht="44.25" customHeight="1">
      <c r="A14" s="145"/>
      <c r="B14" s="137"/>
      <c r="C14" s="78" t="s">
        <v>139</v>
      </c>
      <c r="D14" s="47" t="s">
        <v>14</v>
      </c>
      <c r="E14" s="79" t="s">
        <v>140</v>
      </c>
      <c r="F14" s="137"/>
      <c r="G14" s="83" t="s">
        <v>45</v>
      </c>
      <c r="H14" s="84" t="s">
        <v>14</v>
      </c>
      <c r="I14" s="85" t="s">
        <v>8</v>
      </c>
      <c r="J14" s="149"/>
      <c r="K14" s="134"/>
      <c r="L14" s="134"/>
      <c r="M14" s="134"/>
      <c r="N14" s="134"/>
      <c r="O14" s="134"/>
      <c r="P14" s="134"/>
      <c r="Q14" s="43"/>
      <c r="R14" s="134"/>
      <c r="S14" s="134"/>
      <c r="T14" s="134"/>
    </row>
    <row r="15" spans="1:20" ht="59.25" customHeight="1">
      <c r="A15" s="145"/>
      <c r="B15" s="93"/>
      <c r="C15" s="99" t="s">
        <v>65</v>
      </c>
      <c r="D15" s="46" t="s">
        <v>141</v>
      </c>
      <c r="E15" s="100">
        <v>1</v>
      </c>
      <c r="F15" s="96"/>
      <c r="G15" s="86" t="s">
        <v>67</v>
      </c>
      <c r="H15" s="87" t="s">
        <v>155</v>
      </c>
      <c r="I15" s="88" t="s">
        <v>156</v>
      </c>
      <c r="J15" s="149"/>
      <c r="K15" s="134"/>
      <c r="L15" s="134"/>
      <c r="M15" s="134"/>
      <c r="N15" s="134"/>
      <c r="O15" s="134"/>
      <c r="P15" s="134"/>
      <c r="Q15" s="43"/>
      <c r="R15" s="134"/>
      <c r="S15" s="134"/>
      <c r="T15" s="134"/>
    </row>
    <row r="16" spans="1:20" ht="55.5" customHeight="1">
      <c r="A16" s="145"/>
      <c r="B16" s="93"/>
      <c r="C16" s="99" t="s">
        <v>142</v>
      </c>
      <c r="D16" s="46" t="s">
        <v>143</v>
      </c>
      <c r="E16" s="101" t="s">
        <v>144</v>
      </c>
      <c r="F16" s="96"/>
      <c r="G16" s="86" t="s">
        <v>9</v>
      </c>
      <c r="H16" s="87" t="s">
        <v>69</v>
      </c>
      <c r="I16" s="88" t="s">
        <v>157</v>
      </c>
      <c r="J16" s="149"/>
      <c r="K16" s="134"/>
      <c r="L16" s="134"/>
      <c r="M16" s="134"/>
      <c r="N16" s="134"/>
      <c r="O16" s="134"/>
      <c r="P16" s="134"/>
      <c r="Q16" s="43"/>
      <c r="R16" s="134"/>
      <c r="S16" s="134"/>
      <c r="T16" s="134"/>
    </row>
    <row r="17" spans="1:20" ht="43.5" customHeight="1">
      <c r="A17" s="145"/>
      <c r="B17" s="93"/>
      <c r="C17" s="99" t="s">
        <v>7</v>
      </c>
      <c r="D17" s="46" t="s">
        <v>145</v>
      </c>
      <c r="E17" s="101" t="s">
        <v>146</v>
      </c>
      <c r="F17" s="96"/>
      <c r="G17" s="86" t="s">
        <v>10</v>
      </c>
      <c r="H17" s="87" t="s">
        <v>71</v>
      </c>
      <c r="I17" s="88" t="s">
        <v>158</v>
      </c>
      <c r="J17" s="149"/>
      <c r="K17" s="134"/>
      <c r="L17" s="134"/>
      <c r="M17" s="134"/>
      <c r="N17" s="134"/>
      <c r="O17" s="134"/>
      <c r="P17" s="134"/>
      <c r="Q17" s="43"/>
      <c r="R17" s="134"/>
      <c r="S17" s="134"/>
      <c r="T17" s="134"/>
    </row>
    <row r="18" spans="1:20" ht="39" customHeight="1">
      <c r="A18" s="145"/>
      <c r="B18" s="93"/>
      <c r="C18" s="99" t="s">
        <v>5</v>
      </c>
      <c r="D18" s="46" t="s">
        <v>147</v>
      </c>
      <c r="E18" s="101" t="s">
        <v>148</v>
      </c>
      <c r="F18" s="96"/>
      <c r="G18" s="86" t="s">
        <v>11</v>
      </c>
      <c r="H18" s="87" t="s">
        <v>72</v>
      </c>
      <c r="I18" s="88" t="s">
        <v>159</v>
      </c>
      <c r="J18" s="149"/>
      <c r="K18" s="134"/>
      <c r="L18" s="134"/>
      <c r="M18" s="134"/>
      <c r="N18" s="134"/>
      <c r="O18" s="134"/>
      <c r="P18" s="134"/>
      <c r="Q18" s="43"/>
      <c r="R18" s="134"/>
      <c r="S18" s="134"/>
      <c r="T18" s="134"/>
    </row>
    <row r="19" spans="1:20" ht="68.25" customHeight="1" thickBot="1">
      <c r="A19" s="145"/>
      <c r="B19" s="93"/>
      <c r="C19" s="102" t="s">
        <v>149</v>
      </c>
      <c r="D19" s="92" t="s">
        <v>150</v>
      </c>
      <c r="E19" s="103" t="s">
        <v>151</v>
      </c>
      <c r="F19" s="96"/>
      <c r="G19" s="89" t="s">
        <v>12</v>
      </c>
      <c r="H19" s="90" t="s">
        <v>73</v>
      </c>
      <c r="I19" s="91" t="s">
        <v>160</v>
      </c>
      <c r="J19" s="149"/>
      <c r="K19" s="134"/>
      <c r="L19" s="134"/>
      <c r="M19" s="134"/>
      <c r="N19" s="134"/>
      <c r="O19" s="134"/>
      <c r="P19" s="134"/>
      <c r="Q19" s="43"/>
      <c r="R19" s="134"/>
      <c r="S19" s="134"/>
      <c r="T19" s="134"/>
    </row>
    <row r="20" spans="1:20" ht="49.5" customHeight="1" thickBot="1">
      <c r="A20" s="145"/>
      <c r="B20" s="121"/>
      <c r="C20" s="104" t="s">
        <v>152</v>
      </c>
      <c r="D20" s="105" t="s">
        <v>153</v>
      </c>
      <c r="E20" s="106">
        <v>0.01</v>
      </c>
      <c r="F20" s="5"/>
      <c r="G20" s="96"/>
      <c r="H20" s="97"/>
      <c r="I20" s="121"/>
      <c r="J20" s="149"/>
      <c r="K20" s="134"/>
      <c r="L20" s="134"/>
      <c r="M20" s="134"/>
      <c r="N20" s="134"/>
      <c r="O20" s="134"/>
      <c r="P20" s="134"/>
      <c r="Q20" s="43"/>
      <c r="R20" s="134"/>
      <c r="S20" s="134"/>
      <c r="T20" s="134"/>
    </row>
    <row r="21" spans="1:20" ht="14">
      <c r="A21" s="145"/>
      <c r="B21" s="93"/>
      <c r="C21" s="94"/>
      <c r="D21" s="95"/>
      <c r="E21" s="95"/>
      <c r="F21" s="96"/>
      <c r="G21" s="96"/>
      <c r="H21" s="97"/>
      <c r="I21" s="40"/>
      <c r="J21" s="150"/>
      <c r="K21" s="134"/>
      <c r="L21" s="134"/>
      <c r="M21" s="134"/>
      <c r="N21" s="134"/>
      <c r="O21" s="134"/>
      <c r="P21" s="134"/>
      <c r="Q21" s="43"/>
      <c r="R21" s="134"/>
      <c r="S21" s="134"/>
      <c r="T21" s="134"/>
    </row>
    <row r="22" spans="1:20" ht="11.25" customHeight="1" thickBot="1">
      <c r="A22" s="145"/>
      <c r="B22" s="93"/>
      <c r="C22" s="98"/>
      <c r="D22" s="96"/>
      <c r="E22" s="96"/>
      <c r="F22" s="96"/>
      <c r="G22" s="96"/>
      <c r="H22" s="97"/>
      <c r="I22" s="40"/>
      <c r="J22" s="150"/>
      <c r="K22" s="41"/>
      <c r="L22" s="41"/>
      <c r="M22" s="41"/>
      <c r="N22" s="42"/>
      <c r="O22" s="42"/>
      <c r="P22" s="42"/>
      <c r="Q22" s="43"/>
      <c r="R22" s="134"/>
      <c r="S22" s="134"/>
      <c r="T22" s="134"/>
    </row>
    <row r="23" spans="1:20" ht="19.5" customHeight="1">
      <c r="A23" s="145"/>
      <c r="B23" s="122"/>
      <c r="C23" s="122"/>
      <c r="D23" s="259" t="s">
        <v>77</v>
      </c>
      <c r="E23" s="260"/>
      <c r="F23" s="260"/>
      <c r="G23" s="260"/>
      <c r="H23" s="260"/>
      <c r="I23" s="261"/>
      <c r="J23" s="150"/>
      <c r="K23" s="41"/>
      <c r="L23" s="41"/>
      <c r="M23" s="41"/>
      <c r="N23" s="42"/>
      <c r="O23" s="42"/>
      <c r="P23" s="42"/>
      <c r="Q23" s="43"/>
      <c r="R23" s="134"/>
      <c r="S23" s="134"/>
      <c r="T23" s="134"/>
    </row>
    <row r="24" spans="1:20" ht="22.5" customHeight="1">
      <c r="A24" s="145"/>
      <c r="B24" s="122"/>
      <c r="C24" s="122"/>
      <c r="D24" s="107">
        <v>0.01</v>
      </c>
      <c r="E24" s="80" t="s">
        <v>120</v>
      </c>
      <c r="F24" s="80" t="s">
        <v>121</v>
      </c>
      <c r="G24" s="80" t="s">
        <v>122</v>
      </c>
      <c r="H24" s="80" t="s">
        <v>123</v>
      </c>
      <c r="I24" s="108" t="s">
        <v>124</v>
      </c>
      <c r="J24" s="150"/>
      <c r="K24" s="41"/>
      <c r="L24" s="41"/>
      <c r="M24" s="41"/>
      <c r="N24" s="42"/>
      <c r="O24" s="42"/>
      <c r="P24" s="42"/>
      <c r="Q24" s="43"/>
      <c r="R24" s="134"/>
      <c r="S24" s="134"/>
      <c r="T24" s="134"/>
    </row>
    <row r="25" spans="1:20" ht="34.5" customHeight="1" thickBot="1">
      <c r="A25" s="145"/>
      <c r="B25" s="122"/>
      <c r="C25" s="122"/>
      <c r="D25" s="109" t="s">
        <v>125</v>
      </c>
      <c r="E25" s="32" t="s">
        <v>126</v>
      </c>
      <c r="F25" s="32" t="s">
        <v>5</v>
      </c>
      <c r="G25" s="31" t="s">
        <v>7</v>
      </c>
      <c r="H25" s="31" t="s">
        <v>127</v>
      </c>
      <c r="I25" s="110" t="s">
        <v>119</v>
      </c>
      <c r="J25" s="150"/>
      <c r="K25" s="41"/>
      <c r="L25" s="41"/>
      <c r="M25" s="41"/>
      <c r="N25" s="42"/>
      <c r="O25" s="42"/>
      <c r="P25" s="42"/>
      <c r="Q25" s="43"/>
      <c r="R25" s="134"/>
      <c r="S25" s="134"/>
      <c r="T25" s="134"/>
    </row>
    <row r="26" spans="1:20" ht="25.5" customHeight="1">
      <c r="A26" s="145"/>
      <c r="B26" s="138"/>
      <c r="C26" s="116" t="s">
        <v>118</v>
      </c>
      <c r="D26" s="111">
        <v>0.01</v>
      </c>
      <c r="E26" s="33">
        <f>(2+33)/2/100</f>
        <v>0.17499999999999999</v>
      </c>
      <c r="F26" s="33">
        <f>(34+50)/2/100</f>
        <v>0.42</v>
      </c>
      <c r="G26" s="34">
        <f>(51+66)/2/100</f>
        <v>0.58499999999999996</v>
      </c>
      <c r="H26" s="34">
        <f>(67+96)/2/100</f>
        <v>0.81499999999999995</v>
      </c>
      <c r="I26" s="112">
        <v>1</v>
      </c>
      <c r="J26" s="150"/>
      <c r="K26" s="41"/>
      <c r="L26" s="41"/>
      <c r="M26" s="41"/>
      <c r="N26" s="42"/>
      <c r="O26" s="42"/>
      <c r="P26" s="42"/>
      <c r="Q26" s="43"/>
      <c r="R26" s="134"/>
      <c r="S26" s="134"/>
      <c r="T26" s="134"/>
    </row>
    <row r="27" spans="1:20" ht="25.5" customHeight="1">
      <c r="A27" s="148"/>
      <c r="B27" s="118" t="s">
        <v>116</v>
      </c>
      <c r="C27" s="117">
        <v>100</v>
      </c>
      <c r="D27" s="113" t="e">
        <f ca="1">#REF!*$E27</f>
        <v>#REF!</v>
      </c>
      <c r="E27" s="36" t="e">
        <f ca="1">#REF!*$E27</f>
        <v>#REF!</v>
      </c>
      <c r="F27" s="37" t="e">
        <f ca="1">#REF!*$E27</f>
        <v>#REF!</v>
      </c>
      <c r="G27" s="38" t="e">
        <f ca="1">#REF!*$E27</f>
        <v>#REF!</v>
      </c>
      <c r="H27" s="38" t="e">
        <f ca="1">#REF!*$E27</f>
        <v>#REF!</v>
      </c>
      <c r="I27" s="114" t="e">
        <f ca="1">#REF!*$E27</f>
        <v>#REF!</v>
      </c>
      <c r="J27" s="149"/>
      <c r="K27" s="134"/>
      <c r="L27" s="136"/>
      <c r="M27" s="43"/>
      <c r="N27" s="43"/>
      <c r="O27" s="43"/>
      <c r="P27" s="43"/>
      <c r="Q27" s="43"/>
      <c r="R27" s="134"/>
      <c r="S27" s="134"/>
      <c r="T27" s="134"/>
    </row>
    <row r="28" spans="1:20" ht="25.5" customHeight="1">
      <c r="A28" s="145"/>
      <c r="B28" s="118" t="s">
        <v>128</v>
      </c>
      <c r="C28" s="117">
        <v>50</v>
      </c>
      <c r="D28" s="113" t="e">
        <f ca="1">#REF!*$E28</f>
        <v>#REF!</v>
      </c>
      <c r="E28" s="36" t="e">
        <f ca="1">#REF!*$E28</f>
        <v>#REF!</v>
      </c>
      <c r="F28" s="36" t="e">
        <f ca="1">#REF!*$E28</f>
        <v>#REF!</v>
      </c>
      <c r="G28" s="38" t="e">
        <f ca="1">#REF!*$E28</f>
        <v>#REF!</v>
      </c>
      <c r="H28" s="38" t="e">
        <f ca="1">#REF!*$E28</f>
        <v>#REF!</v>
      </c>
      <c r="I28" s="114" t="e">
        <f ca="1">#REF!*$E28</f>
        <v>#REF!</v>
      </c>
      <c r="J28" s="149"/>
      <c r="K28" s="134"/>
      <c r="L28" s="136"/>
      <c r="M28" s="43"/>
      <c r="N28" s="43"/>
      <c r="O28" s="43"/>
      <c r="P28" s="43"/>
      <c r="Q28" s="43"/>
      <c r="R28" s="134"/>
      <c r="S28" s="134"/>
      <c r="T28" s="134"/>
    </row>
    <row r="29" spans="1:20" ht="25.5" customHeight="1">
      <c r="A29" s="145"/>
      <c r="B29" s="118" t="s">
        <v>74</v>
      </c>
      <c r="C29" s="117">
        <v>25</v>
      </c>
      <c r="D29" s="113" t="e">
        <f ca="1">#REF!*$E29</f>
        <v>#REF!</v>
      </c>
      <c r="E29" s="36" t="e">
        <f ca="1">#REF!*$E29</f>
        <v>#REF!</v>
      </c>
      <c r="F29" s="36" t="e">
        <f ca="1">#REF!*$E29</f>
        <v>#REF!</v>
      </c>
      <c r="G29" s="39" t="e">
        <f ca="1">#REF!*$E29</f>
        <v>#REF!</v>
      </c>
      <c r="H29" s="39" t="e">
        <f ca="1">#REF!*$E29</f>
        <v>#REF!</v>
      </c>
      <c r="I29" s="114" t="e">
        <f ca="1">#REF!*$E29</f>
        <v>#REF!</v>
      </c>
      <c r="J29" s="149"/>
      <c r="K29" s="134"/>
      <c r="L29" s="43"/>
      <c r="M29" s="43"/>
      <c r="N29" s="43"/>
      <c r="O29" s="43"/>
      <c r="P29" s="43"/>
      <c r="Q29" s="43"/>
      <c r="R29" s="134"/>
      <c r="S29" s="134"/>
      <c r="T29" s="134"/>
    </row>
    <row r="30" spans="1:20" ht="25.5" customHeight="1">
      <c r="A30" s="145"/>
      <c r="B30" s="118" t="s">
        <v>6</v>
      </c>
      <c r="C30" s="117">
        <v>13</v>
      </c>
      <c r="D30" s="113" t="e">
        <f ca="1">#REF!*$E30</f>
        <v>#REF!</v>
      </c>
      <c r="E30" s="35" t="e">
        <f ca="1">#REF!*$E30</f>
        <v>#REF!</v>
      </c>
      <c r="F30" s="36" t="e">
        <f ca="1">#REF!*$E30</f>
        <v>#REF!</v>
      </c>
      <c r="G30" s="39" t="e">
        <f ca="1">#REF!*$E30</f>
        <v>#REF!</v>
      </c>
      <c r="H30" s="39" t="e">
        <f ca="1">#REF!*$E30</f>
        <v>#REF!</v>
      </c>
      <c r="I30" s="115" t="e">
        <f ca="1">#REF!*$E30</f>
        <v>#REF!</v>
      </c>
      <c r="J30" s="149"/>
      <c r="K30" s="134"/>
      <c r="L30" s="43"/>
      <c r="M30" s="43"/>
      <c r="N30" s="134"/>
      <c r="O30" s="134"/>
      <c r="P30" s="43"/>
      <c r="Q30" s="43"/>
      <c r="R30" s="134"/>
      <c r="S30" s="134"/>
      <c r="T30" s="134"/>
    </row>
    <row r="31" spans="1:20" ht="25.5" customHeight="1" thickBot="1">
      <c r="A31" s="145"/>
      <c r="B31" s="124" t="s">
        <v>61</v>
      </c>
      <c r="C31" s="125">
        <v>6</v>
      </c>
      <c r="D31" s="119" t="e">
        <f ca="1">#REF!*$E31</f>
        <v>#REF!</v>
      </c>
      <c r="E31" s="120" t="e">
        <f ca="1">#REF!*$E31</f>
        <v>#REF!</v>
      </c>
      <c r="F31" s="120" t="e">
        <f ca="1">#REF!*$E31</f>
        <v>#REF!</v>
      </c>
      <c r="G31" s="126" t="e">
        <f ca="1">#REF!*$E31</f>
        <v>#REF!</v>
      </c>
      <c r="H31" s="126" t="e">
        <f ca="1">#REF!*$E31</f>
        <v>#REF!</v>
      </c>
      <c r="I31" s="127" t="e">
        <f ca="1">#REF!*$E31</f>
        <v>#REF!</v>
      </c>
      <c r="J31" s="149"/>
      <c r="K31" s="134"/>
      <c r="L31" s="43"/>
      <c r="M31" s="43"/>
      <c r="N31" s="134"/>
      <c r="O31" s="134"/>
      <c r="P31" s="43"/>
      <c r="Q31" s="43"/>
      <c r="R31" s="134"/>
      <c r="S31" s="134"/>
      <c r="T31" s="134"/>
    </row>
    <row r="32" spans="1:20" ht="25.5" customHeight="1" thickBot="1">
      <c r="A32" s="145"/>
      <c r="B32" s="128" t="s">
        <v>117</v>
      </c>
      <c r="C32" s="129">
        <v>3</v>
      </c>
      <c r="D32" s="130" t="e">
        <f ca="1">#REF!*$E32</f>
        <v>#REF!</v>
      </c>
      <c r="E32" s="131" t="e">
        <f ca="1">#REF!*$E32</f>
        <v>#REF!</v>
      </c>
      <c r="F32" s="131" t="e">
        <f ca="1">#REF!*$E32</f>
        <v>#REF!</v>
      </c>
      <c r="G32" s="132" t="e">
        <f ca="1">#REF!*$E32</f>
        <v>#REF!</v>
      </c>
      <c r="H32" s="132" t="e">
        <f ca="1">#REF!*$E32</f>
        <v>#REF!</v>
      </c>
      <c r="I32" s="133" t="e">
        <f ca="1">#REF!*$E32</f>
        <v>#REF!</v>
      </c>
      <c r="J32" s="149"/>
      <c r="K32" s="134"/>
      <c r="L32" s="43"/>
      <c r="M32" s="43"/>
      <c r="N32" s="134"/>
      <c r="O32" s="134"/>
      <c r="P32" s="43"/>
      <c r="Q32" s="43"/>
      <c r="R32" s="134"/>
      <c r="S32" s="134"/>
      <c r="T32" s="134"/>
    </row>
    <row r="33" spans="1:20" ht="14.25" customHeight="1">
      <c r="A33" s="145"/>
      <c r="B33" s="96"/>
      <c r="C33" s="122"/>
      <c r="D33" s="122"/>
      <c r="E33" s="122"/>
      <c r="F33" s="96"/>
      <c r="G33" s="96"/>
      <c r="H33" s="123"/>
      <c r="I33" s="96"/>
      <c r="J33" s="146"/>
      <c r="K33" s="96"/>
      <c r="L33" s="97"/>
      <c r="M33" s="43"/>
      <c r="N33" s="134"/>
      <c r="O33" s="134"/>
      <c r="P33" s="43"/>
      <c r="Q33" s="43"/>
      <c r="R33" s="134"/>
      <c r="S33" s="134"/>
      <c r="T33" s="134"/>
    </row>
    <row r="34" spans="1:20" ht="13.5" thickBot="1">
      <c r="A34" s="148"/>
      <c r="B34" s="122"/>
      <c r="C34" s="122"/>
      <c r="D34" s="122"/>
      <c r="E34" s="122"/>
      <c r="F34" s="122"/>
      <c r="G34" s="122"/>
      <c r="H34" s="122"/>
      <c r="I34" s="122"/>
      <c r="J34" s="149"/>
      <c r="K34" s="134"/>
      <c r="L34" s="134"/>
      <c r="M34" s="134"/>
      <c r="N34" s="134"/>
      <c r="O34" s="134"/>
      <c r="P34" s="134"/>
      <c r="Q34" s="134"/>
      <c r="R34" s="134"/>
      <c r="S34" s="134"/>
      <c r="T34" s="134"/>
    </row>
    <row r="35" spans="1:20" ht="15.5">
      <c r="A35" s="145"/>
      <c r="B35" s="66"/>
      <c r="C35" s="67"/>
      <c r="D35" s="67"/>
      <c r="E35" s="68" t="s">
        <v>80</v>
      </c>
      <c r="F35" s="67"/>
      <c r="G35" s="67"/>
      <c r="H35" s="69"/>
      <c r="I35" s="70"/>
      <c r="J35" s="149"/>
      <c r="K35" s="134"/>
      <c r="L35" s="134"/>
      <c r="M35" s="134"/>
      <c r="N35" s="134"/>
      <c r="O35" s="134"/>
      <c r="P35" s="134"/>
      <c r="Q35" s="134"/>
      <c r="R35" s="134"/>
      <c r="S35" s="134"/>
      <c r="T35" s="134"/>
    </row>
    <row r="36" spans="1:20" ht="28">
      <c r="A36" s="145"/>
      <c r="B36" s="71" t="s">
        <v>8</v>
      </c>
      <c r="C36" s="60" t="s">
        <v>4</v>
      </c>
      <c r="D36" s="61" t="s">
        <v>88</v>
      </c>
      <c r="E36" s="61" t="s">
        <v>89</v>
      </c>
      <c r="F36" s="61" t="s">
        <v>90</v>
      </c>
      <c r="G36" s="62" t="s">
        <v>115</v>
      </c>
      <c r="H36" s="62" t="s">
        <v>48</v>
      </c>
      <c r="I36" s="72" t="s">
        <v>168</v>
      </c>
      <c r="J36" s="149"/>
      <c r="K36" s="134"/>
      <c r="L36" s="134"/>
      <c r="M36" s="134"/>
      <c r="N36" s="134"/>
      <c r="O36" s="134"/>
      <c r="P36" s="134"/>
      <c r="Q36" s="134"/>
      <c r="R36" s="134"/>
      <c r="S36" s="134"/>
      <c r="T36" s="134"/>
    </row>
    <row r="37" spans="1:20" ht="14">
      <c r="A37" s="145"/>
      <c r="B37" s="73">
        <v>1</v>
      </c>
      <c r="C37" s="63" t="s">
        <v>86</v>
      </c>
      <c r="D37" s="64" t="s">
        <v>102</v>
      </c>
      <c r="E37" s="64" t="s">
        <v>104</v>
      </c>
      <c r="F37" s="64" t="s">
        <v>103</v>
      </c>
      <c r="G37" s="64" t="s">
        <v>110</v>
      </c>
      <c r="H37" s="64" t="s">
        <v>114</v>
      </c>
      <c r="I37" s="74" t="s">
        <v>114</v>
      </c>
      <c r="J37" s="149"/>
      <c r="K37" s="134"/>
      <c r="L37" s="134"/>
      <c r="M37" s="134"/>
      <c r="N37" s="134"/>
      <c r="O37" s="134"/>
      <c r="P37" s="134"/>
      <c r="Q37" s="134"/>
      <c r="R37" s="134"/>
      <c r="S37" s="134"/>
      <c r="T37" s="134"/>
    </row>
    <row r="38" spans="1:20" ht="14">
      <c r="A38" s="145"/>
      <c r="B38" s="73">
        <v>0.8</v>
      </c>
      <c r="C38" s="64" t="s">
        <v>74</v>
      </c>
      <c r="D38" s="65" t="s">
        <v>100</v>
      </c>
      <c r="E38" s="65" t="s">
        <v>105</v>
      </c>
      <c r="F38" s="65" t="s">
        <v>101</v>
      </c>
      <c r="G38" s="64" t="s">
        <v>109</v>
      </c>
      <c r="H38" s="64" t="s">
        <v>113</v>
      </c>
      <c r="I38" s="74" t="s">
        <v>113</v>
      </c>
      <c r="J38" s="149"/>
      <c r="K38" s="134"/>
      <c r="L38" s="134"/>
      <c r="M38" s="134"/>
      <c r="N38" s="134"/>
      <c r="O38" s="134"/>
      <c r="P38" s="134"/>
      <c r="Q38" s="134"/>
      <c r="R38" s="134"/>
      <c r="S38" s="134"/>
      <c r="T38" s="134"/>
    </row>
    <row r="39" spans="1:20" ht="14">
      <c r="A39" s="145"/>
      <c r="B39" s="73">
        <v>0.6</v>
      </c>
      <c r="C39" s="64" t="s">
        <v>75</v>
      </c>
      <c r="D39" s="64" t="s">
        <v>97</v>
      </c>
      <c r="E39" s="64" t="s">
        <v>98</v>
      </c>
      <c r="F39" s="64" t="s">
        <v>99</v>
      </c>
      <c r="G39" s="64" t="s">
        <v>108</v>
      </c>
      <c r="H39" s="64" t="s">
        <v>13</v>
      </c>
      <c r="I39" s="74" t="s">
        <v>13</v>
      </c>
      <c r="J39" s="149"/>
      <c r="K39" s="134"/>
      <c r="L39" s="134"/>
      <c r="M39" s="134"/>
      <c r="N39" s="134"/>
      <c r="O39" s="134"/>
      <c r="P39" s="134"/>
      <c r="Q39" s="134"/>
      <c r="R39" s="134"/>
      <c r="S39" s="134"/>
      <c r="T39" s="134"/>
    </row>
    <row r="40" spans="1:20" ht="14">
      <c r="A40" s="145"/>
      <c r="B40" s="73">
        <v>0.4</v>
      </c>
      <c r="C40" s="64" t="s">
        <v>76</v>
      </c>
      <c r="D40" s="64" t="s">
        <v>94</v>
      </c>
      <c r="E40" s="64" t="s">
        <v>95</v>
      </c>
      <c r="F40" s="64" t="s">
        <v>96</v>
      </c>
      <c r="G40" s="64" t="s">
        <v>107</v>
      </c>
      <c r="H40" s="64" t="s">
        <v>112</v>
      </c>
      <c r="I40" s="74" t="s">
        <v>112</v>
      </c>
      <c r="J40" s="149"/>
      <c r="K40" s="134"/>
      <c r="L40" s="134"/>
      <c r="M40" s="134"/>
      <c r="N40" s="134"/>
      <c r="O40" s="134"/>
      <c r="P40" s="134"/>
      <c r="Q40" s="134"/>
      <c r="R40" s="134"/>
      <c r="S40" s="134"/>
      <c r="T40" s="134"/>
    </row>
    <row r="41" spans="1:20" ht="14.5" thickBot="1">
      <c r="A41" s="145"/>
      <c r="B41" s="75">
        <v>0.2</v>
      </c>
      <c r="C41" s="76" t="s">
        <v>87</v>
      </c>
      <c r="D41" s="76" t="s">
        <v>91</v>
      </c>
      <c r="E41" s="76" t="s">
        <v>92</v>
      </c>
      <c r="F41" s="76" t="s">
        <v>93</v>
      </c>
      <c r="G41" s="76" t="s">
        <v>106</v>
      </c>
      <c r="H41" s="76" t="s">
        <v>111</v>
      </c>
      <c r="I41" s="77" t="s">
        <v>111</v>
      </c>
      <c r="J41" s="149"/>
      <c r="K41" s="134"/>
      <c r="L41" s="134"/>
      <c r="M41" s="134"/>
      <c r="N41" s="134"/>
      <c r="O41" s="134"/>
      <c r="P41" s="134"/>
      <c r="Q41" s="134"/>
      <c r="R41" s="134"/>
      <c r="S41" s="134"/>
      <c r="T41" s="134"/>
    </row>
    <row r="42" spans="1:20" ht="18" customHeight="1">
      <c r="A42" s="145"/>
      <c r="B42" s="122"/>
      <c r="C42" s="122"/>
      <c r="D42" s="122"/>
      <c r="E42" s="122"/>
      <c r="F42" s="122"/>
      <c r="G42" s="122"/>
      <c r="H42" s="122"/>
      <c r="I42" s="122"/>
      <c r="J42" s="149"/>
      <c r="K42" s="134"/>
      <c r="L42" s="134"/>
      <c r="M42" s="134"/>
      <c r="N42" s="134"/>
      <c r="O42" s="134"/>
      <c r="P42" s="134"/>
      <c r="Q42" s="134"/>
      <c r="R42" s="134"/>
      <c r="S42" s="134"/>
      <c r="T42" s="134"/>
    </row>
    <row r="43" spans="1:20" ht="28">
      <c r="A43" s="145"/>
      <c r="B43" s="121"/>
      <c r="C43" s="44" t="s">
        <v>129</v>
      </c>
      <c r="D43" s="44" t="s">
        <v>130</v>
      </c>
      <c r="E43" s="45" t="s">
        <v>131</v>
      </c>
      <c r="F43" s="122"/>
      <c r="G43" s="122"/>
      <c r="H43" s="122"/>
      <c r="I43" s="122"/>
      <c r="J43" s="149"/>
      <c r="K43" s="134"/>
      <c r="L43" s="134"/>
      <c r="M43" s="134"/>
      <c r="N43" s="134"/>
      <c r="O43" s="134"/>
      <c r="P43" s="134"/>
      <c r="Q43" s="134"/>
      <c r="R43" s="134"/>
      <c r="S43" s="134"/>
      <c r="T43" s="134"/>
    </row>
    <row r="44" spans="1:20" ht="14">
      <c r="A44" s="145"/>
      <c r="B44" s="122"/>
      <c r="C44" s="13"/>
      <c r="D44" s="11" t="s">
        <v>66</v>
      </c>
      <c r="E44" s="12" t="s">
        <v>132</v>
      </c>
      <c r="F44" s="122"/>
      <c r="G44" s="122"/>
      <c r="H44" s="122"/>
      <c r="I44" s="122"/>
      <c r="J44" s="149"/>
      <c r="K44" s="134"/>
      <c r="L44" s="134"/>
      <c r="M44" s="134"/>
      <c r="N44" s="134"/>
      <c r="O44" s="134"/>
      <c r="P44" s="134"/>
      <c r="Q44" s="134"/>
      <c r="R44" s="134"/>
      <c r="S44" s="134"/>
      <c r="T44" s="134"/>
    </row>
    <row r="45" spans="1:20" ht="14">
      <c r="A45" s="145"/>
      <c r="B45" s="122"/>
      <c r="C45" s="15"/>
      <c r="D45" s="11" t="s">
        <v>68</v>
      </c>
      <c r="E45" s="12" t="s">
        <v>133</v>
      </c>
      <c r="F45" s="122"/>
      <c r="G45" s="122"/>
      <c r="H45" s="122"/>
      <c r="I45" s="122"/>
      <c r="J45" s="149"/>
      <c r="K45" s="134"/>
      <c r="L45" s="134"/>
      <c r="M45" s="134"/>
      <c r="N45" s="134"/>
      <c r="O45" s="134"/>
      <c r="P45" s="134"/>
      <c r="Q45" s="134"/>
      <c r="R45" s="134"/>
      <c r="S45" s="134"/>
      <c r="T45" s="134"/>
    </row>
    <row r="46" spans="1:20" ht="14">
      <c r="A46" s="145"/>
      <c r="B46" s="122"/>
      <c r="C46" s="14"/>
      <c r="D46" s="11" t="s">
        <v>70</v>
      </c>
      <c r="E46" s="12" t="s">
        <v>134</v>
      </c>
      <c r="F46" s="122"/>
      <c r="G46" s="122"/>
      <c r="H46" s="122"/>
      <c r="I46" s="122"/>
      <c r="J46" s="149"/>
      <c r="K46" s="134"/>
      <c r="L46" s="134"/>
      <c r="M46" s="134"/>
      <c r="N46" s="134"/>
      <c r="O46" s="134"/>
      <c r="P46" s="134"/>
      <c r="Q46" s="134"/>
      <c r="R46" s="134"/>
      <c r="S46" s="134"/>
      <c r="T46" s="134"/>
    </row>
    <row r="47" spans="1:20">
      <c r="A47" s="145"/>
      <c r="B47" s="122"/>
      <c r="C47" s="122"/>
      <c r="D47" s="122"/>
      <c r="E47" s="122"/>
      <c r="F47" s="122"/>
      <c r="G47" s="122"/>
      <c r="H47" s="122"/>
      <c r="I47" s="122"/>
      <c r="J47" s="149"/>
      <c r="K47" s="134"/>
      <c r="L47" s="134"/>
      <c r="M47" s="134"/>
      <c r="N47" s="134"/>
      <c r="O47" s="134"/>
      <c r="P47" s="134"/>
      <c r="Q47" s="134"/>
      <c r="R47" s="134"/>
      <c r="S47" s="134"/>
      <c r="T47" s="134"/>
    </row>
    <row r="48" spans="1:20" ht="13.5" thickBot="1">
      <c r="A48" s="151"/>
      <c r="B48" s="152"/>
      <c r="C48" s="153"/>
      <c r="D48" s="153"/>
      <c r="E48" s="153"/>
      <c r="F48" s="153"/>
      <c r="G48" s="153"/>
      <c r="H48" s="153"/>
      <c r="I48" s="153"/>
      <c r="J48" s="154"/>
      <c r="K48" s="134"/>
      <c r="L48" s="134"/>
      <c r="M48" s="134"/>
      <c r="N48" s="134"/>
      <c r="O48" s="134"/>
      <c r="P48" s="134"/>
      <c r="Q48" s="134"/>
      <c r="R48" s="134"/>
      <c r="S48" s="134"/>
      <c r="T48" s="134"/>
    </row>
    <row r="49" spans="1:20">
      <c r="A49" s="134"/>
      <c r="B49" s="134"/>
      <c r="C49" s="134"/>
      <c r="D49" s="134"/>
      <c r="E49" s="134"/>
      <c r="F49" s="134"/>
      <c r="G49" s="134"/>
      <c r="H49" s="134"/>
      <c r="I49" s="134"/>
      <c r="J49" s="134"/>
      <c r="K49" s="134"/>
      <c r="L49" s="134"/>
      <c r="M49" s="134"/>
      <c r="N49" s="134"/>
      <c r="O49" s="134"/>
      <c r="P49" s="134"/>
      <c r="Q49" s="134"/>
      <c r="R49" s="134"/>
      <c r="S49" s="134"/>
      <c r="T49" s="134"/>
    </row>
    <row r="50" spans="1:20">
      <c r="A50" s="134"/>
      <c r="C50" s="134"/>
      <c r="D50" s="134"/>
      <c r="E50" s="134"/>
      <c r="F50" s="134"/>
      <c r="G50" s="134"/>
      <c r="H50" s="134"/>
      <c r="I50" s="134"/>
      <c r="J50" s="134"/>
      <c r="K50" s="134"/>
      <c r="L50" s="134"/>
      <c r="M50" s="134"/>
      <c r="N50" s="134"/>
      <c r="O50" s="134"/>
      <c r="P50" s="134"/>
      <c r="Q50" s="134"/>
      <c r="R50" s="134"/>
      <c r="S50" s="134"/>
      <c r="T50" s="134"/>
    </row>
    <row r="51" spans="1:20">
      <c r="A51" s="134"/>
      <c r="B51" s="134"/>
      <c r="C51" s="134"/>
      <c r="D51" s="134"/>
      <c r="E51" s="134"/>
      <c r="F51" s="134"/>
      <c r="G51" s="134"/>
      <c r="H51" s="134"/>
      <c r="I51" s="134"/>
      <c r="J51" s="134"/>
      <c r="K51" s="134"/>
      <c r="L51" s="134"/>
      <c r="M51" s="134"/>
      <c r="N51" s="134"/>
      <c r="O51" s="134"/>
      <c r="P51" s="134"/>
      <c r="Q51" s="134"/>
      <c r="R51" s="134"/>
      <c r="S51" s="134"/>
      <c r="T51" s="134"/>
    </row>
    <row r="52" spans="1:20">
      <c r="A52" s="134"/>
      <c r="B52" s="134"/>
      <c r="C52" s="134"/>
      <c r="D52" s="134"/>
      <c r="E52" s="134"/>
      <c r="F52" s="134"/>
      <c r="G52" s="134"/>
      <c r="H52" s="134"/>
      <c r="I52" s="134"/>
      <c r="J52" s="134"/>
      <c r="K52" s="134"/>
      <c r="L52" s="134"/>
      <c r="M52" s="134"/>
      <c r="N52" s="134"/>
      <c r="O52" s="134"/>
      <c r="P52" s="134"/>
      <c r="Q52" s="134"/>
    </row>
    <row r="53" spans="1:20">
      <c r="A53" s="134"/>
      <c r="B53" s="134"/>
      <c r="C53" s="134"/>
      <c r="D53" s="134"/>
      <c r="E53" s="134"/>
      <c r="F53" s="134"/>
      <c r="G53" s="134"/>
      <c r="H53" s="134"/>
      <c r="I53" s="134"/>
      <c r="J53" s="134"/>
      <c r="K53" s="134"/>
      <c r="L53" s="134"/>
      <c r="M53" s="134"/>
      <c r="N53" s="134"/>
      <c r="O53" s="134"/>
      <c r="P53" s="134"/>
      <c r="Q53" s="134"/>
    </row>
    <row r="54" spans="1:20">
      <c r="A54" s="134"/>
      <c r="B54" s="134"/>
      <c r="C54" s="134"/>
      <c r="D54" s="134"/>
      <c r="E54" s="134"/>
      <c r="F54" s="134"/>
      <c r="G54" s="134"/>
      <c r="H54" s="134"/>
      <c r="I54" s="134"/>
      <c r="J54" s="134"/>
      <c r="K54" s="134"/>
      <c r="L54" s="134"/>
      <c r="M54" s="134"/>
      <c r="N54" s="134"/>
      <c r="O54" s="134"/>
      <c r="P54" s="134"/>
      <c r="Q54" s="134"/>
    </row>
    <row r="55" spans="1:20">
      <c r="A55" s="134"/>
      <c r="B55" s="134"/>
      <c r="C55" s="134"/>
      <c r="D55" s="134"/>
      <c r="E55" s="134"/>
      <c r="F55" s="134"/>
      <c r="G55" s="134"/>
      <c r="H55" s="134"/>
      <c r="I55" s="134"/>
      <c r="J55" s="134"/>
      <c r="K55" s="134"/>
      <c r="L55" s="134"/>
      <c r="M55" s="134"/>
      <c r="N55" s="134"/>
      <c r="O55" s="134"/>
      <c r="P55" s="134"/>
      <c r="Q55" s="134"/>
    </row>
    <row r="56" spans="1:20">
      <c r="A56" s="134"/>
      <c r="B56" s="134"/>
      <c r="C56" s="134"/>
      <c r="D56" s="134"/>
      <c r="E56" s="134"/>
      <c r="F56" s="134"/>
      <c r="G56" s="134"/>
      <c r="H56" s="134"/>
      <c r="I56" s="134"/>
      <c r="J56" s="134"/>
      <c r="K56" s="134"/>
      <c r="L56" s="134"/>
      <c r="M56" s="134"/>
      <c r="N56" s="134"/>
      <c r="O56" s="134"/>
      <c r="P56" s="134"/>
      <c r="Q56" s="134"/>
    </row>
    <row r="57" spans="1:20">
      <c r="A57" s="134"/>
      <c r="B57" s="134"/>
      <c r="C57" s="134"/>
      <c r="D57" s="134"/>
      <c r="E57" s="134"/>
      <c r="F57" s="134"/>
      <c r="G57" s="134"/>
      <c r="H57" s="134"/>
      <c r="I57" s="134"/>
      <c r="J57" s="134"/>
      <c r="K57" s="134"/>
      <c r="L57" s="134"/>
      <c r="M57" s="134"/>
      <c r="N57" s="134"/>
      <c r="O57" s="134"/>
      <c r="P57" s="134"/>
      <c r="Q57" s="134"/>
    </row>
    <row r="58" spans="1:20">
      <c r="A58" s="134"/>
      <c r="B58" s="134"/>
      <c r="C58" s="134"/>
      <c r="D58" s="134"/>
      <c r="E58" s="134"/>
      <c r="F58" s="134"/>
      <c r="G58" s="134"/>
      <c r="H58" s="134"/>
      <c r="I58" s="134"/>
      <c r="J58" s="134"/>
      <c r="K58" s="134"/>
      <c r="L58" s="134"/>
      <c r="M58" s="134"/>
      <c r="N58" s="134"/>
      <c r="O58" s="134"/>
      <c r="P58" s="134"/>
      <c r="Q58" s="134"/>
    </row>
    <row r="59" spans="1:20">
      <c r="A59" s="134"/>
      <c r="B59" s="134"/>
      <c r="C59" s="134"/>
      <c r="D59" s="134"/>
      <c r="E59" s="134"/>
      <c r="F59" s="134"/>
      <c r="G59" s="134"/>
      <c r="H59" s="134"/>
      <c r="I59" s="134"/>
      <c r="J59" s="134"/>
      <c r="K59" s="134"/>
      <c r="L59" s="134"/>
      <c r="M59" s="134"/>
      <c r="N59" s="134"/>
      <c r="O59" s="134"/>
      <c r="P59" s="134"/>
      <c r="Q59" s="134"/>
    </row>
    <row r="60" spans="1:20">
      <c r="A60" s="134"/>
      <c r="B60" s="134"/>
      <c r="C60" s="134"/>
      <c r="D60" s="134"/>
      <c r="E60" s="134"/>
      <c r="F60" s="134"/>
      <c r="G60" s="134"/>
      <c r="H60" s="134"/>
      <c r="I60" s="134"/>
      <c r="J60" s="134"/>
      <c r="K60" s="134"/>
      <c r="L60" s="134"/>
      <c r="M60" s="134"/>
      <c r="N60" s="134"/>
      <c r="O60" s="134"/>
      <c r="P60" s="134"/>
      <c r="Q60" s="134"/>
    </row>
    <row r="61" spans="1:20">
      <c r="B61" s="134"/>
      <c r="C61" s="134"/>
      <c r="D61" s="134"/>
      <c r="E61" s="134"/>
      <c r="F61" s="134"/>
      <c r="G61" s="134"/>
      <c r="H61" s="134"/>
      <c r="I61" s="134"/>
      <c r="J61" s="134"/>
      <c r="K61" s="134"/>
      <c r="L61" s="134"/>
      <c r="M61" s="134"/>
      <c r="N61" s="134"/>
      <c r="O61" s="134"/>
      <c r="P61" s="134"/>
      <c r="Q61" s="134"/>
    </row>
    <row r="62" spans="1:20">
      <c r="B62" s="134"/>
      <c r="C62" s="134"/>
      <c r="D62" s="134"/>
      <c r="E62" s="134"/>
      <c r="F62" s="134"/>
      <c r="G62" s="134"/>
      <c r="H62" s="134"/>
      <c r="I62" s="134"/>
      <c r="J62" s="134"/>
      <c r="K62" s="134"/>
      <c r="L62" s="134"/>
      <c r="M62" s="134"/>
      <c r="N62" s="134"/>
      <c r="O62" s="134"/>
      <c r="P62" s="134"/>
      <c r="Q62" s="134"/>
    </row>
    <row r="63" spans="1:20">
      <c r="B63" s="134"/>
      <c r="C63" s="134"/>
      <c r="D63" s="134"/>
      <c r="E63" s="134"/>
      <c r="F63" s="134"/>
      <c r="G63" s="134"/>
      <c r="H63" s="134"/>
      <c r="I63" s="134"/>
      <c r="J63" s="134"/>
      <c r="K63" s="134"/>
      <c r="L63" s="134"/>
      <c r="M63" s="134"/>
      <c r="N63" s="134"/>
      <c r="O63" s="134"/>
      <c r="P63" s="134"/>
      <c r="Q63" s="134"/>
    </row>
    <row r="64" spans="1:20">
      <c r="B64" s="134"/>
      <c r="C64" s="134"/>
      <c r="D64" s="134"/>
      <c r="E64" s="134"/>
      <c r="F64" s="134"/>
      <c r="G64" s="134"/>
      <c r="H64" s="134"/>
      <c r="I64" s="134"/>
      <c r="J64" s="134"/>
      <c r="K64" s="134"/>
      <c r="L64" s="134"/>
      <c r="M64" s="134"/>
      <c r="N64" s="134"/>
      <c r="O64" s="134"/>
      <c r="P64" s="134"/>
      <c r="Q64" s="134"/>
    </row>
  </sheetData>
  <mergeCells count="6">
    <mergeCell ref="C13:E13"/>
    <mergeCell ref="D23:I23"/>
    <mergeCell ref="G13:I13"/>
    <mergeCell ref="B2:I2"/>
    <mergeCell ref="B1:I1"/>
    <mergeCell ref="B4:I4"/>
  </mergeCells>
  <pageMargins left="0.7" right="0.7" top="0.75" bottom="0.75" header="0.3" footer="0.3"/>
  <pageSetup paperSize="9" fitToHeight="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
  <sheetViews>
    <sheetView workbookViewId="0"/>
  </sheetViews>
  <sheetFormatPr defaultRowHeight="13"/>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vt:i4>
      </vt:variant>
    </vt:vector>
  </HeadingPairs>
  <TitlesOfParts>
    <vt:vector size="7" baseType="lpstr">
      <vt:lpstr>Cover</vt:lpstr>
      <vt:lpstr>Risk Register</vt:lpstr>
      <vt:lpstr>New Risk Definitions</vt:lpstr>
      <vt:lpstr>Sheet1</vt:lpstr>
      <vt:lpstr>A</vt:lpstr>
      <vt:lpstr>Cover!Print_Area</vt:lpstr>
      <vt:lpstr>'Risk Register'!Print_Area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SHEQ Officer</dc:creator>
  <cp:lastModifiedBy>Bhekani Mbatha</cp:lastModifiedBy>
  <cp:lastPrinted>2018-02-15T13:25:37Z</cp:lastPrinted>
  <dcterms:created xsi:type="dcterms:W3CDTF">1999-03-30T12:10:07Z</dcterms:created>
  <dcterms:modified xsi:type="dcterms:W3CDTF">2022-12-09T08:48:41Z</dcterms:modified>
</cp:coreProperties>
</file>