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refoLM\Documents\ALL ERI PROJECTS\DHP 1\Publish Enquiry\"/>
    </mc:Choice>
  </mc:AlternateContent>
  <xr:revisionPtr revIDLastSave="0" documentId="8_{78F2471A-EBA4-4767-8D46-57449CCDEDE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ATES" sheetId="21" r:id="rId1"/>
    <sheet name="Kendal" sheetId="39" r:id="rId2"/>
    <sheet name="Kusile" sheetId="46" r:id="rId3"/>
    <sheet name="Medupi" sheetId="4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44" l="1"/>
  <c r="I17" i="44" s="1"/>
  <c r="G17" i="46"/>
  <c r="G17" i="39"/>
  <c r="I17" i="39" s="1"/>
  <c r="G24" i="44" l="1"/>
  <c r="G26" i="44" s="1"/>
  <c r="I26" i="44" s="1"/>
  <c r="I24" i="44" l="1"/>
  <c r="G25" i="44"/>
  <c r="I25" i="44" s="1"/>
  <c r="G36" i="44"/>
  <c r="G37" i="44" s="1"/>
  <c r="I37" i="44" s="1"/>
  <c r="G38" i="44" l="1"/>
  <c r="I38" i="44" s="1"/>
  <c r="I36" i="44"/>
  <c r="G24" i="46"/>
  <c r="G26" i="46" s="1"/>
  <c r="I26" i="46" s="1"/>
  <c r="G25" i="46" l="1"/>
  <c r="I25" i="46" s="1"/>
  <c r="I24" i="46"/>
  <c r="G18" i="44"/>
  <c r="G20" i="44" s="1"/>
  <c r="I20" i="44" s="1"/>
  <c r="G21" i="44"/>
  <c r="G22" i="44" s="1"/>
  <c r="I22" i="44" s="1"/>
  <c r="G39" i="44"/>
  <c r="I39" i="44" s="1"/>
  <c r="G35" i="44"/>
  <c r="I35" i="44" s="1"/>
  <c r="G34" i="44"/>
  <c r="I34" i="44" s="1"/>
  <c r="G33" i="44"/>
  <c r="I33" i="44" s="1"/>
  <c r="G32" i="44"/>
  <c r="I32" i="44" s="1"/>
  <c r="G30" i="44"/>
  <c r="G41" i="44" s="1"/>
  <c r="I41" i="44" s="1"/>
  <c r="G27" i="44"/>
  <c r="G28" i="44" s="1"/>
  <c r="I28" i="44" s="1"/>
  <c r="G12" i="44"/>
  <c r="I12" i="44" s="1"/>
  <c r="I11" i="44"/>
  <c r="I10" i="44"/>
  <c r="I9" i="44"/>
  <c r="G8" i="44"/>
  <c r="I8" i="44" s="1"/>
  <c r="G7" i="44"/>
  <c r="I7" i="44" s="1"/>
  <c r="G6" i="44"/>
  <c r="I6" i="44" s="1"/>
  <c r="G5" i="44"/>
  <c r="I5" i="44" s="1"/>
  <c r="G35" i="46"/>
  <c r="I35" i="46" s="1"/>
  <c r="G34" i="46"/>
  <c r="I34" i="46" s="1"/>
  <c r="G33" i="46"/>
  <c r="I33" i="46" s="1"/>
  <c r="G32" i="46"/>
  <c r="G8" i="46"/>
  <c r="I8" i="46" s="1"/>
  <c r="G8" i="39"/>
  <c r="I8" i="39" s="1"/>
  <c r="G18" i="39"/>
  <c r="G20" i="39" s="1"/>
  <c r="I20" i="39" s="1"/>
  <c r="G21" i="39"/>
  <c r="I21" i="39" s="1"/>
  <c r="G33" i="39"/>
  <c r="G34" i="39" s="1"/>
  <c r="I34" i="39" s="1"/>
  <c r="G30" i="39"/>
  <c r="I30" i="39" s="1"/>
  <c r="G27" i="39"/>
  <c r="G28" i="39" s="1"/>
  <c r="G24" i="39"/>
  <c r="G26" i="39" s="1"/>
  <c r="I26" i="39" s="1"/>
  <c r="G12" i="39"/>
  <c r="I12" i="39" s="1"/>
  <c r="I10" i="39"/>
  <c r="I9" i="39"/>
  <c r="G7" i="39"/>
  <c r="I7" i="39" s="1"/>
  <c r="G6" i="39"/>
  <c r="I6" i="39" s="1"/>
  <c r="G5" i="39"/>
  <c r="I5" i="39" s="1"/>
  <c r="G19" i="39" l="1"/>
  <c r="I19" i="39" s="1"/>
  <c r="G29" i="39"/>
  <c r="I29" i="39" s="1"/>
  <c r="G40" i="44"/>
  <c r="I40" i="44" s="1"/>
  <c r="G31" i="44"/>
  <c r="I31" i="44" s="1"/>
  <c r="I18" i="44"/>
  <c r="G19" i="44"/>
  <c r="I19" i="44" s="1"/>
  <c r="I30" i="44"/>
  <c r="I13" i="44"/>
  <c r="G29" i="44"/>
  <c r="I29" i="44" s="1"/>
  <c r="G23" i="44"/>
  <c r="I23" i="44" s="1"/>
  <c r="I27" i="44"/>
  <c r="I21" i="44"/>
  <c r="G35" i="39"/>
  <c r="I35" i="39" s="1"/>
  <c r="G32" i="39"/>
  <c r="I32" i="39" s="1"/>
  <c r="I28" i="39"/>
  <c r="I11" i="39"/>
  <c r="I13" i="39" s="1"/>
  <c r="G31" i="39"/>
  <c r="I31" i="39" s="1"/>
  <c r="I24" i="39"/>
  <c r="G25" i="39"/>
  <c r="I25" i="39" s="1"/>
  <c r="G22" i="39"/>
  <c r="I22" i="39" s="1"/>
  <c r="I27" i="39"/>
  <c r="I33" i="39"/>
  <c r="I18" i="39"/>
  <c r="G23" i="39"/>
  <c r="I23" i="39" s="1"/>
  <c r="I36" i="39" l="1"/>
  <c r="I37" i="39" s="1"/>
  <c r="I42" i="44"/>
  <c r="I43" i="44" s="1"/>
  <c r="G18" i="46"/>
  <c r="I18" i="46" s="1"/>
  <c r="G21" i="46"/>
  <c r="G22" i="46" s="1"/>
  <c r="I22" i="46" s="1"/>
  <c r="G36" i="46"/>
  <c r="G37" i="46" s="1"/>
  <c r="I37" i="46" s="1"/>
  <c r="G30" i="46"/>
  <c r="G27" i="46"/>
  <c r="I27" i="46" s="1"/>
  <c r="G12" i="46"/>
  <c r="I12" i="46" s="1"/>
  <c r="I10" i="46"/>
  <c r="I9" i="46"/>
  <c r="G7" i="46"/>
  <c r="I7" i="46" s="1"/>
  <c r="G6" i="46"/>
  <c r="I6" i="46" s="1"/>
  <c r="G5" i="46"/>
  <c r="I5" i="46" s="1"/>
  <c r="G31" i="46" l="1"/>
  <c r="I31" i="46" s="1"/>
  <c r="G38" i="46"/>
  <c r="I38" i="46" s="1"/>
  <c r="G28" i="46"/>
  <c r="I28" i="46" s="1"/>
  <c r="I11" i="46"/>
  <c r="I13" i="46" s="1"/>
  <c r="G19" i="46"/>
  <c r="I19" i="46" s="1"/>
  <c r="I30" i="46"/>
  <c r="I32" i="46"/>
  <c r="I36" i="46"/>
  <c r="I21" i="46"/>
  <c r="G23" i="46"/>
  <c r="I23" i="46" s="1"/>
  <c r="G20" i="46"/>
  <c r="I20" i="46" s="1"/>
  <c r="G29" i="46"/>
  <c r="I29" i="46" s="1"/>
  <c r="I40" i="46" l="1"/>
</calcChain>
</file>

<file path=xl/sharedStrings.xml><?xml version="1.0" encoding="utf-8"?>
<sst xmlns="http://schemas.openxmlformats.org/spreadsheetml/2006/main" count="439" uniqueCount="124">
  <si>
    <t>SKILL TYPE</t>
  </si>
  <si>
    <t>GRADE</t>
  </si>
  <si>
    <t>Rate</t>
  </si>
  <si>
    <t>Period</t>
  </si>
  <si>
    <t>Number</t>
  </si>
  <si>
    <t>T10</t>
  </si>
  <si>
    <t>A1</t>
  </si>
  <si>
    <t>B1</t>
  </si>
  <si>
    <t>P&amp;Gs</t>
  </si>
  <si>
    <t>Transport</t>
  </si>
  <si>
    <t>Tools</t>
  </si>
  <si>
    <t>Training</t>
  </si>
  <si>
    <t>Offices/ablution</t>
  </si>
  <si>
    <t>Medicals</t>
  </si>
  <si>
    <t>PPE</t>
  </si>
  <si>
    <t>Establishment/de-establishment</t>
  </si>
  <si>
    <t>RATES</t>
  </si>
  <si>
    <t>T04</t>
  </si>
  <si>
    <t>T05</t>
  </si>
  <si>
    <t>T07</t>
  </si>
  <si>
    <t>T09</t>
  </si>
  <si>
    <t>T12</t>
  </si>
  <si>
    <t>T13</t>
  </si>
  <si>
    <t>TOTAL 24 MONTHS</t>
  </si>
  <si>
    <t>Transport 23 seater</t>
  </si>
  <si>
    <t>Unit of measure</t>
  </si>
  <si>
    <t>Quantity</t>
  </si>
  <si>
    <t xml:space="preserve">Month </t>
  </si>
  <si>
    <t>Annual</t>
  </si>
  <si>
    <t xml:space="preserve">Hours </t>
  </si>
  <si>
    <t xml:space="preserve">KUSILE POWER STATION </t>
  </si>
  <si>
    <t>SUB-TOTAL EXCLUDING VAT</t>
  </si>
  <si>
    <t>A1.1</t>
  </si>
  <si>
    <t>A1.3</t>
  </si>
  <si>
    <t>A1.5</t>
  </si>
  <si>
    <t>A1.6</t>
  </si>
  <si>
    <t>B1.1</t>
  </si>
  <si>
    <t>B1.2</t>
  </si>
  <si>
    <t>B1.3</t>
  </si>
  <si>
    <t>B1.4</t>
  </si>
  <si>
    <t>B1.5</t>
  </si>
  <si>
    <t>B1.6</t>
  </si>
  <si>
    <t>B1.7</t>
  </si>
  <si>
    <t>Number of people</t>
  </si>
  <si>
    <t>T02</t>
  </si>
  <si>
    <t>Safety Training</t>
  </si>
  <si>
    <t>Note 1</t>
  </si>
  <si>
    <t xml:space="preserve">Note 2 </t>
  </si>
  <si>
    <t>B1.8</t>
  </si>
  <si>
    <t>B1.9</t>
  </si>
  <si>
    <t>B1.10</t>
  </si>
  <si>
    <t>B1.11</t>
  </si>
  <si>
    <t>B1.12</t>
  </si>
  <si>
    <t>B1.13</t>
  </si>
  <si>
    <t>B1.14</t>
  </si>
  <si>
    <t>B1.18</t>
  </si>
  <si>
    <t>Annual Medical + Exit Medical</t>
  </si>
  <si>
    <t>T06</t>
  </si>
  <si>
    <t>Site Establishment</t>
  </si>
  <si>
    <t>Sum</t>
  </si>
  <si>
    <t>Site De-establishment (once-off)- N/A</t>
  </si>
  <si>
    <t>A1.2</t>
  </si>
  <si>
    <t>A1.4</t>
  </si>
  <si>
    <t>A1.7</t>
  </si>
  <si>
    <t>Fitter Artisan (shifts)</t>
  </si>
  <si>
    <t>Boilermaker Shifts</t>
  </si>
  <si>
    <t>Utility man Shifts</t>
  </si>
  <si>
    <t>Mechanical Technician Overtime @1,5</t>
  </si>
  <si>
    <t>Mechanical technician overtime @2,0</t>
  </si>
  <si>
    <t>Mechanical Technician Day Shift</t>
  </si>
  <si>
    <t>Senior Supervisor Overtime @2,0</t>
  </si>
  <si>
    <t>Safety officer Day</t>
  </si>
  <si>
    <t>Safety officer Overtime @ 1,5</t>
  </si>
  <si>
    <t>Safety officer Overtime @ 2.0</t>
  </si>
  <si>
    <t>TOTAL  36 MONTHS</t>
  </si>
  <si>
    <t>Shift allowance Boilermaker Overtime @15%</t>
  </si>
  <si>
    <t>B1.15</t>
  </si>
  <si>
    <t>B1.16</t>
  </si>
  <si>
    <t>B1.17</t>
  </si>
  <si>
    <t>Senior Supervisor Technical shift</t>
  </si>
  <si>
    <t>Senior supervisor allowance @15%</t>
  </si>
  <si>
    <t>Fitter Artisan (shifts) overtime @ 2.0</t>
  </si>
  <si>
    <t>Utility man Shifts Overtime@2.0</t>
  </si>
  <si>
    <t>Shift allowance Fitter Artisan @15%</t>
  </si>
  <si>
    <t>Shift allowance Utility man @15%</t>
  </si>
  <si>
    <t>Fitter Artisan (shifts) Overtime @ 2.0</t>
  </si>
  <si>
    <t>Boilermaker Shifts overtime @ 2.0</t>
  </si>
  <si>
    <t>Senior Supervisor Technical  shifts</t>
  </si>
  <si>
    <t>Senior supervisor shift allowance @ 15%</t>
  </si>
  <si>
    <t>Utility man Shifts Overtime @ 2.0</t>
  </si>
  <si>
    <t>Double Cab Bakkie</t>
  </si>
  <si>
    <t>A1.8</t>
  </si>
  <si>
    <t>Double cab Bakkie</t>
  </si>
  <si>
    <t>Boilermaker shifts</t>
  </si>
  <si>
    <t>Boilermaker shifts allowance @ 15%</t>
  </si>
  <si>
    <t>Boilermaker shifts overtime @ 2.0</t>
  </si>
  <si>
    <t>C&amp;I Techncian Shifts</t>
  </si>
  <si>
    <t>C&amp;I Technician Shift allowance @15%</t>
  </si>
  <si>
    <t>C&amp;I Technician Overtime @2.0</t>
  </si>
  <si>
    <t>B1.19</t>
  </si>
  <si>
    <t>B1.20</t>
  </si>
  <si>
    <t>B1.21</t>
  </si>
  <si>
    <t>Note4 Training will be listed as part of SOW</t>
  </si>
  <si>
    <t>Note3 Training will be listed as part of SOW</t>
  </si>
  <si>
    <t>C&amp;I Artisan Shifts</t>
  </si>
  <si>
    <t>C&amp;I Artisan Shift Allowance @15%</t>
  </si>
  <si>
    <t>C&amp;I Artisan Overtime @ 2.0</t>
  </si>
  <si>
    <t>Site Manager</t>
  </si>
  <si>
    <t>M14</t>
  </si>
  <si>
    <t>Hour</t>
  </si>
  <si>
    <t>Hours</t>
  </si>
  <si>
    <t>Subtotal Skill type</t>
  </si>
  <si>
    <t>SUB-TOTAL SKILL TYPE</t>
  </si>
  <si>
    <t>B1.22</t>
  </si>
  <si>
    <t>SUB-TOTAL</t>
  </si>
  <si>
    <t>B1.23</t>
  </si>
  <si>
    <t>B1.24</t>
  </si>
  <si>
    <t>B1.25</t>
  </si>
  <si>
    <t>All facilities will be supplied by the Employer 1. Water and Electricity
2. Lighting and Ventilation
3. Office space</t>
  </si>
  <si>
    <t xml:space="preserve">All facilities will be supplied by the Employer 1. Water and Electricity
2. Lighting and Ventilation
3. Office Space
</t>
  </si>
  <si>
    <t>1. All tools required to execute the scope will be supplied by the Contractor 2. Contractor to supply their own furniture and storage lockers</t>
  </si>
  <si>
    <t>1. All tools required to execute the scope will be supplied by the Contractor                                             2. Contractor to supply their own furniture and storage lockers</t>
  </si>
  <si>
    <t>1. All tools required to execute the scope will be supplied by the Contractor                                                           2. Contractor to supply their own furniture and storage lockers</t>
  </si>
  <si>
    <t>ablution ( Space for change house and locker rooms.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</si>
</sst>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R&quot;\ * #,##0.00_ ;_ &quot;R&quot;\ * \-#,##0.00_ ;_ &quot;R&quot;\ * &quot;-&quot;??_ ;_ @_ "/>
    <numFmt numFmtId="165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25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1" xfId="0" applyFill="1" applyBorder="1"/>
    <xf numFmtId="0" fontId="0" fillId="2" borderId="0" xfId="0" applyFill="1"/>
    <xf numFmtId="44" fontId="0" fillId="0" borderId="1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vertical="top"/>
    </xf>
    <xf numFmtId="0" fontId="3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0" fillId="4" borderId="1" xfId="0" applyFill="1" applyBorder="1" applyAlignment="1">
      <alignment horizontal="center"/>
    </xf>
    <xf numFmtId="0" fontId="0" fillId="0" borderId="4" xfId="0" applyFill="1" applyBorder="1"/>
    <xf numFmtId="44" fontId="0" fillId="0" borderId="4" xfId="0" applyNumberFormat="1" applyFill="1" applyBorder="1"/>
    <xf numFmtId="0" fontId="5" fillId="4" borderId="1" xfId="0" applyFont="1" applyFill="1" applyBorder="1" applyAlignment="1">
      <alignment horizontal="center"/>
    </xf>
    <xf numFmtId="0" fontId="0" fillId="0" borderId="0" xfId="0" applyFill="1"/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4" fontId="5" fillId="0" borderId="1" xfId="0" applyNumberFormat="1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0" fillId="0" borderId="0" xfId="0" applyFill="1" applyBorder="1"/>
    <xf numFmtId="44" fontId="0" fillId="0" borderId="0" xfId="0" applyNumberFormat="1" applyBorder="1"/>
    <xf numFmtId="0" fontId="4" fillId="0" borderId="0" xfId="0" applyFont="1" applyFill="1" applyBorder="1"/>
    <xf numFmtId="44" fontId="1" fillId="3" borderId="17" xfId="0" applyNumberFormat="1" applyFont="1" applyFill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Fill="1" applyBorder="1"/>
    <xf numFmtId="44" fontId="1" fillId="3" borderId="20" xfId="0" applyNumberFormat="1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8" xfId="0" applyFont="1" applyBorder="1"/>
    <xf numFmtId="0" fontId="1" fillId="0" borderId="6" xfId="0" applyFont="1" applyBorder="1" applyAlignment="1">
      <alignment wrapText="1"/>
    </xf>
    <xf numFmtId="0" fontId="1" fillId="0" borderId="6" xfId="0" applyFont="1" applyBorder="1"/>
    <xf numFmtId="0" fontId="1" fillId="0" borderId="16" xfId="0" applyFont="1" applyBorder="1" applyAlignment="1">
      <alignment horizontal="center" wrapText="1"/>
    </xf>
    <xf numFmtId="0" fontId="1" fillId="0" borderId="29" xfId="0" applyFont="1" applyBorder="1"/>
    <xf numFmtId="0" fontId="1" fillId="0" borderId="0" xfId="0" applyFont="1" applyBorder="1" applyAlignment="1">
      <alignment horizontal="right"/>
    </xf>
    <xf numFmtId="44" fontId="1" fillId="0" borderId="0" xfId="0" applyNumberFormat="1" applyFont="1" applyFill="1" applyBorder="1" applyAlignment="1">
      <alignment horizontal="center"/>
    </xf>
    <xf numFmtId="0" fontId="1" fillId="0" borderId="21" xfId="0" applyFont="1" applyBorder="1" applyAlignment="1">
      <alignment wrapText="1"/>
    </xf>
    <xf numFmtId="0" fontId="5" fillId="0" borderId="23" xfId="0" applyFont="1" applyBorder="1" applyAlignment="1">
      <alignment wrapText="1"/>
    </xf>
    <xf numFmtId="0" fontId="5" fillId="0" borderId="23" xfId="0" applyFont="1" applyFill="1" applyBorder="1" applyAlignment="1">
      <alignment wrapText="1"/>
    </xf>
    <xf numFmtId="0" fontId="5" fillId="0" borderId="31" xfId="0" applyFont="1" applyBorder="1"/>
    <xf numFmtId="0" fontId="5" fillId="0" borderId="32" xfId="0" applyFont="1" applyBorder="1"/>
    <xf numFmtId="0" fontId="2" fillId="0" borderId="0" xfId="0" applyFont="1" applyBorder="1"/>
    <xf numFmtId="0" fontId="5" fillId="0" borderId="5" xfId="0" applyFont="1" applyBorder="1" applyAlignment="1">
      <alignment horizontal="center"/>
    </xf>
    <xf numFmtId="44" fontId="5" fillId="0" borderId="5" xfId="0" applyNumberFormat="1" applyFont="1" applyBorder="1" applyAlignment="1">
      <alignment horizontal="center"/>
    </xf>
    <xf numFmtId="44" fontId="5" fillId="0" borderId="19" xfId="0" applyNumberFormat="1" applyFont="1" applyBorder="1"/>
    <xf numFmtId="44" fontId="5" fillId="0" borderId="11" xfId="0" applyNumberFormat="1" applyFont="1" applyBorder="1"/>
    <xf numFmtId="0" fontId="5" fillId="0" borderId="13" xfId="0" applyFont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44" fontId="5" fillId="0" borderId="13" xfId="0" applyNumberFormat="1" applyFont="1" applyBorder="1" applyAlignment="1">
      <alignment horizontal="center"/>
    </xf>
    <xf numFmtId="44" fontId="5" fillId="0" borderId="14" xfId="0" applyNumberFormat="1" applyFont="1" applyBorder="1"/>
    <xf numFmtId="0" fontId="5" fillId="0" borderId="18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6" xfId="0" applyFont="1" applyBorder="1"/>
    <xf numFmtId="0" fontId="5" fillId="0" borderId="27" xfId="0" applyFont="1" applyBorder="1"/>
    <xf numFmtId="0" fontId="5" fillId="0" borderId="25" xfId="0" applyFont="1" applyBorder="1"/>
    <xf numFmtId="0" fontId="7" fillId="0" borderId="34" xfId="0" applyFont="1" applyBorder="1"/>
    <xf numFmtId="0" fontId="7" fillId="0" borderId="30" xfId="0" applyFont="1" applyBorder="1"/>
    <xf numFmtId="0" fontId="5" fillId="0" borderId="30" xfId="0" applyFont="1" applyBorder="1"/>
    <xf numFmtId="0" fontId="5" fillId="0" borderId="30" xfId="0" applyFont="1" applyFill="1" applyBorder="1"/>
    <xf numFmtId="0" fontId="5" fillId="0" borderId="33" xfId="0" applyFont="1" applyFill="1" applyBorder="1"/>
    <xf numFmtId="165" fontId="0" fillId="0" borderId="1" xfId="0" applyNumberFormat="1" applyFont="1" applyFill="1" applyBorder="1" applyAlignment="1">
      <alignment horizontal="center"/>
    </xf>
    <xf numFmtId="165" fontId="0" fillId="0" borderId="1" xfId="0" applyNumberFormat="1" applyFont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1" fillId="0" borderId="38" xfId="0" applyFont="1" applyBorder="1" applyAlignment="1">
      <alignment wrapText="1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0" xfId="0" applyFont="1"/>
    <xf numFmtId="0" fontId="0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4" fontId="0" fillId="0" borderId="11" xfId="0" applyNumberFormat="1" applyFont="1" applyBorder="1"/>
    <xf numFmtId="0" fontId="0" fillId="0" borderId="10" xfId="0" applyFont="1" applyBorder="1" applyAlignment="1">
      <alignment horizontal="center"/>
    </xf>
    <xf numFmtId="0" fontId="0" fillId="0" borderId="23" xfId="0" applyFill="1" applyBorder="1"/>
    <xf numFmtId="0" fontId="0" fillId="0" borderId="10" xfId="0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7" xfId="0" applyFont="1" applyBorder="1"/>
    <xf numFmtId="0" fontId="0" fillId="0" borderId="10" xfId="0" applyFont="1" applyBorder="1"/>
    <xf numFmtId="0" fontId="0" fillId="0" borderId="10" xfId="0" applyFont="1" applyFill="1" applyBorder="1"/>
    <xf numFmtId="0" fontId="0" fillId="0" borderId="8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22" xfId="0" applyFont="1" applyBorder="1"/>
    <xf numFmtId="0" fontId="0" fillId="0" borderId="23" xfId="0" applyFont="1" applyBorder="1"/>
    <xf numFmtId="0" fontId="1" fillId="0" borderId="37" xfId="0" applyFont="1" applyBorder="1"/>
    <xf numFmtId="44" fontId="1" fillId="0" borderId="36" xfId="0" applyNumberFormat="1" applyFont="1" applyFill="1" applyBorder="1"/>
    <xf numFmtId="0" fontId="0" fillId="0" borderId="9" xfId="0" applyFont="1" applyBorder="1" applyAlignment="1">
      <alignment wrapText="1"/>
    </xf>
    <xf numFmtId="0" fontId="0" fillId="0" borderId="11" xfId="0" applyFont="1" applyBorder="1" applyAlignment="1">
      <alignment wrapText="1"/>
    </xf>
    <xf numFmtId="0" fontId="0" fillId="0" borderId="12" xfId="0" applyFont="1" applyBorder="1"/>
    <xf numFmtId="0" fontId="0" fillId="0" borderId="14" xfId="0" applyFont="1" applyBorder="1" applyAlignment="1">
      <alignment wrapText="1"/>
    </xf>
    <xf numFmtId="0" fontId="0" fillId="0" borderId="24" xfId="0" applyFont="1" applyBorder="1"/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165" fontId="0" fillId="0" borderId="13" xfId="0" applyNumberFormat="1" applyFont="1" applyFill="1" applyBorder="1" applyAlignment="1">
      <alignment horizontal="center"/>
    </xf>
    <xf numFmtId="44" fontId="0" fillId="0" borderId="14" xfId="0" applyNumberFormat="1" applyFont="1" applyBorder="1"/>
    <xf numFmtId="0" fontId="0" fillId="0" borderId="22" xfId="0" applyFont="1" applyBorder="1" applyAlignment="1">
      <alignment wrapText="1"/>
    </xf>
    <xf numFmtId="0" fontId="0" fillId="0" borderId="23" xfId="0" applyFont="1" applyBorder="1" applyAlignment="1">
      <alignment wrapText="1"/>
    </xf>
    <xf numFmtId="0" fontId="0" fillId="0" borderId="24" xfId="0" applyFont="1" applyBorder="1" applyAlignment="1">
      <alignment wrapText="1"/>
    </xf>
    <xf numFmtId="0" fontId="0" fillId="0" borderId="23" xfId="0" applyFont="1" applyFill="1" applyBorder="1"/>
    <xf numFmtId="0" fontId="0" fillId="0" borderId="39" xfId="0" applyFill="1" applyBorder="1"/>
    <xf numFmtId="44" fontId="0" fillId="0" borderId="0" xfId="0" applyNumberFormat="1" applyFill="1" applyBorder="1"/>
    <xf numFmtId="0" fontId="0" fillId="0" borderId="35" xfId="0" applyFont="1" applyFill="1" applyBorder="1"/>
    <xf numFmtId="0" fontId="0" fillId="0" borderId="8" xfId="0" applyNumberFormat="1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0" borderId="28" xfId="0" applyFont="1" applyBorder="1" applyAlignment="1">
      <alignment horizontal="right"/>
    </xf>
    <xf numFmtId="0" fontId="1" fillId="0" borderId="29" xfId="0" applyFont="1" applyBorder="1" applyAlignment="1">
      <alignment horizontal="right"/>
    </xf>
    <xf numFmtId="0" fontId="1" fillId="0" borderId="28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2" xfId="0" applyBorder="1" applyAlignment="1">
      <alignment horizontal="center"/>
    </xf>
    <xf numFmtId="0" fontId="1" fillId="0" borderId="40" xfId="0" applyFont="1" applyBorder="1" applyAlignment="1">
      <alignment horizontal="right"/>
    </xf>
    <xf numFmtId="0" fontId="1" fillId="0" borderId="41" xfId="0" applyFont="1" applyBorder="1" applyAlignment="1">
      <alignment horizontal="right"/>
    </xf>
    <xf numFmtId="44" fontId="0" fillId="0" borderId="1" xfId="0" applyNumberFormat="1" applyFill="1" applyBorder="1"/>
    <xf numFmtId="44" fontId="0" fillId="0" borderId="11" xfId="0" applyNumberFormat="1" applyFont="1" applyFill="1" applyBorder="1"/>
    <xf numFmtId="44" fontId="0" fillId="0" borderId="14" xfId="0" applyNumberFormat="1" applyFont="1" applyFill="1" applyBorder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23"/>
  <sheetViews>
    <sheetView workbookViewId="0">
      <selection activeCell="C16" sqref="C16:C23"/>
    </sheetView>
  </sheetViews>
  <sheetFormatPr defaultRowHeight="15" x14ac:dyDescent="0.25"/>
  <cols>
    <col min="2" max="2" width="18.5703125" customWidth="1"/>
    <col min="3" max="3" width="17" customWidth="1"/>
    <col min="4" max="4" width="9.140625" style="8"/>
  </cols>
  <sheetData>
    <row r="2" spans="2:4" x14ac:dyDescent="0.25">
      <c r="B2" s="4" t="s">
        <v>1</v>
      </c>
      <c r="C2" s="4" t="s">
        <v>16</v>
      </c>
    </row>
    <row r="3" spans="2:4" x14ac:dyDescent="0.25">
      <c r="B3" s="1" t="s">
        <v>44</v>
      </c>
      <c r="C3" s="5"/>
    </row>
    <row r="4" spans="2:4" x14ac:dyDescent="0.25">
      <c r="B4" s="1" t="s">
        <v>17</v>
      </c>
      <c r="C4" s="5"/>
    </row>
    <row r="5" spans="2:4" x14ac:dyDescent="0.25">
      <c r="B5" s="1" t="s">
        <v>18</v>
      </c>
      <c r="C5" s="122"/>
    </row>
    <row r="6" spans="2:4" x14ac:dyDescent="0.25">
      <c r="B6" s="1" t="s">
        <v>18</v>
      </c>
      <c r="C6" s="122"/>
    </row>
    <row r="7" spans="2:4" x14ac:dyDescent="0.25">
      <c r="B7" s="1" t="s">
        <v>18</v>
      </c>
      <c r="C7" s="122"/>
    </row>
    <row r="8" spans="2:4" x14ac:dyDescent="0.25">
      <c r="B8" s="1" t="s">
        <v>19</v>
      </c>
      <c r="C8" s="5"/>
    </row>
    <row r="9" spans="2:4" x14ac:dyDescent="0.25">
      <c r="B9" s="1" t="s">
        <v>20</v>
      </c>
      <c r="C9" s="5"/>
    </row>
    <row r="10" spans="2:4" x14ac:dyDescent="0.25">
      <c r="B10" s="1" t="s">
        <v>5</v>
      </c>
      <c r="C10" s="5"/>
    </row>
    <row r="11" spans="2:4" x14ac:dyDescent="0.25">
      <c r="B11" s="1" t="s">
        <v>21</v>
      </c>
      <c r="C11" s="5"/>
    </row>
    <row r="12" spans="2:4" x14ac:dyDescent="0.25">
      <c r="B12" s="1" t="s">
        <v>22</v>
      </c>
      <c r="C12" s="5"/>
    </row>
    <row r="13" spans="2:4" x14ac:dyDescent="0.25">
      <c r="B13" s="14" t="s">
        <v>57</v>
      </c>
      <c r="C13" s="15"/>
    </row>
    <row r="14" spans="2:4" s="72" customFormat="1" x14ac:dyDescent="0.25">
      <c r="B14" s="107" t="s">
        <v>108</v>
      </c>
      <c r="C14" s="108"/>
      <c r="D14" s="75"/>
    </row>
    <row r="15" spans="2:4" x14ac:dyDescent="0.25">
      <c r="B15" s="111" t="s">
        <v>8</v>
      </c>
      <c r="C15" s="112"/>
    </row>
    <row r="16" spans="2:4" x14ac:dyDescent="0.25">
      <c r="B16" s="1" t="s">
        <v>24</v>
      </c>
      <c r="C16" s="5"/>
    </row>
    <row r="17" spans="2:3" x14ac:dyDescent="0.25">
      <c r="B17" s="1" t="s">
        <v>10</v>
      </c>
      <c r="C17" s="5"/>
    </row>
    <row r="18" spans="2:3" x14ac:dyDescent="0.25">
      <c r="B18" s="1" t="s">
        <v>11</v>
      </c>
      <c r="C18" s="5"/>
    </row>
    <row r="19" spans="2:3" x14ac:dyDescent="0.25">
      <c r="B19" s="1" t="s">
        <v>12</v>
      </c>
      <c r="C19" s="5"/>
    </row>
    <row r="20" spans="2:3" x14ac:dyDescent="0.25">
      <c r="B20" s="3" t="s">
        <v>13</v>
      </c>
      <c r="C20" s="5"/>
    </row>
    <row r="21" spans="2:3" x14ac:dyDescent="0.25">
      <c r="B21" s="3" t="s">
        <v>14</v>
      </c>
      <c r="C21" s="5"/>
    </row>
    <row r="22" spans="2:3" ht="30" x14ac:dyDescent="0.25">
      <c r="B22" s="2" t="s">
        <v>15</v>
      </c>
      <c r="C22" s="5"/>
    </row>
    <row r="23" spans="2:3" x14ac:dyDescent="0.25">
      <c r="B23" s="14" t="s">
        <v>92</v>
      </c>
      <c r="C23" s="15"/>
    </row>
  </sheetData>
  <mergeCells count="1">
    <mergeCell ref="B15:C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45"/>
  <sheetViews>
    <sheetView topLeftCell="B31" workbookViewId="0">
      <selection activeCell="G12" sqref="G12"/>
    </sheetView>
  </sheetViews>
  <sheetFormatPr defaultRowHeight="15" x14ac:dyDescent="0.25"/>
  <cols>
    <col min="1" max="1" width="7.140625" customWidth="1"/>
    <col min="2" max="2" width="44.5703125" style="7" customWidth="1"/>
    <col min="3" max="3" width="7.140625" customWidth="1"/>
    <col min="4" max="4" width="15.28515625" style="6" customWidth="1"/>
    <col min="5" max="5" width="8.7109375" style="6" bestFit="1" customWidth="1"/>
    <col min="6" max="6" width="10" style="6" customWidth="1"/>
    <col min="7" max="7" width="12.5703125" style="6" customWidth="1"/>
    <col min="8" max="8" width="9.140625" style="6"/>
    <col min="9" max="9" width="20.85546875" customWidth="1"/>
    <col min="10" max="10" width="39" style="9" customWidth="1"/>
  </cols>
  <sheetData>
    <row r="2" spans="1:10" ht="21" x14ac:dyDescent="0.35">
      <c r="B2" s="11" t="s">
        <v>30</v>
      </c>
      <c r="D2"/>
      <c r="E2"/>
      <c r="F2"/>
      <c r="G2"/>
      <c r="H2"/>
    </row>
    <row r="3" spans="1:10" ht="15.75" thickBot="1" x14ac:dyDescent="0.3"/>
    <row r="4" spans="1:10" ht="15.75" thickBot="1" x14ac:dyDescent="0.3">
      <c r="A4" s="34" t="s">
        <v>6</v>
      </c>
      <c r="B4" s="35" t="s">
        <v>8</v>
      </c>
      <c r="C4" s="38"/>
      <c r="D4" s="33" t="s">
        <v>25</v>
      </c>
      <c r="E4" s="30" t="s">
        <v>26</v>
      </c>
      <c r="F4" s="30" t="s">
        <v>4</v>
      </c>
      <c r="G4" s="30" t="s">
        <v>2</v>
      </c>
      <c r="H4" s="30" t="s">
        <v>3</v>
      </c>
      <c r="I4" s="31" t="s">
        <v>23</v>
      </c>
    </row>
    <row r="5" spans="1:10" x14ac:dyDescent="0.25">
      <c r="A5" s="62" t="s">
        <v>32</v>
      </c>
      <c r="B5" s="45" t="s">
        <v>58</v>
      </c>
      <c r="C5" s="63"/>
      <c r="D5" s="56" t="s">
        <v>59</v>
      </c>
      <c r="E5" s="47">
        <v>1</v>
      </c>
      <c r="F5" s="47">
        <v>1</v>
      </c>
      <c r="G5" s="48">
        <f>RATES!C22</f>
        <v>0</v>
      </c>
      <c r="H5" s="47">
        <v>1</v>
      </c>
      <c r="I5" s="49">
        <f t="shared" ref="I5:I6" si="0">E5*F5*G5*H5</f>
        <v>0</v>
      </c>
    </row>
    <row r="6" spans="1:10" ht="30" x14ac:dyDescent="0.25">
      <c r="A6" s="60" t="s">
        <v>61</v>
      </c>
      <c r="B6" s="42" t="s">
        <v>123</v>
      </c>
      <c r="C6" s="64"/>
      <c r="D6" s="57" t="s">
        <v>59</v>
      </c>
      <c r="E6" s="19">
        <v>1</v>
      </c>
      <c r="F6" s="19">
        <v>1</v>
      </c>
      <c r="G6" s="20">
        <f>RATES!C19</f>
        <v>0</v>
      </c>
      <c r="H6" s="19">
        <v>3</v>
      </c>
      <c r="I6" s="50">
        <f t="shared" si="0"/>
        <v>0</v>
      </c>
    </row>
    <row r="7" spans="1:10" x14ac:dyDescent="0.25">
      <c r="A7" s="60" t="s">
        <v>33</v>
      </c>
      <c r="B7" s="42" t="s">
        <v>9</v>
      </c>
      <c r="C7" s="65"/>
      <c r="D7" s="57" t="s">
        <v>27</v>
      </c>
      <c r="E7" s="19">
        <v>1</v>
      </c>
      <c r="F7" s="19">
        <v>2</v>
      </c>
      <c r="G7" s="20">
        <f>RATES!C16</f>
        <v>0</v>
      </c>
      <c r="H7" s="19">
        <v>36</v>
      </c>
      <c r="I7" s="50">
        <f>E7*F7*G7*H7</f>
        <v>0</v>
      </c>
    </row>
    <row r="8" spans="1:10" x14ac:dyDescent="0.25">
      <c r="A8" s="60" t="s">
        <v>62</v>
      </c>
      <c r="B8" s="42" t="s">
        <v>90</v>
      </c>
      <c r="C8" s="65"/>
      <c r="D8" s="57" t="s">
        <v>27</v>
      </c>
      <c r="E8" s="19">
        <v>1</v>
      </c>
      <c r="F8" s="19">
        <v>1</v>
      </c>
      <c r="G8" s="20">
        <f>RATES!C23</f>
        <v>0</v>
      </c>
      <c r="H8" s="19">
        <v>36</v>
      </c>
      <c r="I8" s="50">
        <f>E8*F8*G8*H8</f>
        <v>0</v>
      </c>
    </row>
    <row r="9" spans="1:10" x14ac:dyDescent="0.25">
      <c r="A9" s="60" t="s">
        <v>34</v>
      </c>
      <c r="B9" s="42" t="s">
        <v>45</v>
      </c>
      <c r="C9" s="65"/>
      <c r="D9" s="57" t="s">
        <v>28</v>
      </c>
      <c r="E9" s="19">
        <v>1</v>
      </c>
      <c r="F9" s="13">
        <v>32</v>
      </c>
      <c r="G9" s="20"/>
      <c r="H9" s="19">
        <v>3</v>
      </c>
      <c r="I9" s="50">
        <f t="shared" ref="I9:I11" si="1">E9*F9*G9*H9</f>
        <v>0</v>
      </c>
      <c r="J9" s="8"/>
    </row>
    <row r="10" spans="1:10" x14ac:dyDescent="0.25">
      <c r="A10" s="60" t="s">
        <v>35</v>
      </c>
      <c r="B10" s="43" t="s">
        <v>56</v>
      </c>
      <c r="C10" s="66"/>
      <c r="D10" s="58" t="s">
        <v>28</v>
      </c>
      <c r="E10" s="18">
        <v>1</v>
      </c>
      <c r="F10" s="16">
        <v>32</v>
      </c>
      <c r="G10" s="20"/>
      <c r="H10" s="19">
        <v>4</v>
      </c>
      <c r="I10" s="50">
        <f t="shared" si="1"/>
        <v>0</v>
      </c>
    </row>
    <row r="11" spans="1:10" x14ac:dyDescent="0.25">
      <c r="A11" s="60" t="s">
        <v>63</v>
      </c>
      <c r="B11" s="43" t="s">
        <v>14</v>
      </c>
      <c r="C11" s="66"/>
      <c r="D11" s="58" t="s">
        <v>28</v>
      </c>
      <c r="E11" s="18">
        <v>1</v>
      </c>
      <c r="F11" s="16">
        <v>32</v>
      </c>
      <c r="G11" s="20"/>
      <c r="H11" s="19">
        <v>3</v>
      </c>
      <c r="I11" s="50">
        <f t="shared" si="1"/>
        <v>0</v>
      </c>
    </row>
    <row r="12" spans="1:10" ht="15.75" thickBot="1" x14ac:dyDescent="0.3">
      <c r="A12" s="61" t="s">
        <v>91</v>
      </c>
      <c r="B12" s="44" t="s">
        <v>60</v>
      </c>
      <c r="C12" s="67"/>
      <c r="D12" s="59" t="s">
        <v>59</v>
      </c>
      <c r="E12" s="52">
        <v>1</v>
      </c>
      <c r="F12" s="53">
        <v>1</v>
      </c>
      <c r="G12" s="54">
        <f>RATES!C22</f>
        <v>0</v>
      </c>
      <c r="H12" s="51">
        <v>1</v>
      </c>
      <c r="I12" s="55">
        <f>E12*F12*G12*H12</f>
        <v>0</v>
      </c>
    </row>
    <row r="13" spans="1:10" ht="19.5" customHeight="1" thickBot="1" x14ac:dyDescent="0.3">
      <c r="A13" s="24"/>
      <c r="B13" s="24"/>
      <c r="C13" s="27"/>
      <c r="D13" s="113" t="s">
        <v>31</v>
      </c>
      <c r="E13" s="114"/>
      <c r="F13" s="114"/>
      <c r="G13" s="114"/>
      <c r="H13" s="114"/>
      <c r="I13" s="28">
        <f>SUM(I5:I12)</f>
        <v>0</v>
      </c>
    </row>
    <row r="14" spans="1:10" x14ac:dyDescent="0.25">
      <c r="A14" s="24"/>
      <c r="B14" s="24"/>
      <c r="C14" s="27"/>
      <c r="D14" s="39"/>
      <c r="E14" s="39"/>
      <c r="F14" s="39"/>
      <c r="G14" s="39"/>
      <c r="H14" s="39"/>
      <c r="I14" s="40"/>
    </row>
    <row r="15" spans="1:10" ht="15.75" thickBot="1" x14ac:dyDescent="0.3">
      <c r="I15" s="17"/>
    </row>
    <row r="16" spans="1:10" ht="30.75" thickBot="1" x14ac:dyDescent="0.3">
      <c r="A16" s="29" t="s">
        <v>7</v>
      </c>
      <c r="B16" s="41" t="s">
        <v>0</v>
      </c>
      <c r="C16" s="36" t="s">
        <v>1</v>
      </c>
      <c r="D16" s="33" t="s">
        <v>25</v>
      </c>
      <c r="E16" s="30" t="s">
        <v>26</v>
      </c>
      <c r="F16" s="37" t="s">
        <v>43</v>
      </c>
      <c r="G16" s="30" t="s">
        <v>2</v>
      </c>
      <c r="H16" s="30" t="s">
        <v>3</v>
      </c>
      <c r="I16" s="31" t="s">
        <v>74</v>
      </c>
    </row>
    <row r="17" spans="1:9" x14ac:dyDescent="0.25">
      <c r="A17" s="85" t="s">
        <v>36</v>
      </c>
      <c r="B17" s="94" t="s">
        <v>107</v>
      </c>
      <c r="C17" s="90" t="s">
        <v>108</v>
      </c>
      <c r="D17" s="83" t="s">
        <v>29</v>
      </c>
      <c r="E17" s="84">
        <v>173</v>
      </c>
      <c r="F17" s="88">
        <v>1</v>
      </c>
      <c r="G17" s="110">
        <f>RATES!C14</f>
        <v>0</v>
      </c>
      <c r="H17" s="84">
        <v>36</v>
      </c>
      <c r="I17" s="78">
        <f t="shared" ref="I17:I23" si="2">E17*F17*G17*H17</f>
        <v>0</v>
      </c>
    </row>
    <row r="18" spans="1:9" x14ac:dyDescent="0.25">
      <c r="A18" s="87" t="s">
        <v>37</v>
      </c>
      <c r="B18" s="95" t="s">
        <v>87</v>
      </c>
      <c r="C18" s="80" t="s">
        <v>22</v>
      </c>
      <c r="D18" s="81" t="s">
        <v>29</v>
      </c>
      <c r="E18" s="77">
        <v>198</v>
      </c>
      <c r="F18" s="74">
        <v>4</v>
      </c>
      <c r="G18" s="70">
        <f>RATES!C12</f>
        <v>0</v>
      </c>
      <c r="H18" s="73">
        <v>36</v>
      </c>
      <c r="I18" s="78">
        <f t="shared" si="2"/>
        <v>0</v>
      </c>
    </row>
    <row r="19" spans="1:9" x14ac:dyDescent="0.25">
      <c r="A19" s="87" t="s">
        <v>38</v>
      </c>
      <c r="B19" s="95" t="s">
        <v>88</v>
      </c>
      <c r="C19" s="80" t="s">
        <v>22</v>
      </c>
      <c r="D19" s="81" t="s">
        <v>29</v>
      </c>
      <c r="E19" s="77">
        <v>198</v>
      </c>
      <c r="F19" s="74">
        <v>4</v>
      </c>
      <c r="G19" s="70">
        <f>SUM(G18*0.15)</f>
        <v>0</v>
      </c>
      <c r="H19" s="73">
        <v>36</v>
      </c>
      <c r="I19" s="78">
        <f t="shared" si="2"/>
        <v>0</v>
      </c>
    </row>
    <row r="20" spans="1:9" x14ac:dyDescent="0.25">
      <c r="A20" s="87" t="s">
        <v>39</v>
      </c>
      <c r="B20" s="95" t="s">
        <v>70</v>
      </c>
      <c r="C20" s="80" t="s">
        <v>22</v>
      </c>
      <c r="D20" s="81" t="s">
        <v>29</v>
      </c>
      <c r="E20" s="77">
        <v>24</v>
      </c>
      <c r="F20" s="74">
        <v>2</v>
      </c>
      <c r="G20" s="70">
        <f>SUM(G18*2)</f>
        <v>0</v>
      </c>
      <c r="H20" s="73">
        <v>36</v>
      </c>
      <c r="I20" s="78">
        <f t="shared" si="2"/>
        <v>0</v>
      </c>
    </row>
    <row r="21" spans="1:9" x14ac:dyDescent="0.25">
      <c r="A21" s="86" t="s">
        <v>40</v>
      </c>
      <c r="B21" s="95" t="s">
        <v>69</v>
      </c>
      <c r="C21" s="91" t="s">
        <v>21</v>
      </c>
      <c r="D21" s="79" t="s">
        <v>29</v>
      </c>
      <c r="E21" s="77">
        <v>198</v>
      </c>
      <c r="F21" s="76">
        <v>2</v>
      </c>
      <c r="G21" s="68">
        <f>RATES!C11</f>
        <v>0</v>
      </c>
      <c r="H21" s="76">
        <v>36</v>
      </c>
      <c r="I21" s="78">
        <f t="shared" si="2"/>
        <v>0</v>
      </c>
    </row>
    <row r="22" spans="1:9" x14ac:dyDescent="0.25">
      <c r="A22" s="86" t="s">
        <v>41</v>
      </c>
      <c r="B22" s="95" t="s">
        <v>67</v>
      </c>
      <c r="C22" s="91" t="s">
        <v>21</v>
      </c>
      <c r="D22" s="79" t="s">
        <v>29</v>
      </c>
      <c r="E22" s="77">
        <v>30</v>
      </c>
      <c r="F22" s="76">
        <v>2</v>
      </c>
      <c r="G22" s="68">
        <f>SUM(G21*1.5)</f>
        <v>0</v>
      </c>
      <c r="H22" s="76">
        <v>36</v>
      </c>
      <c r="I22" s="78">
        <f t="shared" si="2"/>
        <v>0</v>
      </c>
    </row>
    <row r="23" spans="1:9" x14ac:dyDescent="0.25">
      <c r="A23" s="86" t="s">
        <v>42</v>
      </c>
      <c r="B23" s="95" t="s">
        <v>68</v>
      </c>
      <c r="C23" s="91" t="s">
        <v>21</v>
      </c>
      <c r="D23" s="79" t="s">
        <v>29</v>
      </c>
      <c r="E23" s="77">
        <v>12</v>
      </c>
      <c r="F23" s="76">
        <v>2</v>
      </c>
      <c r="G23" s="68">
        <f>SUM(G21*2)</f>
        <v>0</v>
      </c>
      <c r="H23" s="76">
        <v>36</v>
      </c>
      <c r="I23" s="78">
        <f t="shared" si="2"/>
        <v>0</v>
      </c>
    </row>
    <row r="24" spans="1:9" x14ac:dyDescent="0.25">
      <c r="A24" s="86" t="s">
        <v>48</v>
      </c>
      <c r="B24" s="95" t="s">
        <v>71</v>
      </c>
      <c r="C24" s="91" t="s">
        <v>21</v>
      </c>
      <c r="D24" s="79" t="s">
        <v>29</v>
      </c>
      <c r="E24" s="76">
        <v>173</v>
      </c>
      <c r="F24" s="89">
        <v>1</v>
      </c>
      <c r="G24" s="69">
        <f>RATES!C11</f>
        <v>0</v>
      </c>
      <c r="H24" s="76">
        <v>36</v>
      </c>
      <c r="I24" s="78">
        <f t="shared" ref="I24:I26" si="3">E24*F24*G24*H24</f>
        <v>0</v>
      </c>
    </row>
    <row r="25" spans="1:9" x14ac:dyDescent="0.25">
      <c r="A25" s="86" t="s">
        <v>49</v>
      </c>
      <c r="B25" s="95" t="s">
        <v>72</v>
      </c>
      <c r="C25" s="91" t="s">
        <v>21</v>
      </c>
      <c r="D25" s="79" t="s">
        <v>29</v>
      </c>
      <c r="E25" s="76">
        <v>20</v>
      </c>
      <c r="F25" s="89">
        <v>1</v>
      </c>
      <c r="G25" s="69">
        <f>SUM(G24*1.5)</f>
        <v>0</v>
      </c>
      <c r="H25" s="76">
        <v>36</v>
      </c>
      <c r="I25" s="78">
        <f t="shared" si="3"/>
        <v>0</v>
      </c>
    </row>
    <row r="26" spans="1:9" x14ac:dyDescent="0.25">
      <c r="A26" s="86" t="s">
        <v>50</v>
      </c>
      <c r="B26" s="95" t="s">
        <v>73</v>
      </c>
      <c r="C26" s="91" t="s">
        <v>21</v>
      </c>
      <c r="D26" s="79" t="s">
        <v>29</v>
      </c>
      <c r="E26" s="76">
        <v>20</v>
      </c>
      <c r="F26" s="89">
        <v>1</v>
      </c>
      <c r="G26" s="69">
        <f>SUM(G24*2)</f>
        <v>0</v>
      </c>
      <c r="H26" s="76">
        <v>36</v>
      </c>
      <c r="I26" s="78">
        <f t="shared" si="3"/>
        <v>0</v>
      </c>
    </row>
    <row r="27" spans="1:9" x14ac:dyDescent="0.25">
      <c r="A27" s="86" t="s">
        <v>51</v>
      </c>
      <c r="B27" s="95" t="s">
        <v>64</v>
      </c>
      <c r="C27" s="91" t="s">
        <v>20</v>
      </c>
      <c r="D27" s="79" t="s">
        <v>29</v>
      </c>
      <c r="E27" s="76">
        <v>198</v>
      </c>
      <c r="F27" s="89">
        <v>8</v>
      </c>
      <c r="G27" s="69">
        <f>RATES!C9</f>
        <v>0</v>
      </c>
      <c r="H27" s="76">
        <v>36</v>
      </c>
      <c r="I27" s="78">
        <f>E27*F27*G27*H27</f>
        <v>0</v>
      </c>
    </row>
    <row r="28" spans="1:9" x14ac:dyDescent="0.25">
      <c r="A28" s="86" t="s">
        <v>52</v>
      </c>
      <c r="B28" s="95" t="s">
        <v>83</v>
      </c>
      <c r="C28" s="91" t="s">
        <v>20</v>
      </c>
      <c r="D28" s="79" t="s">
        <v>29</v>
      </c>
      <c r="E28" s="76">
        <v>198</v>
      </c>
      <c r="F28" s="89">
        <v>8</v>
      </c>
      <c r="G28" s="69">
        <f>SUM(G27*0.15)</f>
        <v>0</v>
      </c>
      <c r="H28" s="76">
        <v>36</v>
      </c>
      <c r="I28" s="78">
        <f t="shared" ref="I28:I32" si="4">E28*F28*G28*H28</f>
        <v>0</v>
      </c>
    </row>
    <row r="29" spans="1:9" x14ac:dyDescent="0.25">
      <c r="A29" s="86" t="s">
        <v>53</v>
      </c>
      <c r="B29" s="95" t="s">
        <v>85</v>
      </c>
      <c r="C29" s="91" t="s">
        <v>20</v>
      </c>
      <c r="D29" s="79" t="s">
        <v>29</v>
      </c>
      <c r="E29" s="76">
        <v>24</v>
      </c>
      <c r="F29" s="89">
        <v>2</v>
      </c>
      <c r="G29" s="69">
        <f>G27*2</f>
        <v>0</v>
      </c>
      <c r="H29" s="76">
        <v>36</v>
      </c>
      <c r="I29" s="78">
        <f t="shared" si="4"/>
        <v>0</v>
      </c>
    </row>
    <row r="30" spans="1:9" x14ac:dyDescent="0.25">
      <c r="A30" s="86" t="s">
        <v>54</v>
      </c>
      <c r="B30" s="95" t="s">
        <v>65</v>
      </c>
      <c r="C30" s="91" t="s">
        <v>20</v>
      </c>
      <c r="D30" s="79" t="s">
        <v>29</v>
      </c>
      <c r="E30" s="76">
        <v>198</v>
      </c>
      <c r="F30" s="89">
        <v>4</v>
      </c>
      <c r="G30" s="69">
        <f>RATES!C9</f>
        <v>0</v>
      </c>
      <c r="H30" s="76">
        <v>36</v>
      </c>
      <c r="I30" s="78">
        <f t="shared" si="4"/>
        <v>0</v>
      </c>
    </row>
    <row r="31" spans="1:9" x14ac:dyDescent="0.25">
      <c r="A31" s="86" t="s">
        <v>76</v>
      </c>
      <c r="B31" s="95" t="s">
        <v>75</v>
      </c>
      <c r="C31" s="91" t="s">
        <v>20</v>
      </c>
      <c r="D31" s="79" t="s">
        <v>29</v>
      </c>
      <c r="E31" s="76">
        <v>198</v>
      </c>
      <c r="F31" s="89">
        <v>4</v>
      </c>
      <c r="G31" s="69">
        <f>SUM(G30*15%)</f>
        <v>0</v>
      </c>
      <c r="H31" s="76">
        <v>36</v>
      </c>
      <c r="I31" s="78">
        <f t="shared" si="4"/>
        <v>0</v>
      </c>
    </row>
    <row r="32" spans="1:9" x14ac:dyDescent="0.25">
      <c r="A32" s="86" t="s">
        <v>77</v>
      </c>
      <c r="B32" s="95" t="s">
        <v>86</v>
      </c>
      <c r="C32" s="91" t="s">
        <v>20</v>
      </c>
      <c r="D32" s="79" t="s">
        <v>29</v>
      </c>
      <c r="E32" s="76">
        <v>24</v>
      </c>
      <c r="F32" s="89">
        <v>1</v>
      </c>
      <c r="G32" s="69">
        <f>(G30*2)</f>
        <v>0</v>
      </c>
      <c r="H32" s="76">
        <v>36</v>
      </c>
      <c r="I32" s="78">
        <f t="shared" si="4"/>
        <v>0</v>
      </c>
    </row>
    <row r="33" spans="1:10" x14ac:dyDescent="0.25">
      <c r="A33" s="86" t="s">
        <v>78</v>
      </c>
      <c r="B33" s="95" t="s">
        <v>66</v>
      </c>
      <c r="C33" s="91" t="s">
        <v>17</v>
      </c>
      <c r="D33" s="79" t="s">
        <v>29</v>
      </c>
      <c r="E33" s="77">
        <v>198</v>
      </c>
      <c r="F33" s="76">
        <v>12</v>
      </c>
      <c r="G33" s="69">
        <f>RATES!C4</f>
        <v>0</v>
      </c>
      <c r="H33" s="76">
        <v>36</v>
      </c>
      <c r="I33" s="78">
        <f>E33*F33*G33*H33</f>
        <v>0</v>
      </c>
    </row>
    <row r="34" spans="1:10" x14ac:dyDescent="0.25">
      <c r="A34" s="86" t="s">
        <v>55</v>
      </c>
      <c r="B34" s="95" t="s">
        <v>84</v>
      </c>
      <c r="C34" s="91" t="s">
        <v>17</v>
      </c>
      <c r="D34" s="79" t="s">
        <v>29</v>
      </c>
      <c r="E34" s="77">
        <v>198</v>
      </c>
      <c r="F34" s="76">
        <v>12</v>
      </c>
      <c r="G34" s="68">
        <f>SUM(G33*0.15)</f>
        <v>0</v>
      </c>
      <c r="H34" s="76">
        <v>36</v>
      </c>
      <c r="I34" s="78">
        <f t="shared" ref="I34:I35" si="5">E34*F34*G34*H34</f>
        <v>0</v>
      </c>
    </row>
    <row r="35" spans="1:10" ht="15.75" thickBot="1" x14ac:dyDescent="0.3">
      <c r="A35" s="96" t="s">
        <v>99</v>
      </c>
      <c r="B35" s="97" t="s">
        <v>89</v>
      </c>
      <c r="C35" s="98" t="s">
        <v>17</v>
      </c>
      <c r="D35" s="99" t="s">
        <v>29</v>
      </c>
      <c r="E35" s="82">
        <v>24</v>
      </c>
      <c r="F35" s="100">
        <v>4</v>
      </c>
      <c r="G35" s="101">
        <f>G33*2</f>
        <v>0</v>
      </c>
      <c r="H35" s="100">
        <v>36</v>
      </c>
      <c r="I35" s="102">
        <f t="shared" si="5"/>
        <v>0</v>
      </c>
    </row>
    <row r="36" spans="1:10" ht="15.75" thickBot="1" x14ac:dyDescent="0.3">
      <c r="D36" s="117" t="s">
        <v>112</v>
      </c>
      <c r="E36" s="118"/>
      <c r="F36" s="118"/>
      <c r="G36" s="118"/>
      <c r="H36" s="119"/>
      <c r="I36" s="93">
        <f>SUM(I17:I35)</f>
        <v>0</v>
      </c>
    </row>
    <row r="37" spans="1:10" ht="15.75" thickBot="1" x14ac:dyDescent="0.3">
      <c r="A37" s="24"/>
      <c r="B37" s="24"/>
      <c r="C37" s="27"/>
      <c r="D37" s="115" t="s">
        <v>31</v>
      </c>
      <c r="E37" s="116"/>
      <c r="F37" s="116"/>
      <c r="G37" s="116"/>
      <c r="H37" s="116"/>
      <c r="I37" s="32">
        <f>SUM(I36,I13)</f>
        <v>0</v>
      </c>
    </row>
    <row r="38" spans="1:10" x14ac:dyDescent="0.25">
      <c r="A38" s="24"/>
      <c r="B38" s="24"/>
      <c r="C38" s="27"/>
      <c r="D38" s="39"/>
      <c r="E38" s="39"/>
      <c r="F38" s="39"/>
      <c r="G38" s="39"/>
      <c r="H38" s="39"/>
      <c r="I38" s="40"/>
    </row>
    <row r="39" spans="1:10" x14ac:dyDescent="0.25">
      <c r="A39" s="24"/>
      <c r="B39" s="24"/>
      <c r="C39" s="27"/>
      <c r="D39" s="39"/>
      <c r="E39" s="39"/>
      <c r="F39" s="39"/>
      <c r="G39" s="39"/>
      <c r="H39" s="39"/>
      <c r="I39" s="40"/>
    </row>
    <row r="40" spans="1:10" s="21" customFormat="1" x14ac:dyDescent="0.25">
      <c r="B40" s="46"/>
      <c r="C40" s="25"/>
      <c r="D40" s="22"/>
      <c r="I40" s="26"/>
      <c r="J40" s="23"/>
    </row>
    <row r="41" spans="1:10" s="21" customFormat="1" x14ac:dyDescent="0.25">
      <c r="B41" s="46"/>
      <c r="C41" s="25"/>
      <c r="D41" s="22"/>
      <c r="I41" s="26"/>
      <c r="J41" s="23"/>
    </row>
    <row r="42" spans="1:10" x14ac:dyDescent="0.25">
      <c r="D42"/>
      <c r="E42"/>
      <c r="F42"/>
      <c r="G42"/>
      <c r="H42"/>
    </row>
    <row r="43" spans="1:10" ht="67.5" customHeight="1" x14ac:dyDescent="0.25">
      <c r="A43" s="10" t="s">
        <v>46</v>
      </c>
      <c r="B43" s="12" t="s">
        <v>122</v>
      </c>
    </row>
    <row r="44" spans="1:10" ht="66" customHeight="1" x14ac:dyDescent="0.25">
      <c r="A44" s="10" t="s">
        <v>47</v>
      </c>
      <c r="B44" s="12" t="s">
        <v>119</v>
      </c>
    </row>
    <row r="45" spans="1:10" ht="16.5" customHeight="1" x14ac:dyDescent="0.25">
      <c r="A45" t="s">
        <v>103</v>
      </c>
    </row>
  </sheetData>
  <mergeCells count="3">
    <mergeCell ref="D13:H13"/>
    <mergeCell ref="D37:H37"/>
    <mergeCell ref="D36:H3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45"/>
  <sheetViews>
    <sheetView tabSelected="1" topLeftCell="A20" workbookViewId="0">
      <selection activeCell="I37" sqref="I37:I38"/>
    </sheetView>
  </sheetViews>
  <sheetFormatPr defaultRowHeight="15" x14ac:dyDescent="0.25"/>
  <cols>
    <col min="1" max="1" width="7.140625" customWidth="1"/>
    <col min="2" max="2" width="44.5703125" style="7" customWidth="1"/>
    <col min="3" max="3" width="7.140625" customWidth="1"/>
    <col min="4" max="4" width="15.28515625" style="6" customWidth="1"/>
    <col min="5" max="5" width="8.7109375" style="6" bestFit="1" customWidth="1"/>
    <col min="6" max="6" width="10" style="6" customWidth="1"/>
    <col min="7" max="7" width="12.5703125" style="6" customWidth="1"/>
    <col min="8" max="8" width="9.140625" style="6"/>
    <col min="9" max="9" width="20.85546875" customWidth="1"/>
    <col min="10" max="10" width="39" style="9" customWidth="1"/>
  </cols>
  <sheetData>
    <row r="2" spans="1:10" ht="21" x14ac:dyDescent="0.35">
      <c r="B2" s="11" t="s">
        <v>30</v>
      </c>
      <c r="D2"/>
      <c r="E2"/>
      <c r="F2"/>
      <c r="G2"/>
      <c r="H2"/>
    </row>
    <row r="3" spans="1:10" ht="15.75" thickBot="1" x14ac:dyDescent="0.3"/>
    <row r="4" spans="1:10" ht="15.75" thickBot="1" x14ac:dyDescent="0.3">
      <c r="A4" s="34" t="s">
        <v>6</v>
      </c>
      <c r="B4" s="35" t="s">
        <v>8</v>
      </c>
      <c r="C4" s="38"/>
      <c r="D4" s="33" t="s">
        <v>25</v>
      </c>
      <c r="E4" s="30" t="s">
        <v>26</v>
      </c>
      <c r="F4" s="30" t="s">
        <v>4</v>
      </c>
      <c r="G4" s="30" t="s">
        <v>2</v>
      </c>
      <c r="H4" s="30" t="s">
        <v>3</v>
      </c>
      <c r="I4" s="31" t="s">
        <v>23</v>
      </c>
    </row>
    <row r="5" spans="1:10" x14ac:dyDescent="0.25">
      <c r="A5" s="62" t="s">
        <v>32</v>
      </c>
      <c r="B5" s="45" t="s">
        <v>58</v>
      </c>
      <c r="C5" s="63"/>
      <c r="D5" s="56" t="s">
        <v>59</v>
      </c>
      <c r="E5" s="47">
        <v>1</v>
      </c>
      <c r="F5" s="47">
        <v>1</v>
      </c>
      <c r="G5" s="48">
        <f>RATES!C22</f>
        <v>0</v>
      </c>
      <c r="H5" s="47">
        <v>1</v>
      </c>
      <c r="I5" s="49">
        <f t="shared" ref="I5:I6" si="0">E5*F5*G5*H5</f>
        <v>0</v>
      </c>
    </row>
    <row r="6" spans="1:10" ht="30" x14ac:dyDescent="0.25">
      <c r="A6" s="60" t="s">
        <v>61</v>
      </c>
      <c r="B6" s="42" t="s">
        <v>123</v>
      </c>
      <c r="C6" s="64"/>
      <c r="D6" s="57" t="s">
        <v>59</v>
      </c>
      <c r="E6" s="19">
        <v>1</v>
      </c>
      <c r="F6" s="19">
        <v>1</v>
      </c>
      <c r="G6" s="20">
        <f>RATES!C19</f>
        <v>0</v>
      </c>
      <c r="H6" s="19">
        <v>3</v>
      </c>
      <c r="I6" s="50">
        <f t="shared" si="0"/>
        <v>0</v>
      </c>
    </row>
    <row r="7" spans="1:10" x14ac:dyDescent="0.25">
      <c r="A7" s="60" t="s">
        <v>33</v>
      </c>
      <c r="B7" s="42" t="s">
        <v>9</v>
      </c>
      <c r="C7" s="65"/>
      <c r="D7" s="57" t="s">
        <v>27</v>
      </c>
      <c r="E7" s="19">
        <v>1</v>
      </c>
      <c r="F7" s="19">
        <v>2</v>
      </c>
      <c r="G7" s="20">
        <f>RATES!C16</f>
        <v>0</v>
      </c>
      <c r="H7" s="19">
        <v>36</v>
      </c>
      <c r="I7" s="50">
        <f>E7*F7*G7*H7</f>
        <v>0</v>
      </c>
    </row>
    <row r="8" spans="1:10" x14ac:dyDescent="0.25">
      <c r="A8" s="60" t="s">
        <v>62</v>
      </c>
      <c r="B8" s="42" t="s">
        <v>92</v>
      </c>
      <c r="C8" s="65"/>
      <c r="D8" s="57" t="s">
        <v>27</v>
      </c>
      <c r="E8" s="19">
        <v>1</v>
      </c>
      <c r="F8" s="19">
        <v>2</v>
      </c>
      <c r="G8" s="20">
        <f>RATES!C23</f>
        <v>0</v>
      </c>
      <c r="H8" s="19">
        <v>36</v>
      </c>
      <c r="I8" s="50">
        <f>E8*F8*G8*H8</f>
        <v>0</v>
      </c>
    </row>
    <row r="9" spans="1:10" x14ac:dyDescent="0.25">
      <c r="A9" s="60" t="s">
        <v>34</v>
      </c>
      <c r="B9" s="42" t="s">
        <v>45</v>
      </c>
      <c r="C9" s="65"/>
      <c r="D9" s="57" t="s">
        <v>28</v>
      </c>
      <c r="E9" s="19">
        <v>1</v>
      </c>
      <c r="F9" s="13">
        <v>49</v>
      </c>
      <c r="G9" s="20"/>
      <c r="H9" s="19">
        <v>3</v>
      </c>
      <c r="I9" s="50">
        <f t="shared" ref="I9:I11" si="1">E9*F9*G9*H9</f>
        <v>0</v>
      </c>
      <c r="J9" s="8"/>
    </row>
    <row r="10" spans="1:10" x14ac:dyDescent="0.25">
      <c r="A10" s="60" t="s">
        <v>35</v>
      </c>
      <c r="B10" s="43" t="s">
        <v>56</v>
      </c>
      <c r="C10" s="66"/>
      <c r="D10" s="58" t="s">
        <v>28</v>
      </c>
      <c r="E10" s="18">
        <v>1</v>
      </c>
      <c r="F10" s="16">
        <v>49</v>
      </c>
      <c r="G10" s="20"/>
      <c r="H10" s="19">
        <v>4</v>
      </c>
      <c r="I10" s="50">
        <f t="shared" si="1"/>
        <v>0</v>
      </c>
    </row>
    <row r="11" spans="1:10" x14ac:dyDescent="0.25">
      <c r="A11" s="60" t="s">
        <v>63</v>
      </c>
      <c r="B11" s="43" t="s">
        <v>14</v>
      </c>
      <c r="C11" s="66"/>
      <c r="D11" s="58" t="s">
        <v>28</v>
      </c>
      <c r="E11" s="18">
        <v>1</v>
      </c>
      <c r="F11" s="16">
        <v>49</v>
      </c>
      <c r="G11" s="20"/>
      <c r="H11" s="19">
        <v>3</v>
      </c>
      <c r="I11" s="50">
        <f t="shared" si="1"/>
        <v>0</v>
      </c>
    </row>
    <row r="12" spans="1:10" ht="15.75" thickBot="1" x14ac:dyDescent="0.3">
      <c r="A12" s="61" t="s">
        <v>91</v>
      </c>
      <c r="B12" s="44" t="s">
        <v>60</v>
      </c>
      <c r="C12" s="67"/>
      <c r="D12" s="59" t="s">
        <v>59</v>
      </c>
      <c r="E12" s="52">
        <v>1</v>
      </c>
      <c r="F12" s="53">
        <v>1</v>
      </c>
      <c r="G12" s="54">
        <f>RATES!C22</f>
        <v>0</v>
      </c>
      <c r="H12" s="51">
        <v>1</v>
      </c>
      <c r="I12" s="55">
        <f>E12*F12*G12*H12</f>
        <v>0</v>
      </c>
    </row>
    <row r="13" spans="1:10" ht="19.5" customHeight="1" thickBot="1" x14ac:dyDescent="0.3">
      <c r="A13" s="24"/>
      <c r="B13" s="24"/>
      <c r="C13" s="27"/>
      <c r="D13" s="113" t="s">
        <v>31</v>
      </c>
      <c r="E13" s="114"/>
      <c r="F13" s="114"/>
      <c r="G13" s="114"/>
      <c r="H13" s="114"/>
      <c r="I13" s="28">
        <f>SUM(I5:I12)</f>
        <v>0</v>
      </c>
    </row>
    <row r="14" spans="1:10" x14ac:dyDescent="0.25">
      <c r="A14" s="24"/>
      <c r="B14" s="24"/>
      <c r="C14" s="27"/>
      <c r="D14" s="39"/>
      <c r="E14" s="39"/>
      <c r="F14" s="39"/>
      <c r="G14" s="39"/>
      <c r="H14" s="39"/>
      <c r="I14" s="40"/>
    </row>
    <row r="15" spans="1:10" ht="15.75" thickBot="1" x14ac:dyDescent="0.3">
      <c r="I15" s="17"/>
    </row>
    <row r="16" spans="1:10" ht="30.75" thickBot="1" x14ac:dyDescent="0.3">
      <c r="A16" s="92" t="s">
        <v>7</v>
      </c>
      <c r="B16" s="71" t="s">
        <v>0</v>
      </c>
      <c r="C16" s="36" t="s">
        <v>1</v>
      </c>
      <c r="D16" s="33" t="s">
        <v>25</v>
      </c>
      <c r="E16" s="30" t="s">
        <v>26</v>
      </c>
      <c r="F16" s="37" t="s">
        <v>43</v>
      </c>
      <c r="G16" s="30" t="s">
        <v>2</v>
      </c>
      <c r="H16" s="30" t="s">
        <v>3</v>
      </c>
      <c r="I16" s="31" t="s">
        <v>74</v>
      </c>
    </row>
    <row r="17" spans="1:10" x14ac:dyDescent="0.25">
      <c r="A17" s="85" t="s">
        <v>36</v>
      </c>
      <c r="B17" s="94" t="s">
        <v>107</v>
      </c>
      <c r="C17" s="90" t="s">
        <v>108</v>
      </c>
      <c r="D17" s="83" t="s">
        <v>109</v>
      </c>
      <c r="E17" s="84">
        <v>173</v>
      </c>
      <c r="F17" s="88">
        <v>1</v>
      </c>
      <c r="G17" s="84">
        <f>RATES!C14</f>
        <v>0</v>
      </c>
      <c r="H17" s="84">
        <v>36</v>
      </c>
      <c r="I17" s="78">
        <v>6763017.8879999993</v>
      </c>
    </row>
    <row r="18" spans="1:10" x14ac:dyDescent="0.25">
      <c r="A18" s="87" t="s">
        <v>37</v>
      </c>
      <c r="B18" s="95" t="s">
        <v>79</v>
      </c>
      <c r="C18" s="80" t="s">
        <v>22</v>
      </c>
      <c r="D18" s="81" t="s">
        <v>29</v>
      </c>
      <c r="E18" s="77">
        <v>198</v>
      </c>
      <c r="F18" s="74">
        <v>4</v>
      </c>
      <c r="G18" s="70">
        <f>RATES!C12</f>
        <v>0</v>
      </c>
      <c r="H18" s="73">
        <v>36</v>
      </c>
      <c r="I18" s="78">
        <f t="shared" ref="I18:I26" si="2">E18*F18*G18*H18</f>
        <v>0</v>
      </c>
      <c r="J18" s="109"/>
    </row>
    <row r="19" spans="1:10" x14ac:dyDescent="0.25">
      <c r="A19" s="87" t="s">
        <v>38</v>
      </c>
      <c r="B19" s="95" t="s">
        <v>80</v>
      </c>
      <c r="C19" s="80" t="s">
        <v>22</v>
      </c>
      <c r="D19" s="81" t="s">
        <v>29</v>
      </c>
      <c r="E19" s="77">
        <v>198</v>
      </c>
      <c r="F19" s="74">
        <v>4</v>
      </c>
      <c r="G19" s="70">
        <f>SUM(G18*1.5)</f>
        <v>0</v>
      </c>
      <c r="H19" s="73">
        <v>36</v>
      </c>
      <c r="I19" s="78">
        <f t="shared" si="2"/>
        <v>0</v>
      </c>
    </row>
    <row r="20" spans="1:10" x14ac:dyDescent="0.25">
      <c r="A20" s="87" t="s">
        <v>39</v>
      </c>
      <c r="B20" s="95" t="s">
        <v>70</v>
      </c>
      <c r="C20" s="80" t="s">
        <v>22</v>
      </c>
      <c r="D20" s="81" t="s">
        <v>29</v>
      </c>
      <c r="E20" s="77">
        <v>17</v>
      </c>
      <c r="F20" s="74">
        <v>4</v>
      </c>
      <c r="G20" s="70">
        <f>SUM(G18*2)</f>
        <v>0</v>
      </c>
      <c r="H20" s="73">
        <v>36</v>
      </c>
      <c r="I20" s="78">
        <f t="shared" si="2"/>
        <v>0</v>
      </c>
    </row>
    <row r="21" spans="1:10" x14ac:dyDescent="0.25">
      <c r="A21" s="86" t="s">
        <v>40</v>
      </c>
      <c r="B21" s="95" t="s">
        <v>69</v>
      </c>
      <c r="C21" s="91" t="s">
        <v>21</v>
      </c>
      <c r="D21" s="79" t="s">
        <v>29</v>
      </c>
      <c r="E21" s="77">
        <v>173</v>
      </c>
      <c r="F21" s="76">
        <v>2</v>
      </c>
      <c r="G21" s="68">
        <f>RATES!C11</f>
        <v>0</v>
      </c>
      <c r="H21" s="76">
        <v>36</v>
      </c>
      <c r="I21" s="78">
        <f t="shared" si="2"/>
        <v>0</v>
      </c>
    </row>
    <row r="22" spans="1:10" x14ac:dyDescent="0.25">
      <c r="A22" s="86" t="s">
        <v>41</v>
      </c>
      <c r="B22" s="95" t="s">
        <v>67</v>
      </c>
      <c r="C22" s="91" t="s">
        <v>21</v>
      </c>
      <c r="D22" s="79" t="s">
        <v>29</v>
      </c>
      <c r="E22" s="77">
        <v>30</v>
      </c>
      <c r="F22" s="76">
        <v>2</v>
      </c>
      <c r="G22" s="68">
        <f>SUM(G21*1.5)</f>
        <v>0</v>
      </c>
      <c r="H22" s="76">
        <v>36</v>
      </c>
      <c r="I22" s="78">
        <f t="shared" si="2"/>
        <v>0</v>
      </c>
    </row>
    <row r="23" spans="1:10" x14ac:dyDescent="0.25">
      <c r="A23" s="86" t="s">
        <v>42</v>
      </c>
      <c r="B23" s="95" t="s">
        <v>68</v>
      </c>
      <c r="C23" s="91" t="s">
        <v>21</v>
      </c>
      <c r="D23" s="79" t="s">
        <v>29</v>
      </c>
      <c r="E23" s="77">
        <v>12</v>
      </c>
      <c r="F23" s="76">
        <v>2</v>
      </c>
      <c r="G23" s="68">
        <f>SUM(G21*2)</f>
        <v>0</v>
      </c>
      <c r="H23" s="76">
        <v>36</v>
      </c>
      <c r="I23" s="78">
        <f t="shared" si="2"/>
        <v>0</v>
      </c>
    </row>
    <row r="24" spans="1:10" x14ac:dyDescent="0.25">
      <c r="A24" s="86" t="s">
        <v>48</v>
      </c>
      <c r="B24" s="95" t="s">
        <v>96</v>
      </c>
      <c r="C24" s="91" t="s">
        <v>21</v>
      </c>
      <c r="D24" s="79" t="s">
        <v>29</v>
      </c>
      <c r="E24" s="77">
        <v>198</v>
      </c>
      <c r="F24" s="76">
        <v>8</v>
      </c>
      <c r="G24" s="68">
        <f>RATES!C11</f>
        <v>0</v>
      </c>
      <c r="H24" s="76">
        <v>36</v>
      </c>
      <c r="I24" s="78">
        <f t="shared" si="2"/>
        <v>0</v>
      </c>
    </row>
    <row r="25" spans="1:10" x14ac:dyDescent="0.25">
      <c r="A25" s="86" t="s">
        <v>49</v>
      </c>
      <c r="B25" s="95" t="s">
        <v>97</v>
      </c>
      <c r="C25" s="91" t="s">
        <v>21</v>
      </c>
      <c r="D25" s="79" t="s">
        <v>29</v>
      </c>
      <c r="E25" s="77">
        <v>198</v>
      </c>
      <c r="F25" s="76">
        <v>8</v>
      </c>
      <c r="G25" s="68">
        <f>G24*0.15</f>
        <v>0</v>
      </c>
      <c r="H25" s="76">
        <v>36</v>
      </c>
      <c r="I25" s="78">
        <f t="shared" si="2"/>
        <v>0</v>
      </c>
    </row>
    <row r="26" spans="1:10" x14ac:dyDescent="0.25">
      <c r="A26" s="86" t="s">
        <v>50</v>
      </c>
      <c r="B26" s="95" t="s">
        <v>98</v>
      </c>
      <c r="C26" s="91" t="s">
        <v>21</v>
      </c>
      <c r="D26" s="79" t="s">
        <v>29</v>
      </c>
      <c r="E26" s="77">
        <v>17</v>
      </c>
      <c r="F26" s="76">
        <v>2</v>
      </c>
      <c r="G26" s="68">
        <f>G24*2</f>
        <v>0</v>
      </c>
      <c r="H26" s="76">
        <v>36</v>
      </c>
      <c r="I26" s="78">
        <f t="shared" si="2"/>
        <v>0</v>
      </c>
    </row>
    <row r="27" spans="1:10" x14ac:dyDescent="0.25">
      <c r="A27" s="86" t="s">
        <v>51</v>
      </c>
      <c r="B27" s="95" t="s">
        <v>71</v>
      </c>
      <c r="C27" s="91" t="s">
        <v>21</v>
      </c>
      <c r="D27" s="79" t="s">
        <v>29</v>
      </c>
      <c r="E27" s="76">
        <v>173</v>
      </c>
      <c r="F27" s="89">
        <v>2</v>
      </c>
      <c r="G27" s="69">
        <f>RATES!C11</f>
        <v>0</v>
      </c>
      <c r="H27" s="76">
        <v>36</v>
      </c>
      <c r="I27" s="78">
        <f t="shared" ref="I27:I29" si="3">E27*F27*G27*H27</f>
        <v>0</v>
      </c>
    </row>
    <row r="28" spans="1:10" x14ac:dyDescent="0.25">
      <c r="A28" s="86" t="s">
        <v>52</v>
      </c>
      <c r="B28" s="95" t="s">
        <v>72</v>
      </c>
      <c r="C28" s="91" t="s">
        <v>21</v>
      </c>
      <c r="D28" s="79" t="s">
        <v>29</v>
      </c>
      <c r="E28" s="76">
        <v>20</v>
      </c>
      <c r="F28" s="89">
        <v>2</v>
      </c>
      <c r="G28" s="69">
        <f>SUM(G27*1.5)</f>
        <v>0</v>
      </c>
      <c r="H28" s="76">
        <v>36</v>
      </c>
      <c r="I28" s="78">
        <f t="shared" si="3"/>
        <v>0</v>
      </c>
    </row>
    <row r="29" spans="1:10" x14ac:dyDescent="0.25">
      <c r="A29" s="86" t="s">
        <v>53</v>
      </c>
      <c r="B29" s="95" t="s">
        <v>73</v>
      </c>
      <c r="C29" s="91" t="s">
        <v>21</v>
      </c>
      <c r="D29" s="79" t="s">
        <v>29</v>
      </c>
      <c r="E29" s="76">
        <v>20</v>
      </c>
      <c r="F29" s="89">
        <v>2</v>
      </c>
      <c r="G29" s="69">
        <f>SUM(G27*2)</f>
        <v>0</v>
      </c>
      <c r="H29" s="76">
        <v>36</v>
      </c>
      <c r="I29" s="78">
        <f t="shared" si="3"/>
        <v>0</v>
      </c>
    </row>
    <row r="30" spans="1:10" x14ac:dyDescent="0.25">
      <c r="A30" s="86" t="s">
        <v>54</v>
      </c>
      <c r="B30" s="95" t="s">
        <v>64</v>
      </c>
      <c r="C30" s="91" t="s">
        <v>20</v>
      </c>
      <c r="D30" s="79" t="s">
        <v>29</v>
      </c>
      <c r="E30" s="76">
        <v>198</v>
      </c>
      <c r="F30" s="89">
        <v>12</v>
      </c>
      <c r="G30" s="69">
        <f>RATES!C9</f>
        <v>0</v>
      </c>
      <c r="H30" s="76">
        <v>36</v>
      </c>
      <c r="I30" s="78">
        <f>E30*F30*G30*H30</f>
        <v>0</v>
      </c>
    </row>
    <row r="31" spans="1:10" x14ac:dyDescent="0.25">
      <c r="A31" s="86" t="s">
        <v>76</v>
      </c>
      <c r="B31" s="95" t="s">
        <v>83</v>
      </c>
      <c r="C31" s="91" t="s">
        <v>20</v>
      </c>
      <c r="D31" s="79" t="s">
        <v>29</v>
      </c>
      <c r="E31" s="76">
        <v>198</v>
      </c>
      <c r="F31" s="89">
        <v>12</v>
      </c>
      <c r="G31" s="69">
        <f>SUM(G30*0.15)</f>
        <v>0</v>
      </c>
      <c r="H31" s="76">
        <v>36</v>
      </c>
      <c r="I31" s="78">
        <f t="shared" ref="I31:I35" si="4">E31*F31*G31*H31</f>
        <v>0</v>
      </c>
    </row>
    <row r="32" spans="1:10" x14ac:dyDescent="0.25">
      <c r="A32" s="86" t="s">
        <v>77</v>
      </c>
      <c r="B32" s="95" t="s">
        <v>81</v>
      </c>
      <c r="C32" s="91" t="s">
        <v>20</v>
      </c>
      <c r="D32" s="79" t="s">
        <v>29</v>
      </c>
      <c r="E32" s="76">
        <v>17</v>
      </c>
      <c r="F32" s="89">
        <v>12</v>
      </c>
      <c r="G32" s="69">
        <f>RATES!C9*2</f>
        <v>0</v>
      </c>
      <c r="H32" s="76">
        <v>36</v>
      </c>
      <c r="I32" s="78">
        <f t="shared" si="4"/>
        <v>0</v>
      </c>
    </row>
    <row r="33" spans="1:9" x14ac:dyDescent="0.25">
      <c r="A33" s="86" t="s">
        <v>78</v>
      </c>
      <c r="B33" s="95" t="s">
        <v>93</v>
      </c>
      <c r="C33" s="91" t="s">
        <v>20</v>
      </c>
      <c r="D33" s="79" t="s">
        <v>29</v>
      </c>
      <c r="E33" s="76">
        <v>198</v>
      </c>
      <c r="F33" s="89">
        <v>4</v>
      </c>
      <c r="G33" s="69">
        <f>RATES!C9</f>
        <v>0</v>
      </c>
      <c r="H33" s="76">
        <v>36</v>
      </c>
      <c r="I33" s="78">
        <f t="shared" si="4"/>
        <v>0</v>
      </c>
    </row>
    <row r="34" spans="1:9" x14ac:dyDescent="0.25">
      <c r="A34" s="86" t="s">
        <v>55</v>
      </c>
      <c r="B34" s="95" t="s">
        <v>94</v>
      </c>
      <c r="C34" s="91" t="s">
        <v>20</v>
      </c>
      <c r="D34" s="79" t="s">
        <v>29</v>
      </c>
      <c r="E34" s="76">
        <v>198</v>
      </c>
      <c r="F34" s="89">
        <v>4</v>
      </c>
      <c r="G34" s="69">
        <f>RATES!C9*0.15</f>
        <v>0</v>
      </c>
      <c r="H34" s="76">
        <v>36</v>
      </c>
      <c r="I34" s="78">
        <f t="shared" si="4"/>
        <v>0</v>
      </c>
    </row>
    <row r="35" spans="1:9" x14ac:dyDescent="0.25">
      <c r="A35" s="86" t="s">
        <v>99</v>
      </c>
      <c r="B35" s="95" t="s">
        <v>95</v>
      </c>
      <c r="C35" s="91" t="s">
        <v>20</v>
      </c>
      <c r="D35" s="79" t="s">
        <v>29</v>
      </c>
      <c r="E35" s="76">
        <v>17</v>
      </c>
      <c r="F35" s="89">
        <v>4</v>
      </c>
      <c r="G35" s="69">
        <f>RATES!C9*2</f>
        <v>0</v>
      </c>
      <c r="H35" s="76">
        <v>36</v>
      </c>
      <c r="I35" s="78">
        <f t="shared" si="4"/>
        <v>0</v>
      </c>
    </row>
    <row r="36" spans="1:9" x14ac:dyDescent="0.25">
      <c r="A36" s="86" t="s">
        <v>100</v>
      </c>
      <c r="B36" s="95" t="s">
        <v>66</v>
      </c>
      <c r="C36" s="91" t="s">
        <v>17</v>
      </c>
      <c r="D36" s="79" t="s">
        <v>29</v>
      </c>
      <c r="E36" s="77">
        <v>198</v>
      </c>
      <c r="F36" s="76">
        <v>16</v>
      </c>
      <c r="G36" s="69">
        <f>RATES!C4</f>
        <v>0</v>
      </c>
      <c r="H36" s="76">
        <v>36</v>
      </c>
      <c r="I36" s="78">
        <f>E36*F36*G36*H36</f>
        <v>0</v>
      </c>
    </row>
    <row r="37" spans="1:9" x14ac:dyDescent="0.25">
      <c r="A37" s="86" t="s">
        <v>101</v>
      </c>
      <c r="B37" s="95" t="s">
        <v>84</v>
      </c>
      <c r="C37" s="91" t="s">
        <v>17</v>
      </c>
      <c r="D37" s="79" t="s">
        <v>29</v>
      </c>
      <c r="E37" s="77">
        <v>198</v>
      </c>
      <c r="F37" s="76">
        <v>16</v>
      </c>
      <c r="G37" s="68">
        <f>SUM(G36*0.15)</f>
        <v>0</v>
      </c>
      <c r="H37" s="76">
        <v>36</v>
      </c>
      <c r="I37" s="123">
        <f t="shared" ref="I37:I38" si="5">E37*F37*G37*H37</f>
        <v>0</v>
      </c>
    </row>
    <row r="38" spans="1:9" ht="15.75" thickBot="1" x14ac:dyDescent="0.3">
      <c r="A38" s="96" t="s">
        <v>113</v>
      </c>
      <c r="B38" s="97" t="s">
        <v>82</v>
      </c>
      <c r="C38" s="98" t="s">
        <v>17</v>
      </c>
      <c r="D38" s="99" t="s">
        <v>29</v>
      </c>
      <c r="E38" s="82">
        <v>17</v>
      </c>
      <c r="F38" s="100">
        <v>4</v>
      </c>
      <c r="G38" s="101">
        <f>G30*2</f>
        <v>0</v>
      </c>
      <c r="H38" s="100">
        <v>36</v>
      </c>
      <c r="I38" s="124">
        <f t="shared" si="5"/>
        <v>0</v>
      </c>
    </row>
    <row r="39" spans="1:9" ht="15.75" thickBot="1" x14ac:dyDescent="0.3">
      <c r="D39" s="120" t="s">
        <v>112</v>
      </c>
      <c r="E39" s="121"/>
      <c r="F39" s="121" t="s">
        <v>111</v>
      </c>
      <c r="G39" s="121"/>
      <c r="H39" s="121"/>
      <c r="I39" s="93"/>
    </row>
    <row r="40" spans="1:9" ht="15.75" thickBot="1" x14ac:dyDescent="0.3">
      <c r="A40" s="24"/>
      <c r="B40" s="24"/>
      <c r="C40" s="27"/>
      <c r="D40" s="115" t="s">
        <v>31</v>
      </c>
      <c r="E40" s="116"/>
      <c r="F40" s="116"/>
      <c r="G40" s="116"/>
      <c r="H40" s="116"/>
      <c r="I40" s="32">
        <f>SUM(I39,I13)</f>
        <v>0</v>
      </c>
    </row>
    <row r="41" spans="1:9" x14ac:dyDescent="0.25">
      <c r="A41" s="24"/>
      <c r="B41" s="24"/>
      <c r="C41" s="27"/>
      <c r="D41" s="39"/>
      <c r="E41" s="39"/>
      <c r="F41" s="39"/>
      <c r="G41" s="39"/>
      <c r="H41" s="39"/>
      <c r="I41" s="40"/>
    </row>
    <row r="42" spans="1:9" x14ac:dyDescent="0.25">
      <c r="A42" s="24"/>
      <c r="B42" s="24"/>
      <c r="C42" s="27"/>
      <c r="D42" s="39"/>
      <c r="E42" s="39"/>
      <c r="F42" s="39"/>
      <c r="G42" s="39"/>
      <c r="H42" s="39"/>
      <c r="I42" s="40"/>
    </row>
    <row r="43" spans="1:9" ht="68.25" customHeight="1" x14ac:dyDescent="0.25">
      <c r="A43" s="10" t="s">
        <v>46</v>
      </c>
      <c r="B43" s="12" t="s">
        <v>121</v>
      </c>
    </row>
    <row r="44" spans="1:9" ht="65.25" customHeight="1" x14ac:dyDescent="0.25">
      <c r="A44" s="10" t="s">
        <v>47</v>
      </c>
      <c r="B44" s="12" t="s">
        <v>119</v>
      </c>
    </row>
    <row r="45" spans="1:9" x14ac:dyDescent="0.25">
      <c r="A45" t="s">
        <v>102</v>
      </c>
    </row>
  </sheetData>
  <mergeCells count="3">
    <mergeCell ref="D13:H13"/>
    <mergeCell ref="D40:H40"/>
    <mergeCell ref="D39:H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48"/>
  <sheetViews>
    <sheetView workbookViewId="0">
      <selection activeCell="G11" sqref="G11"/>
    </sheetView>
  </sheetViews>
  <sheetFormatPr defaultRowHeight="15" x14ac:dyDescent="0.25"/>
  <cols>
    <col min="1" max="1" width="7.140625" customWidth="1"/>
    <col min="2" max="2" width="44.5703125" style="7" customWidth="1"/>
    <col min="3" max="3" width="7.140625" customWidth="1"/>
    <col min="4" max="4" width="15.28515625" style="6" customWidth="1"/>
    <col min="5" max="5" width="8.7109375" style="6" bestFit="1" customWidth="1"/>
    <col min="6" max="6" width="10" style="6" customWidth="1"/>
    <col min="7" max="7" width="12.5703125" style="6" customWidth="1"/>
    <col min="8" max="8" width="9.140625" style="6"/>
    <col min="9" max="9" width="20.85546875" customWidth="1"/>
    <col min="10" max="10" width="39" style="9" customWidth="1"/>
  </cols>
  <sheetData>
    <row r="2" spans="1:10" ht="21" x14ac:dyDescent="0.35">
      <c r="B2" s="11" t="s">
        <v>30</v>
      </c>
      <c r="D2"/>
      <c r="E2"/>
      <c r="F2"/>
      <c r="G2"/>
      <c r="H2"/>
    </row>
    <row r="3" spans="1:10" ht="15.75" thickBot="1" x14ac:dyDescent="0.3"/>
    <row r="4" spans="1:10" ht="15.75" thickBot="1" x14ac:dyDescent="0.3">
      <c r="A4" s="34" t="s">
        <v>6</v>
      </c>
      <c r="B4" s="35" t="s">
        <v>8</v>
      </c>
      <c r="C4" s="38"/>
      <c r="D4" s="33" t="s">
        <v>25</v>
      </c>
      <c r="E4" s="30" t="s">
        <v>26</v>
      </c>
      <c r="F4" s="30" t="s">
        <v>4</v>
      </c>
      <c r="G4" s="30" t="s">
        <v>2</v>
      </c>
      <c r="H4" s="30" t="s">
        <v>3</v>
      </c>
      <c r="I4" s="31" t="s">
        <v>23</v>
      </c>
    </row>
    <row r="5" spans="1:10" x14ac:dyDescent="0.25">
      <c r="A5" s="62" t="s">
        <v>32</v>
      </c>
      <c r="B5" s="45" t="s">
        <v>58</v>
      </c>
      <c r="C5" s="63"/>
      <c r="D5" s="56" t="s">
        <v>59</v>
      </c>
      <c r="E5" s="47">
        <v>1</v>
      </c>
      <c r="F5" s="47">
        <v>1</v>
      </c>
      <c r="G5" s="48">
        <f>RATES!C22</f>
        <v>0</v>
      </c>
      <c r="H5" s="47">
        <v>1</v>
      </c>
      <c r="I5" s="49">
        <f t="shared" ref="I5:I6" si="0">E5*F5*G5*H5</f>
        <v>0</v>
      </c>
    </row>
    <row r="6" spans="1:10" ht="30" x14ac:dyDescent="0.25">
      <c r="A6" s="60" t="s">
        <v>61</v>
      </c>
      <c r="B6" s="42" t="s">
        <v>123</v>
      </c>
      <c r="C6" s="64"/>
      <c r="D6" s="57" t="s">
        <v>59</v>
      </c>
      <c r="E6" s="19">
        <v>1</v>
      </c>
      <c r="F6" s="19">
        <v>1</v>
      </c>
      <c r="G6" s="20">
        <f>RATES!C19</f>
        <v>0</v>
      </c>
      <c r="H6" s="19">
        <v>3</v>
      </c>
      <c r="I6" s="50">
        <f t="shared" si="0"/>
        <v>0</v>
      </c>
    </row>
    <row r="7" spans="1:10" x14ac:dyDescent="0.25">
      <c r="A7" s="60" t="s">
        <v>33</v>
      </c>
      <c r="B7" s="42" t="s">
        <v>9</v>
      </c>
      <c r="C7" s="65"/>
      <c r="D7" s="57" t="s">
        <v>27</v>
      </c>
      <c r="E7" s="19">
        <v>1</v>
      </c>
      <c r="F7" s="19">
        <v>2</v>
      </c>
      <c r="G7" s="20">
        <f>RATES!C16</f>
        <v>0</v>
      </c>
      <c r="H7" s="19">
        <v>36</v>
      </c>
      <c r="I7" s="50">
        <f>E7*F7*G7*H7</f>
        <v>0</v>
      </c>
    </row>
    <row r="8" spans="1:10" x14ac:dyDescent="0.25">
      <c r="A8" s="60" t="s">
        <v>62</v>
      </c>
      <c r="B8" s="42" t="s">
        <v>92</v>
      </c>
      <c r="C8" s="65"/>
      <c r="D8" s="57" t="s">
        <v>27</v>
      </c>
      <c r="E8" s="19">
        <v>1</v>
      </c>
      <c r="F8" s="19">
        <v>2</v>
      </c>
      <c r="G8" s="20">
        <f>RATES!C23</f>
        <v>0</v>
      </c>
      <c r="H8" s="19">
        <v>36</v>
      </c>
      <c r="I8" s="50">
        <f>E8*F8*G8*H8</f>
        <v>0</v>
      </c>
    </row>
    <row r="9" spans="1:10" x14ac:dyDescent="0.25">
      <c r="A9" s="60" t="s">
        <v>34</v>
      </c>
      <c r="B9" s="42" t="s">
        <v>45</v>
      </c>
      <c r="C9" s="65"/>
      <c r="D9" s="57" t="s">
        <v>28</v>
      </c>
      <c r="E9" s="19">
        <v>1</v>
      </c>
      <c r="F9" s="13">
        <v>49</v>
      </c>
      <c r="G9" s="20"/>
      <c r="H9" s="19">
        <v>3</v>
      </c>
      <c r="I9" s="50">
        <f t="shared" ref="I9:I11" si="1">E9*F9*G9*H9</f>
        <v>0</v>
      </c>
      <c r="J9" s="8"/>
    </row>
    <row r="10" spans="1:10" x14ac:dyDescent="0.25">
      <c r="A10" s="60" t="s">
        <v>35</v>
      </c>
      <c r="B10" s="43" t="s">
        <v>56</v>
      </c>
      <c r="C10" s="66"/>
      <c r="D10" s="58" t="s">
        <v>28</v>
      </c>
      <c r="E10" s="18">
        <v>1</v>
      </c>
      <c r="F10" s="16">
        <v>49</v>
      </c>
      <c r="G10" s="20"/>
      <c r="H10" s="19">
        <v>4</v>
      </c>
      <c r="I10" s="50">
        <f t="shared" si="1"/>
        <v>0</v>
      </c>
    </row>
    <row r="11" spans="1:10" x14ac:dyDescent="0.25">
      <c r="A11" s="60" t="s">
        <v>63</v>
      </c>
      <c r="B11" s="43" t="s">
        <v>14</v>
      </c>
      <c r="C11" s="66"/>
      <c r="D11" s="58" t="s">
        <v>28</v>
      </c>
      <c r="E11" s="18">
        <v>1</v>
      </c>
      <c r="F11" s="16">
        <v>49</v>
      </c>
      <c r="G11" s="20"/>
      <c r="H11" s="19">
        <v>3</v>
      </c>
      <c r="I11" s="50">
        <f t="shared" si="1"/>
        <v>0</v>
      </c>
    </row>
    <row r="12" spans="1:10" ht="15.75" thickBot="1" x14ac:dyDescent="0.3">
      <c r="A12" s="61" t="s">
        <v>91</v>
      </c>
      <c r="B12" s="44" t="s">
        <v>60</v>
      </c>
      <c r="C12" s="67"/>
      <c r="D12" s="59" t="s">
        <v>59</v>
      </c>
      <c r="E12" s="52">
        <v>1</v>
      </c>
      <c r="F12" s="53">
        <v>1</v>
      </c>
      <c r="G12" s="54">
        <f>RATES!C22</f>
        <v>0</v>
      </c>
      <c r="H12" s="51">
        <v>1</v>
      </c>
      <c r="I12" s="55">
        <f>E12*F12*G12*H12</f>
        <v>0</v>
      </c>
    </row>
    <row r="13" spans="1:10" ht="19.5" customHeight="1" thickBot="1" x14ac:dyDescent="0.3">
      <c r="A13" s="24"/>
      <c r="B13" s="24"/>
      <c r="C13" s="27"/>
      <c r="D13" s="113" t="s">
        <v>31</v>
      </c>
      <c r="E13" s="114"/>
      <c r="F13" s="114"/>
      <c r="G13" s="114"/>
      <c r="H13" s="114"/>
      <c r="I13" s="28">
        <f>SUM(I5:I12)</f>
        <v>0</v>
      </c>
    </row>
    <row r="14" spans="1:10" x14ac:dyDescent="0.25">
      <c r="A14" s="24"/>
      <c r="B14" s="24"/>
      <c r="C14" s="27"/>
      <c r="D14" s="39"/>
      <c r="E14" s="39"/>
      <c r="F14" s="39"/>
      <c r="G14" s="39"/>
      <c r="H14" s="39"/>
      <c r="I14" s="40"/>
    </row>
    <row r="15" spans="1:10" ht="15.75" thickBot="1" x14ac:dyDescent="0.3">
      <c r="I15" s="17"/>
    </row>
    <row r="16" spans="1:10" ht="30.75" thickBot="1" x14ac:dyDescent="0.3">
      <c r="A16" s="29" t="s">
        <v>7</v>
      </c>
      <c r="B16" s="41" t="s">
        <v>0</v>
      </c>
      <c r="C16" s="36" t="s">
        <v>1</v>
      </c>
      <c r="D16" s="33" t="s">
        <v>25</v>
      </c>
      <c r="E16" s="30" t="s">
        <v>26</v>
      </c>
      <c r="F16" s="37" t="s">
        <v>43</v>
      </c>
      <c r="G16" s="30" t="s">
        <v>2</v>
      </c>
      <c r="H16" s="30" t="s">
        <v>3</v>
      </c>
      <c r="I16" s="31" t="s">
        <v>74</v>
      </c>
    </row>
    <row r="17" spans="1:10" x14ac:dyDescent="0.25">
      <c r="A17" s="90" t="s">
        <v>36</v>
      </c>
      <c r="B17" s="103" t="s">
        <v>107</v>
      </c>
      <c r="C17" s="90" t="s">
        <v>108</v>
      </c>
      <c r="D17" s="83" t="s">
        <v>110</v>
      </c>
      <c r="E17" s="84">
        <v>173</v>
      </c>
      <c r="F17" s="88">
        <v>1</v>
      </c>
      <c r="G17" s="84">
        <f>RATES!C14</f>
        <v>0</v>
      </c>
      <c r="H17" s="84">
        <v>36</v>
      </c>
      <c r="I17" s="78">
        <f t="shared" ref="I17:I26" si="2">E17*F17*G17*H17</f>
        <v>0</v>
      </c>
    </row>
    <row r="18" spans="1:10" x14ac:dyDescent="0.25">
      <c r="A18" s="106" t="s">
        <v>37</v>
      </c>
      <c r="B18" s="104" t="s">
        <v>79</v>
      </c>
      <c r="C18" s="80" t="s">
        <v>22</v>
      </c>
      <c r="D18" s="81" t="s">
        <v>29</v>
      </c>
      <c r="E18" s="77">
        <v>198</v>
      </c>
      <c r="F18" s="74">
        <v>4</v>
      </c>
      <c r="G18" s="70">
        <f>RATES!C12</f>
        <v>0</v>
      </c>
      <c r="H18" s="73">
        <v>36</v>
      </c>
      <c r="I18" s="78">
        <f t="shared" si="2"/>
        <v>0</v>
      </c>
    </row>
    <row r="19" spans="1:10" x14ac:dyDescent="0.25">
      <c r="A19" s="106" t="s">
        <v>38</v>
      </c>
      <c r="B19" s="104" t="s">
        <v>80</v>
      </c>
      <c r="C19" s="80" t="s">
        <v>22</v>
      </c>
      <c r="D19" s="81" t="s">
        <v>29</v>
      </c>
      <c r="E19" s="77">
        <v>198</v>
      </c>
      <c r="F19" s="74">
        <v>4</v>
      </c>
      <c r="G19" s="70">
        <f>SUM(G18*1.5)</f>
        <v>0</v>
      </c>
      <c r="H19" s="73">
        <v>36</v>
      </c>
      <c r="I19" s="78">
        <f t="shared" si="2"/>
        <v>0</v>
      </c>
    </row>
    <row r="20" spans="1:10" x14ac:dyDescent="0.25">
      <c r="A20" s="106" t="s">
        <v>39</v>
      </c>
      <c r="B20" s="104" t="s">
        <v>70</v>
      </c>
      <c r="C20" s="80" t="s">
        <v>22</v>
      </c>
      <c r="D20" s="81" t="s">
        <v>29</v>
      </c>
      <c r="E20" s="77">
        <v>17</v>
      </c>
      <c r="F20" s="74">
        <v>4</v>
      </c>
      <c r="G20" s="70">
        <f>SUM(G18*2)</f>
        <v>0</v>
      </c>
      <c r="H20" s="73">
        <v>36</v>
      </c>
      <c r="I20" s="78">
        <f t="shared" si="2"/>
        <v>0</v>
      </c>
    </row>
    <row r="21" spans="1:10" x14ac:dyDescent="0.25">
      <c r="A21" s="91" t="s">
        <v>40</v>
      </c>
      <c r="B21" s="104" t="s">
        <v>69</v>
      </c>
      <c r="C21" s="91" t="s">
        <v>21</v>
      </c>
      <c r="D21" s="79" t="s">
        <v>29</v>
      </c>
      <c r="E21" s="77">
        <v>173</v>
      </c>
      <c r="F21" s="76">
        <v>2</v>
      </c>
      <c r="G21" s="68">
        <f>RATES!C11</f>
        <v>0</v>
      </c>
      <c r="H21" s="76">
        <v>36</v>
      </c>
      <c r="I21" s="78">
        <f t="shared" si="2"/>
        <v>0</v>
      </c>
    </row>
    <row r="22" spans="1:10" x14ac:dyDescent="0.25">
      <c r="A22" s="91" t="s">
        <v>41</v>
      </c>
      <c r="B22" s="104" t="s">
        <v>67</v>
      </c>
      <c r="C22" s="91" t="s">
        <v>21</v>
      </c>
      <c r="D22" s="79" t="s">
        <v>29</v>
      </c>
      <c r="E22" s="77">
        <v>30</v>
      </c>
      <c r="F22" s="76">
        <v>2</v>
      </c>
      <c r="G22" s="68">
        <f>SUM(G21*1.5)</f>
        <v>0</v>
      </c>
      <c r="H22" s="76">
        <v>36</v>
      </c>
      <c r="I22" s="78">
        <f t="shared" si="2"/>
        <v>0</v>
      </c>
    </row>
    <row r="23" spans="1:10" x14ac:dyDescent="0.25">
      <c r="A23" s="91" t="s">
        <v>42</v>
      </c>
      <c r="B23" s="104" t="s">
        <v>68</v>
      </c>
      <c r="C23" s="91" t="s">
        <v>21</v>
      </c>
      <c r="D23" s="79" t="s">
        <v>29</v>
      </c>
      <c r="E23" s="77">
        <v>12</v>
      </c>
      <c r="F23" s="76">
        <v>2</v>
      </c>
      <c r="G23" s="68">
        <f>SUM(G21*2)</f>
        <v>0</v>
      </c>
      <c r="H23" s="76">
        <v>36</v>
      </c>
      <c r="I23" s="78">
        <f t="shared" si="2"/>
        <v>0</v>
      </c>
    </row>
    <row r="24" spans="1:10" x14ac:dyDescent="0.25">
      <c r="A24" s="91" t="s">
        <v>48</v>
      </c>
      <c r="B24" s="104" t="s">
        <v>96</v>
      </c>
      <c r="C24" s="91" t="s">
        <v>21</v>
      </c>
      <c r="D24" s="79" t="s">
        <v>29</v>
      </c>
      <c r="E24" s="77">
        <v>198</v>
      </c>
      <c r="F24" s="76">
        <v>4</v>
      </c>
      <c r="G24" s="68">
        <f>RATES!C11</f>
        <v>0</v>
      </c>
      <c r="H24" s="76">
        <v>36</v>
      </c>
      <c r="I24" s="78">
        <f t="shared" si="2"/>
        <v>0</v>
      </c>
      <c r="J24"/>
    </row>
    <row r="25" spans="1:10" x14ac:dyDescent="0.25">
      <c r="A25" s="91" t="s">
        <v>49</v>
      </c>
      <c r="B25" s="104" t="s">
        <v>97</v>
      </c>
      <c r="C25" s="91" t="s">
        <v>21</v>
      </c>
      <c r="D25" s="79" t="s">
        <v>29</v>
      </c>
      <c r="E25" s="77">
        <v>198</v>
      </c>
      <c r="F25" s="76">
        <v>4</v>
      </c>
      <c r="G25" s="68">
        <f>G24*0.15</f>
        <v>0</v>
      </c>
      <c r="H25" s="76">
        <v>36</v>
      </c>
      <c r="I25" s="78">
        <f t="shared" si="2"/>
        <v>0</v>
      </c>
      <c r="J25"/>
    </row>
    <row r="26" spans="1:10" x14ac:dyDescent="0.25">
      <c r="A26" s="91" t="s">
        <v>50</v>
      </c>
      <c r="B26" s="104" t="s">
        <v>98</v>
      </c>
      <c r="C26" s="91" t="s">
        <v>21</v>
      </c>
      <c r="D26" s="79" t="s">
        <v>29</v>
      </c>
      <c r="E26" s="77">
        <v>17</v>
      </c>
      <c r="F26" s="76">
        <v>2</v>
      </c>
      <c r="G26" s="68">
        <f>G24*2</f>
        <v>0</v>
      </c>
      <c r="H26" s="76">
        <v>36</v>
      </c>
      <c r="I26" s="78">
        <f t="shared" si="2"/>
        <v>0</v>
      </c>
      <c r="J26"/>
    </row>
    <row r="27" spans="1:10" x14ac:dyDescent="0.25">
      <c r="A27" s="91" t="s">
        <v>51</v>
      </c>
      <c r="B27" s="104" t="s">
        <v>71</v>
      </c>
      <c r="C27" s="91" t="s">
        <v>21</v>
      </c>
      <c r="D27" s="79" t="s">
        <v>29</v>
      </c>
      <c r="E27" s="76">
        <v>173</v>
      </c>
      <c r="F27" s="89">
        <v>2</v>
      </c>
      <c r="G27" s="69">
        <f>RATES!C11</f>
        <v>0</v>
      </c>
      <c r="H27" s="76">
        <v>36</v>
      </c>
      <c r="I27" s="78">
        <f t="shared" ref="I27:I29" si="3">E27*F27*G27*H27</f>
        <v>0</v>
      </c>
    </row>
    <row r="28" spans="1:10" x14ac:dyDescent="0.25">
      <c r="A28" s="91" t="s">
        <v>52</v>
      </c>
      <c r="B28" s="104" t="s">
        <v>72</v>
      </c>
      <c r="C28" s="91" t="s">
        <v>21</v>
      </c>
      <c r="D28" s="79" t="s">
        <v>29</v>
      </c>
      <c r="E28" s="76">
        <v>20</v>
      </c>
      <c r="F28" s="89">
        <v>2</v>
      </c>
      <c r="G28" s="69">
        <f>SUM(G27*1.5)</f>
        <v>0</v>
      </c>
      <c r="H28" s="76">
        <v>36</v>
      </c>
      <c r="I28" s="78">
        <f t="shared" si="3"/>
        <v>0</v>
      </c>
    </row>
    <row r="29" spans="1:10" x14ac:dyDescent="0.25">
      <c r="A29" s="91" t="s">
        <v>53</v>
      </c>
      <c r="B29" s="104" t="s">
        <v>73</v>
      </c>
      <c r="C29" s="91" t="s">
        <v>21</v>
      </c>
      <c r="D29" s="79" t="s">
        <v>29</v>
      </c>
      <c r="E29" s="76">
        <v>20</v>
      </c>
      <c r="F29" s="89">
        <v>2</v>
      </c>
      <c r="G29" s="69">
        <f>SUM(G27*2)</f>
        <v>0</v>
      </c>
      <c r="H29" s="76">
        <v>36</v>
      </c>
      <c r="I29" s="78">
        <f t="shared" si="3"/>
        <v>0</v>
      </c>
    </row>
    <row r="30" spans="1:10" x14ac:dyDescent="0.25">
      <c r="A30" s="91" t="s">
        <v>54</v>
      </c>
      <c r="B30" s="104" t="s">
        <v>64</v>
      </c>
      <c r="C30" s="91" t="s">
        <v>20</v>
      </c>
      <c r="D30" s="79" t="s">
        <v>29</v>
      </c>
      <c r="E30" s="76">
        <v>198</v>
      </c>
      <c r="F30" s="89">
        <v>12</v>
      </c>
      <c r="G30" s="69">
        <f>RATES!C9</f>
        <v>0</v>
      </c>
      <c r="H30" s="76">
        <v>36</v>
      </c>
      <c r="I30" s="78">
        <f>E30*F30*G30*H30</f>
        <v>0</v>
      </c>
    </row>
    <row r="31" spans="1:10" x14ac:dyDescent="0.25">
      <c r="A31" s="91" t="s">
        <v>76</v>
      </c>
      <c r="B31" s="104" t="s">
        <v>83</v>
      </c>
      <c r="C31" s="91" t="s">
        <v>20</v>
      </c>
      <c r="D31" s="79" t="s">
        <v>29</v>
      </c>
      <c r="E31" s="76">
        <v>198</v>
      </c>
      <c r="F31" s="89">
        <v>12</v>
      </c>
      <c r="G31" s="69">
        <f>SUM(G30*0.15)</f>
        <v>0</v>
      </c>
      <c r="H31" s="76">
        <v>36</v>
      </c>
      <c r="I31" s="78">
        <f t="shared" ref="I31:I38" si="4">E31*F31*G31*H31</f>
        <v>0</v>
      </c>
    </row>
    <row r="32" spans="1:10" x14ac:dyDescent="0.25">
      <c r="A32" s="91" t="s">
        <v>77</v>
      </c>
      <c r="B32" s="104" t="s">
        <v>81</v>
      </c>
      <c r="C32" s="91" t="s">
        <v>20</v>
      </c>
      <c r="D32" s="79" t="s">
        <v>29</v>
      </c>
      <c r="E32" s="76">
        <v>17</v>
      </c>
      <c r="F32" s="89">
        <v>12</v>
      </c>
      <c r="G32" s="69">
        <f>RATES!C9*2</f>
        <v>0</v>
      </c>
      <c r="H32" s="76">
        <v>36</v>
      </c>
      <c r="I32" s="78">
        <f t="shared" si="4"/>
        <v>0</v>
      </c>
    </row>
    <row r="33" spans="1:10" x14ac:dyDescent="0.25">
      <c r="A33" s="91" t="s">
        <v>78</v>
      </c>
      <c r="B33" s="104" t="s">
        <v>93</v>
      </c>
      <c r="C33" s="91" t="s">
        <v>20</v>
      </c>
      <c r="D33" s="79" t="s">
        <v>29</v>
      </c>
      <c r="E33" s="76">
        <v>198</v>
      </c>
      <c r="F33" s="89">
        <v>4</v>
      </c>
      <c r="G33" s="69">
        <f>RATES!C9</f>
        <v>0</v>
      </c>
      <c r="H33" s="76">
        <v>36</v>
      </c>
      <c r="I33" s="78">
        <f t="shared" si="4"/>
        <v>0</v>
      </c>
    </row>
    <row r="34" spans="1:10" x14ac:dyDescent="0.25">
      <c r="A34" s="91" t="s">
        <v>55</v>
      </c>
      <c r="B34" s="104" t="s">
        <v>94</v>
      </c>
      <c r="C34" s="91" t="s">
        <v>20</v>
      </c>
      <c r="D34" s="79" t="s">
        <v>29</v>
      </c>
      <c r="E34" s="76">
        <v>198</v>
      </c>
      <c r="F34" s="89">
        <v>4</v>
      </c>
      <c r="G34" s="69">
        <f>RATES!C9*0.15</f>
        <v>0</v>
      </c>
      <c r="H34" s="76">
        <v>36</v>
      </c>
      <c r="I34" s="78">
        <f t="shared" si="4"/>
        <v>0</v>
      </c>
    </row>
    <row r="35" spans="1:10" x14ac:dyDescent="0.25">
      <c r="A35" s="91" t="s">
        <v>99</v>
      </c>
      <c r="B35" s="104" t="s">
        <v>95</v>
      </c>
      <c r="C35" s="91" t="s">
        <v>20</v>
      </c>
      <c r="D35" s="79" t="s">
        <v>29</v>
      </c>
      <c r="E35" s="76">
        <v>17</v>
      </c>
      <c r="F35" s="89">
        <v>4</v>
      </c>
      <c r="G35" s="69">
        <f>RATES!C9*2</f>
        <v>0</v>
      </c>
      <c r="H35" s="76">
        <v>36</v>
      </c>
      <c r="I35" s="78">
        <f t="shared" si="4"/>
        <v>0</v>
      </c>
    </row>
    <row r="36" spans="1:10" x14ac:dyDescent="0.25">
      <c r="A36" s="91" t="s">
        <v>100</v>
      </c>
      <c r="B36" s="104" t="s">
        <v>104</v>
      </c>
      <c r="C36" s="91" t="s">
        <v>20</v>
      </c>
      <c r="D36" s="79" t="s">
        <v>29</v>
      </c>
      <c r="E36" s="76">
        <v>198</v>
      </c>
      <c r="F36" s="89">
        <v>4</v>
      </c>
      <c r="G36" s="69">
        <f>RATES!C9</f>
        <v>0</v>
      </c>
      <c r="H36" s="76">
        <v>36</v>
      </c>
      <c r="I36" s="78">
        <f t="shared" si="4"/>
        <v>0</v>
      </c>
      <c r="J36"/>
    </row>
    <row r="37" spans="1:10" x14ac:dyDescent="0.25">
      <c r="A37" s="91" t="s">
        <v>101</v>
      </c>
      <c r="B37" s="104" t="s">
        <v>105</v>
      </c>
      <c r="C37" s="91" t="s">
        <v>20</v>
      </c>
      <c r="D37" s="79" t="s">
        <v>29</v>
      </c>
      <c r="E37" s="76">
        <v>198</v>
      </c>
      <c r="F37" s="89">
        <v>4</v>
      </c>
      <c r="G37" s="69">
        <f>G36*0.15</f>
        <v>0</v>
      </c>
      <c r="H37" s="76">
        <v>36</v>
      </c>
      <c r="I37" s="78">
        <f t="shared" si="4"/>
        <v>0</v>
      </c>
      <c r="J37"/>
    </row>
    <row r="38" spans="1:10" x14ac:dyDescent="0.25">
      <c r="A38" s="91" t="s">
        <v>113</v>
      </c>
      <c r="B38" s="104" t="s">
        <v>106</v>
      </c>
      <c r="C38" s="91" t="s">
        <v>20</v>
      </c>
      <c r="D38" s="79" t="s">
        <v>29</v>
      </c>
      <c r="E38" s="76">
        <v>17</v>
      </c>
      <c r="F38" s="89">
        <v>2</v>
      </c>
      <c r="G38" s="69">
        <f>G36*2</f>
        <v>0</v>
      </c>
      <c r="H38" s="76">
        <v>36</v>
      </c>
      <c r="I38" s="78">
        <f t="shared" si="4"/>
        <v>0</v>
      </c>
      <c r="J38"/>
    </row>
    <row r="39" spans="1:10" x14ac:dyDescent="0.25">
      <c r="A39" s="91" t="s">
        <v>115</v>
      </c>
      <c r="B39" s="104" t="s">
        <v>66</v>
      </c>
      <c r="C39" s="91" t="s">
        <v>17</v>
      </c>
      <c r="D39" s="79" t="s">
        <v>29</v>
      </c>
      <c r="E39" s="77">
        <v>198</v>
      </c>
      <c r="F39" s="76">
        <v>16</v>
      </c>
      <c r="G39" s="69">
        <f>RATES!C4</f>
        <v>0</v>
      </c>
      <c r="H39" s="76">
        <v>36</v>
      </c>
      <c r="I39" s="78">
        <f>E39*F39*G39*H39</f>
        <v>0</v>
      </c>
      <c r="J39"/>
    </row>
    <row r="40" spans="1:10" x14ac:dyDescent="0.25">
      <c r="A40" s="91" t="s">
        <v>116</v>
      </c>
      <c r="B40" s="104" t="s">
        <v>84</v>
      </c>
      <c r="C40" s="91" t="s">
        <v>17</v>
      </c>
      <c r="D40" s="79" t="s">
        <v>29</v>
      </c>
      <c r="E40" s="77">
        <v>198</v>
      </c>
      <c r="F40" s="76">
        <v>16</v>
      </c>
      <c r="G40" s="68">
        <f>SUM(G39*0.15)</f>
        <v>0</v>
      </c>
      <c r="H40" s="76">
        <v>36</v>
      </c>
      <c r="I40" s="78">
        <f t="shared" ref="I40:I41" si="5">E40*F40*G40*H40</f>
        <v>0</v>
      </c>
      <c r="J40"/>
    </row>
    <row r="41" spans="1:10" ht="15.75" thickBot="1" x14ac:dyDescent="0.3">
      <c r="A41" s="98" t="s">
        <v>117</v>
      </c>
      <c r="B41" s="105" t="s">
        <v>82</v>
      </c>
      <c r="C41" s="98" t="s">
        <v>17</v>
      </c>
      <c r="D41" s="99" t="s">
        <v>29</v>
      </c>
      <c r="E41" s="82">
        <v>17</v>
      </c>
      <c r="F41" s="100">
        <v>4</v>
      </c>
      <c r="G41" s="101">
        <f>G30*2</f>
        <v>0</v>
      </c>
      <c r="H41" s="100">
        <v>36</v>
      </c>
      <c r="I41" s="102">
        <f t="shared" si="5"/>
        <v>0</v>
      </c>
      <c r="J41"/>
    </row>
    <row r="42" spans="1:10" ht="15.75" thickBot="1" x14ac:dyDescent="0.3">
      <c r="D42" s="115" t="s">
        <v>112</v>
      </c>
      <c r="E42" s="116"/>
      <c r="F42" s="116" t="s">
        <v>114</v>
      </c>
      <c r="G42" s="116"/>
      <c r="H42" s="116"/>
      <c r="I42" s="93">
        <f>SUM(I17:I41)</f>
        <v>0</v>
      </c>
    </row>
    <row r="43" spans="1:10" ht="15.75" thickBot="1" x14ac:dyDescent="0.3">
      <c r="A43" s="24"/>
      <c r="B43" s="24"/>
      <c r="C43" s="27"/>
      <c r="D43" s="115" t="s">
        <v>31</v>
      </c>
      <c r="E43" s="116"/>
      <c r="F43" s="116"/>
      <c r="G43" s="116"/>
      <c r="H43" s="116"/>
      <c r="I43" s="32">
        <f>SUM(I42,I13)</f>
        <v>0</v>
      </c>
      <c r="J43"/>
    </row>
    <row r="44" spans="1:10" x14ac:dyDescent="0.25">
      <c r="A44" s="24"/>
      <c r="B44" s="24"/>
      <c r="C44" s="27"/>
      <c r="D44" s="39"/>
      <c r="E44" s="39"/>
      <c r="F44" s="39"/>
      <c r="G44" s="39"/>
      <c r="H44" s="39"/>
      <c r="I44" s="40"/>
    </row>
    <row r="45" spans="1:10" x14ac:dyDescent="0.25">
      <c r="A45" s="24"/>
      <c r="B45" s="24"/>
      <c r="C45" s="27"/>
      <c r="D45" s="39"/>
      <c r="E45" s="39"/>
      <c r="F45" s="39"/>
      <c r="G45" s="39"/>
      <c r="H45" s="39"/>
      <c r="I45" s="40"/>
    </row>
    <row r="46" spans="1:10" ht="55.5" customHeight="1" x14ac:dyDescent="0.25">
      <c r="A46" s="10" t="s">
        <v>46</v>
      </c>
      <c r="B46" s="12" t="s">
        <v>120</v>
      </c>
    </row>
    <row r="47" spans="1:10" ht="62.25" customHeight="1" x14ac:dyDescent="0.25">
      <c r="A47" s="10" t="s">
        <v>47</v>
      </c>
      <c r="B47" s="12" t="s">
        <v>118</v>
      </c>
    </row>
    <row r="48" spans="1:10" ht="16.5" customHeight="1" x14ac:dyDescent="0.25">
      <c r="A48" t="s">
        <v>103</v>
      </c>
    </row>
  </sheetData>
  <mergeCells count="3">
    <mergeCell ref="D13:H13"/>
    <mergeCell ref="D43:H43"/>
    <mergeCell ref="D42:H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RATES</vt:lpstr>
      <vt:lpstr>Kendal</vt:lpstr>
      <vt:lpstr>Kusile</vt:lpstr>
      <vt:lpstr>Medupi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Avhasei Mudzwiri</dc:creator>
  <cp:lastModifiedBy>Lesego Lerefolo</cp:lastModifiedBy>
  <dcterms:created xsi:type="dcterms:W3CDTF">2021-01-06T06:41:44Z</dcterms:created>
  <dcterms:modified xsi:type="dcterms:W3CDTF">2022-08-08T05:35:47Z</dcterms:modified>
</cp:coreProperties>
</file>