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Chauke.N\Desktop\"/>
    </mc:Choice>
  </mc:AlternateContent>
  <xr:revisionPtr revIDLastSave="0" documentId="13_ncr:1_{B3CBE1B5-2C27-4256-B41F-F087238FAA49}" xr6:coauthVersionLast="36" xr6:coauthVersionMax="47" xr10:uidLastSave="{00000000-0000-0000-0000-000000000000}"/>
  <bookViews>
    <workbookView xWindow="-110" yWindow="-110" windowWidth="23260" windowHeight="12580" xr2:uid="{00000000-000D-0000-FFFF-FFFF00000000}"/>
  </bookViews>
  <sheets>
    <sheet name="Summary Page" sheetId="5" r:id="rId1"/>
    <sheet name="Section 1 - P&amp;Gs" sheetId="2" r:id="rId2"/>
    <sheet name="Section 2 - SPRINKLERS" sheetId="6" r:id="rId3"/>
    <sheet name="Section 3 - EQUIPMENT &amp; SIGNAGE" sheetId="7" r:id="rId4"/>
    <sheet name="Section 4 - DETECTION &amp; GAS SUP" sheetId="8" r:id="rId5"/>
    <sheet name="Section 5 - Existing equipment " sheetId="12" r:id="rId6"/>
    <sheet name="Sect" sheetId="10" r:id="rId7"/>
    <sheet name="Sheet3" sheetId="11" r:id="rId8"/>
  </sheets>
  <definedNames>
    <definedName name="_xlnm.Print_Area" localSheetId="1">'Section 1 - P&amp;Gs'!$A$1:$F$59</definedName>
    <definedName name="_xlnm.Print_Area" localSheetId="2">'Section 2 - SPRINKLERS'!$A$1:$F$62</definedName>
    <definedName name="_xlnm.Print_Area" localSheetId="3">'Section 3 - EQUIPMENT &amp; SIGNAGE'!$A$1:$F$51</definedName>
    <definedName name="_xlnm.Print_Area" localSheetId="4">'Section 4 - DETECTION &amp; GAS SUP'!$A$1:$F$70</definedName>
    <definedName name="_xlnm.Print_Area" localSheetId="5">'Section 5 - Existing equipment '!$A$1:$F$18</definedName>
    <definedName name="_xlnm.Print_Area" localSheetId="0">'Summary Page'!$A$1:$D$43</definedName>
    <definedName name="_xlnm.Print_Titles" localSheetId="1">'Section 1 - P&amp;Gs'!$1:$6</definedName>
    <definedName name="_xlnm.Print_Titles" localSheetId="2">'Section 2 - SPRINKLERS'!$1:$6</definedName>
    <definedName name="_xlnm.Print_Titles" localSheetId="3">'Section 3 - EQUIPMENT &amp; SIGNAGE'!$1:$6</definedName>
    <definedName name="_xlnm.Print_Titles" localSheetId="4">'Section 4 - DETECTION &amp; GAS SUP'!$1:$6</definedName>
    <definedName name="_xlnm.Print_Titles" localSheetId="5">'Section 5 - Existing equipment '!$1:$6</definedName>
    <definedName name="_xlnm.Print_Titles" localSheetId="0">'Summary Page'!$1:$11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5" l="1"/>
  <c r="B16" i="5"/>
  <c r="F17" i="12"/>
  <c r="A17" i="12"/>
  <c r="F16" i="12"/>
  <c r="A16" i="12"/>
  <c r="F15" i="12"/>
  <c r="F14" i="12"/>
  <c r="A14" i="12"/>
  <c r="F13" i="12"/>
  <c r="A13" i="12"/>
  <c r="F12" i="12"/>
  <c r="A11" i="12"/>
  <c r="F10" i="12"/>
  <c r="F9" i="12"/>
  <c r="A9" i="12"/>
  <c r="F8" i="12"/>
  <c r="A8" i="12"/>
  <c r="F7" i="12"/>
  <c r="F18" i="12" l="1"/>
  <c r="A10" i="12"/>
  <c r="D15" i="5"/>
  <c r="D14" i="5"/>
  <c r="D13" i="5"/>
  <c r="B15" i="5"/>
  <c r="B14" i="5"/>
  <c r="B12" i="5"/>
  <c r="F25" i="8"/>
  <c r="F26" i="8"/>
  <c r="F27" i="8"/>
  <c r="F28" i="8"/>
  <c r="F29" i="8"/>
  <c r="F30" i="8"/>
  <c r="F31" i="8"/>
  <c r="F32" i="8"/>
  <c r="F33" i="8"/>
  <c r="F34" i="8"/>
  <c r="F35" i="8"/>
  <c r="F36" i="8"/>
  <c r="F13" i="8"/>
  <c r="F14" i="8"/>
  <c r="F15" i="8"/>
  <c r="F16" i="8"/>
  <c r="F17" i="8"/>
  <c r="F18" i="8"/>
  <c r="F54" i="8"/>
  <c r="F55" i="8"/>
  <c r="A54" i="8"/>
  <c r="A55" i="8"/>
  <c r="F56" i="8"/>
  <c r="F53"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2" i="8"/>
  <c r="F13" i="7"/>
  <c r="F14" i="7"/>
  <c r="F15" i="7"/>
  <c r="F16" i="7"/>
  <c r="F17" i="7"/>
  <c r="F18" i="7"/>
  <c r="F19" i="7"/>
  <c r="F20" i="7"/>
  <c r="F21" i="7"/>
  <c r="F22" i="7"/>
  <c r="F23" i="7"/>
  <c r="F24" i="7"/>
  <c r="F25" i="7"/>
  <c r="F26" i="7"/>
  <c r="F27" i="7"/>
  <c r="F28" i="7"/>
  <c r="F29" i="7"/>
  <c r="F30" i="7"/>
  <c r="F31" i="7"/>
  <c r="F32" i="7"/>
  <c r="F33" i="7"/>
  <c r="F34" i="7"/>
  <c r="F35" i="7"/>
  <c r="F36" i="7"/>
  <c r="A59" i="8"/>
  <c r="A60" i="8"/>
  <c r="A61" i="8"/>
  <c r="A62" i="8"/>
  <c r="A63" i="8"/>
  <c r="A64" i="8"/>
  <c r="A65" i="8"/>
  <c r="A66" i="8"/>
  <c r="F7" i="8"/>
  <c r="F8" i="8"/>
  <c r="F9" i="8"/>
  <c r="F10" i="8"/>
  <c r="F12" i="8"/>
  <c r="F21" i="8"/>
  <c r="F24" i="8"/>
  <c r="F39" i="8"/>
  <c r="F41" i="8"/>
  <c r="F43" i="8"/>
  <c r="F46" i="8"/>
  <c r="F49" i="8"/>
  <c r="F61" i="8"/>
  <c r="F63" i="8"/>
  <c r="F64" i="8"/>
  <c r="F65" i="8"/>
  <c r="F66" i="8"/>
  <c r="F68" i="8"/>
  <c r="F69" i="8"/>
  <c r="F70" i="8"/>
  <c r="A69" i="8"/>
  <c r="A68" i="8"/>
  <c r="F7" i="7"/>
  <c r="F8" i="7"/>
  <c r="F9" i="7"/>
  <c r="F10" i="7"/>
  <c r="F12" i="7"/>
  <c r="F40" i="7"/>
  <c r="F44" i="7"/>
  <c r="F45" i="7"/>
  <c r="F46" i="7"/>
  <c r="F47" i="7"/>
  <c r="F48" i="7"/>
  <c r="F49" i="7"/>
  <c r="F50" i="7"/>
  <c r="F51" i="7"/>
  <c r="A50" i="7"/>
  <c r="A49" i="7"/>
  <c r="A48" i="7"/>
  <c r="A47" i="7"/>
  <c r="A46" i="7"/>
  <c r="A45" i="7"/>
  <c r="A44" i="7"/>
  <c r="A8" i="7"/>
  <c r="A9" i="7"/>
  <c r="A11" i="7"/>
  <c r="A15" i="7"/>
  <c r="A19" i="7"/>
  <c r="A20" i="7"/>
  <c r="A21" i="7"/>
  <c r="A22" i="7"/>
  <c r="A23" i="7"/>
  <c r="A24" i="7"/>
  <c r="A25" i="7"/>
  <c r="A32" i="7"/>
  <c r="A33" i="7"/>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2" i="6"/>
  <c r="A43" i="6"/>
  <c r="A44" i="6"/>
  <c r="A45" i="6"/>
  <c r="A46" i="6"/>
  <c r="A47" i="6"/>
  <c r="A48" i="6"/>
  <c r="A49" i="6"/>
  <c r="A50" i="6"/>
  <c r="A51" i="6"/>
  <c r="A52" i="6"/>
  <c r="A53" i="6"/>
  <c r="A54" i="6"/>
  <c r="A55" i="6"/>
  <c r="A56" i="6"/>
  <c r="A58" i="6"/>
  <c r="A59" i="6"/>
  <c r="A60" i="6"/>
  <c r="A61" i="6"/>
  <c r="D18" i="6"/>
  <c r="D17" i="6"/>
  <c r="D19" i="6"/>
  <c r="F24" i="6"/>
  <c r="F25" i="6"/>
  <c r="A2" i="2"/>
  <c r="A7"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F55" i="6"/>
  <c r="F30" i="6"/>
  <c r="F40" i="6"/>
  <c r="F54" i="6"/>
  <c r="F56" i="6"/>
  <c r="F53" i="6"/>
  <c r="F52" i="6"/>
  <c r="F51" i="6"/>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61" i="6"/>
  <c r="F60" i="6"/>
  <c r="F59" i="6"/>
  <c r="F58" i="6"/>
  <c r="F50" i="6"/>
  <c r="F49" i="6"/>
  <c r="F48" i="6"/>
  <c r="F47" i="6"/>
  <c r="F46" i="6"/>
  <c r="F45" i="6"/>
  <c r="F44" i="6"/>
  <c r="F43" i="6"/>
  <c r="F42" i="6"/>
  <c r="F39" i="6"/>
  <c r="F38" i="6"/>
  <c r="F37" i="6"/>
  <c r="F36" i="6"/>
  <c r="F35" i="6"/>
  <c r="F34" i="6"/>
  <c r="F33" i="6"/>
  <c r="F32" i="6"/>
  <c r="F31" i="6"/>
  <c r="F29" i="6"/>
  <c r="F28" i="6"/>
  <c r="F27" i="6"/>
  <c r="F26" i="6"/>
  <c r="F23" i="6"/>
  <c r="F22" i="6"/>
  <c r="F21" i="6"/>
  <c r="F20" i="6"/>
  <c r="F19" i="6"/>
  <c r="F18" i="6"/>
  <c r="F17" i="6"/>
  <c r="F16" i="6"/>
  <c r="F15" i="6"/>
  <c r="F14" i="6"/>
  <c r="F13" i="6"/>
  <c r="F12" i="6"/>
  <c r="F11" i="6"/>
  <c r="F10" i="6"/>
  <c r="F9" i="6"/>
  <c r="F8" i="6"/>
  <c r="F7" i="6"/>
  <c r="F7" i="2"/>
  <c r="F59" i="2"/>
  <c r="D12" i="5"/>
  <c r="B13" i="5"/>
  <c r="A38" i="2"/>
  <c r="A39" i="2"/>
  <c r="A40" i="2"/>
  <c r="A41" i="2"/>
  <c r="A42" i="2"/>
  <c r="A43" i="2"/>
  <c r="A44" i="2"/>
  <c r="A45" i="2"/>
  <c r="A46" i="2"/>
  <c r="A47" i="2"/>
  <c r="A48" i="2"/>
  <c r="A49" i="2"/>
  <c r="A50" i="2"/>
  <c r="A51" i="2"/>
  <c r="A52" i="2"/>
  <c r="A53" i="2"/>
  <c r="A54" i="2"/>
  <c r="A55" i="2"/>
  <c r="A56" i="2"/>
  <c r="A57" i="2"/>
  <c r="A58" i="2"/>
  <c r="D17" i="5"/>
  <c r="D19" i="5"/>
  <c r="D21" i="5"/>
  <c r="A12" i="12" l="1"/>
  <c r="A12" i="7"/>
  <c r="A13" i="7" s="1"/>
  <c r="A17" i="7" s="1"/>
  <c r="A15" i="12" l="1"/>
  <c r="A26" i="7"/>
  <c r="A27" i="7" s="1"/>
  <c r="A18" i="7"/>
  <c r="A28" i="7" l="1"/>
  <c r="A29" i="7" s="1"/>
  <c r="A30" i="7" l="1"/>
  <c r="A34" i="7" l="1"/>
  <c r="A35" i="7" s="1"/>
</calcChain>
</file>

<file path=xl/sharedStrings.xml><?xml version="1.0" encoding="utf-8"?>
<sst xmlns="http://schemas.openxmlformats.org/spreadsheetml/2006/main" count="262" uniqueCount="142">
  <si>
    <t>No.</t>
  </si>
  <si>
    <t>m</t>
  </si>
  <si>
    <t>TOTAL</t>
  </si>
  <si>
    <t>100 mm</t>
  </si>
  <si>
    <t>50 mm</t>
  </si>
  <si>
    <t>25 mm</t>
  </si>
  <si>
    <t>Description</t>
  </si>
  <si>
    <t>Total</t>
  </si>
  <si>
    <t>Sub - Total</t>
  </si>
  <si>
    <t>VAT</t>
  </si>
  <si>
    <t>Item No.</t>
  </si>
  <si>
    <t>Item</t>
  </si>
  <si>
    <t>SECTION TOTAL CARRIED TO SUMMARY</t>
  </si>
  <si>
    <t>Fire Engineering Services</t>
  </si>
  <si>
    <t>Project:</t>
  </si>
  <si>
    <t>Address:</t>
  </si>
  <si>
    <t>Tendering Company:</t>
  </si>
  <si>
    <t>Date:</t>
  </si>
  <si>
    <t>Signature:</t>
  </si>
  <si>
    <t/>
  </si>
  <si>
    <t>ITEM</t>
  </si>
  <si>
    <t>UNIT</t>
  </si>
  <si>
    <t>QTY</t>
  </si>
  <si>
    <t xml:space="preserve">RATE </t>
  </si>
  <si>
    <t>SECTION 1 - PRELIMINARIES AND GENERAL</t>
  </si>
  <si>
    <t>Site establishment, mobilisation direct costs</t>
  </si>
  <si>
    <t>Site destablishment, demobilisation direct costs</t>
  </si>
  <si>
    <t>Project engineering and management</t>
  </si>
  <si>
    <t>Project Manager</t>
  </si>
  <si>
    <t>Site Manager</t>
  </si>
  <si>
    <t>Health and safety</t>
  </si>
  <si>
    <t>Commissioning / handover / training sessions</t>
  </si>
  <si>
    <t>One year maintenance and guarantee from date of practical completion</t>
  </si>
  <si>
    <t>Operating and maintenance manual as per specifications</t>
  </si>
  <si>
    <t>Workshop drawings as per specifications</t>
  </si>
  <si>
    <t>As-built drawings as per specifications</t>
  </si>
  <si>
    <t>Scaffolding and equipment</t>
  </si>
  <si>
    <t>Descriptions of pipes and fittings shall include red paint with a single coat primer and 2 coats enamel paint with a minimum thickness of 25 µm.</t>
  </si>
  <si>
    <t>Supply and install SANS 62 Medium Wall black steel piping and fittings complete with all pipe supports and hangers</t>
  </si>
  <si>
    <t>All items in this section shall include all necessary consumables for installation.</t>
  </si>
  <si>
    <t>Safety file and contractors pack</t>
  </si>
  <si>
    <t>Any other items not specifically mentioned in this bill for this section (specify below)</t>
  </si>
  <si>
    <t>Section 01 - Preliminaries and General</t>
  </si>
  <si>
    <t>32 mm</t>
  </si>
  <si>
    <t>40 mm</t>
  </si>
  <si>
    <t>80 mm</t>
  </si>
  <si>
    <t>150 mm</t>
  </si>
  <si>
    <t>Sprinkler Heads</t>
  </si>
  <si>
    <t xml:space="preserve">ICV Chamber </t>
  </si>
  <si>
    <t>Supply and installation control valve assembly as per typical detail in accordance with SANS 10287, complete with rack and  roof sprinklers arrangement, fittings, water alarm and test arrangement. 
Provision to be made for construction of ICV chamber from double brick masonry walls with concrete screed finish and concrete roof.
Workshop drawings shall be provided by the contractor and submitted for approval prior to ordering of any materials or beginning construction.
Item rate shall include all necessary fittings and consumables.</t>
  </si>
  <si>
    <t>Construction of ICV Chamber</t>
  </si>
  <si>
    <t>65mm</t>
  </si>
  <si>
    <t>Snow Soft</t>
  </si>
  <si>
    <t>Manifold for 3 ICVs</t>
  </si>
  <si>
    <t>New Ø100 infill piping including flanges, isolation valves, connections, fittings, hangers, brackets, water mains connection at street, etc. complete consisting of uPVC class 16 underground pipe and painted black medium pipe surface.</t>
  </si>
  <si>
    <t>Complete pump room piping including auto start arrangement, GVI Test flow meter, etc. (Pump room to be constructed by others)</t>
  </si>
  <si>
    <t>Complete jockey or make-up pump</t>
  </si>
  <si>
    <t>Complete electrical installation including electrical cable from nearest suitable DB,  electrical distribution board suitable for jockey pump and battery chargers, main power supply make-off in panel, etc</t>
  </si>
  <si>
    <t>All statutory signage including fixing.</t>
  </si>
  <si>
    <t>Complete enunciator panel</t>
  </si>
  <si>
    <t>Water Supplies &amp; Pumphouse</t>
  </si>
  <si>
    <t xml:space="preserve">Sprinkler heads to be installed as indicated on drawing, including ranges, flanges, connections, fittings, hangers, brackets, threaded rod, etc.  </t>
  </si>
  <si>
    <t>Sprinkler Piping and Fittings</t>
  </si>
  <si>
    <t>High hazard with a design density of 7,5mm/min and activation temperature of 93°C for sprinklers in pump house</t>
  </si>
  <si>
    <t xml:space="preserve">3-Phase 380 VAC DB in pump house fed from 60A CB  mains supply. </t>
  </si>
  <si>
    <t>200 mm</t>
  </si>
  <si>
    <t>New circular steel water storage tanks, 953m³ minimum effective capacity including flanges, connections, fittings, hangers, brackets, vortex inhibitors, water level indicator, water inlets, water outlets to sprinklers pump, valves, drain, etc.</t>
  </si>
  <si>
    <t xml:space="preserve">SECTION 2 - SPRINKLER INSTALLATION </t>
  </si>
  <si>
    <t>SECTION TOTAL</t>
  </si>
  <si>
    <t xml:space="preserve">Analogue Addressable Fire Alarm Panel </t>
  </si>
  <si>
    <t>Allow for the procurement, delivery, installation, connection, testing and commissioning of a four loop analogue addressable fire detection and alarm system control panel.</t>
  </si>
  <si>
    <t xml:space="preserve">No </t>
  </si>
  <si>
    <t>Allow for 220VAC isolator located above FAP to be done by registered electrician.</t>
  </si>
  <si>
    <t>Network Card</t>
  </si>
  <si>
    <t>Allow for the procurement, installation, testing and commissioning of fault tolerant network card.</t>
  </si>
  <si>
    <t>Stand By Batteries</t>
  </si>
  <si>
    <t>Allow for the procurement, delivery, installation, connection, testing and commissioning of stand by batteries for 24 hour back up and 30 minutes under full alarm load.</t>
  </si>
  <si>
    <t>Lightning Protection Units</t>
  </si>
  <si>
    <t>Allow for procurement and installation of lightning protection units on the mains power supply to the panel</t>
  </si>
  <si>
    <t>Logbook</t>
  </si>
  <si>
    <t>A log book to be Installed in a holder and installed adjacent to master fire panel</t>
  </si>
  <si>
    <t>Block Plan</t>
  </si>
  <si>
    <t>Provide zone diagram and associated signage, laminated and framed behind glass for the fire panel</t>
  </si>
  <si>
    <t>No</t>
  </si>
  <si>
    <t>Analogue Addressable Fire Detectors And Bases</t>
  </si>
  <si>
    <t>Allow for the procurement, installation, testing and commissioning of analogue addressable fire detectors and bases as follows:</t>
  </si>
  <si>
    <t>Optical smoke detectors</t>
  </si>
  <si>
    <t>Analogue Addressable Manual Call Points</t>
  </si>
  <si>
    <t>Allow for the procurement, installation, testing and commissioning of analogue addressable manual fire alarm call points with re-settable elements and protective covers</t>
  </si>
  <si>
    <t xml:space="preserve"> Analogue Addressable Siren/Strobe</t>
  </si>
  <si>
    <t>Allow for the procurement, installation, testing and commissioning of analogue addressable fire siren and strobe units.</t>
  </si>
  <si>
    <t>Line Isolators</t>
  </si>
  <si>
    <t>Allow for the procurement, installation, testing and commissioning of line isolators</t>
  </si>
  <si>
    <t>Fire Resistive Cabling</t>
  </si>
  <si>
    <t>PH30, 2 core, 1.5mm</t>
  </si>
  <si>
    <t>Conduit And Couplings</t>
  </si>
  <si>
    <t>25mm</t>
  </si>
  <si>
    <t>Ordinary hazard, 93°C, K80, 15mm brass conventional, standard response with a design density of 5mm/min</t>
  </si>
  <si>
    <t>100 mm ICV arrangement</t>
  </si>
  <si>
    <t>100 mm flow switch</t>
  </si>
  <si>
    <t>New Ø100 suction piping including flanges, isolation valves, connections, fittings, hangers &amp; brackets or stands, etc. complete</t>
  </si>
  <si>
    <t>New Ø100 test return piping including flanges, isolation valves, connections, fittings, hangers, brackets, etc. complete</t>
  </si>
  <si>
    <t>Ø100 main u/ground steel piping from pump house to connection in ICV chamber, including flanges, non-return check valves, connections, fittings, brackets, thrust blocks, Denso wrap, end-cap, etc. complete.</t>
  </si>
  <si>
    <t>Complete diesel and electric Driven pumps to ASIB Standards;  1,357 L/min @ 3.62 bar operating capacity as per specification, complete with control panels</t>
  </si>
  <si>
    <t>Fire Equipment</t>
  </si>
  <si>
    <t>Supply and install equipment as listed below complete with wooden mounting board</t>
  </si>
  <si>
    <t>4.5 kg DCP Fire extinguisher</t>
  </si>
  <si>
    <t>30 m fire hose reel</t>
  </si>
  <si>
    <t>Fire Doors</t>
  </si>
  <si>
    <t>Class B - server room &amp; archive</t>
  </si>
  <si>
    <t>Signage - 190 x 190 mm</t>
  </si>
  <si>
    <t>Supply and install framed photoluminescent safety and equipment signage fixed to walls using screws or cantilevers or suspended from trusses/ceilings using stainless steel cables</t>
  </si>
  <si>
    <t>Single Sided Fixed to Wall</t>
  </si>
  <si>
    <t>E1 / E2 / E10 - Exit right / left / ahead</t>
  </si>
  <si>
    <t>E6 - Exit here</t>
  </si>
  <si>
    <t>F4 / F5 / F6 - FE and HR here / left / right</t>
  </si>
  <si>
    <t>F45 - Fire exit keep clear</t>
  </si>
  <si>
    <t>F1 / F2 / F3 - HYD, FE, HR here / left / right</t>
  </si>
  <si>
    <t>Double-Sided Suspended</t>
  </si>
  <si>
    <t>Push bars or thumb turns in existing emergency escape and exit doors</t>
  </si>
  <si>
    <t>SECTION 3 - EQUIPMENT &amp; SIGNAGE</t>
  </si>
  <si>
    <t>SECTION 4 - DETECTION &amp; GAS SUPPRESSION</t>
  </si>
  <si>
    <t>QCTO Hatfield</t>
  </si>
  <si>
    <t>Office Fire Protection Systems</t>
  </si>
  <si>
    <t>Gas Suppression</t>
  </si>
  <si>
    <t>Allow for procurement and installation of galvanised metal conduit (with necessary couplings, junction boxes, etc.)
Conduit to be fixed every 1m with steel saddles.</t>
  </si>
  <si>
    <t>kg</t>
  </si>
  <si>
    <r>
      <t>Server Room (97m</t>
    </r>
    <r>
      <rPr>
        <vertAlign val="superscript"/>
        <sz val="11"/>
        <color theme="1"/>
        <rFont val="Calibri"/>
        <family val="2"/>
        <scheme val="minor"/>
      </rPr>
      <t>3</t>
    </r>
    <r>
      <rPr>
        <sz val="11"/>
        <color theme="1"/>
        <rFont val="Calibri"/>
        <family val="2"/>
        <scheme val="minor"/>
      </rPr>
      <t>)</t>
    </r>
  </si>
  <si>
    <r>
      <t>Archive Room (945m</t>
    </r>
    <r>
      <rPr>
        <vertAlign val="superscript"/>
        <sz val="11"/>
        <color theme="1"/>
        <rFont val="Calibri"/>
        <family val="2"/>
        <scheme val="minor"/>
      </rPr>
      <t>3</t>
    </r>
    <r>
      <rPr>
        <sz val="11"/>
        <color theme="1"/>
        <rFont val="Calibri"/>
        <family val="2"/>
        <scheme val="minor"/>
      </rPr>
      <t>)</t>
    </r>
  </si>
  <si>
    <t>Supply and install clean gas agent (FM200) and detection panel for protection of the below listed volumetric enclosures.</t>
  </si>
  <si>
    <t>256 Glyn Lane, Hatfield, Pretoria</t>
  </si>
  <si>
    <t>Section 02 - Sprinkler Installation</t>
  </si>
  <si>
    <t>Section 03 - Equipment &amp; Signage</t>
  </si>
  <si>
    <t>Section 04 - Detection &amp; Gas Suppression</t>
  </si>
  <si>
    <t>1. Regular testing of fire detection and suppression system to make sure they will be ready to effectively respond in the event of fire.</t>
  </si>
  <si>
    <t>2. Monthly testing of power supply, performance tests, visual sound and smoke management</t>
  </si>
  <si>
    <t>3. Monthly Inspect any fault from fire panel and lines to fire sensors zones</t>
  </si>
  <si>
    <t xml:space="preserve">SECTION 4 - EXISTING EQUIPMENT </t>
  </si>
  <si>
    <t>Regular testing of fire detection and suppression system to make sure they will be ready to effectively respond in the event of fire.</t>
  </si>
  <si>
    <t>Monthly testing of power supply, performance tests, visual sound and smoke management</t>
  </si>
  <si>
    <t>Monthly InspectIion of  fire panel and lines to fire sensors zones</t>
  </si>
  <si>
    <t>Section 05 - Existing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</si>
</sst>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quot;R&quot;\ * #,##0.00_ ;_ &quot;R&quot;\ * \-#,##0.00_ ;_ &quot;R&quot;\ * &quot;-&quot;??_ ;_ @_ "/>
    <numFmt numFmtId="165" formatCode="_-&quot;R&quot;* #,##0.00_-;\-&quot;R&quot;* #,##0.00_-;_-&quot;R&quot;* &quot;&quot;??_-;_-@_-"/>
    <numFmt numFmtId="166" formatCode="#,##0;\-#,##0;&quot;Rate&quot;"/>
    <numFmt numFmtId="167" formatCode="#,##0;\-#,##0;&quot;Rate&quot;;"/>
  </numFmts>
  <fonts count="14"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1"/>
      <color theme="1"/>
      <name val="Calibri Light"/>
      <family val="2"/>
    </font>
    <font>
      <b/>
      <sz val="12"/>
      <color theme="1"/>
      <name val="Calibri"/>
      <family val="2"/>
      <scheme val="minor"/>
    </font>
    <font>
      <sz val="11"/>
      <color theme="1"/>
      <name val="Calibri"/>
      <family val="2"/>
    </font>
    <font>
      <sz val="8"/>
      <name val="Calibri"/>
      <family val="2"/>
      <scheme val="minor"/>
    </font>
    <font>
      <sz val="10"/>
      <name val="Arial"/>
      <family val="2"/>
    </font>
    <font>
      <b/>
      <sz val="16"/>
      <color indexed="8"/>
      <name val="Calibri"/>
      <family val="2"/>
      <scheme val="minor"/>
    </font>
    <font>
      <b/>
      <sz val="12"/>
      <color rgb="FF202124"/>
      <name val="Calibri"/>
      <family val="2"/>
    </font>
    <font>
      <vertAlign val="superscrip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14996795556505021"/>
      </top>
      <bottom style="thin">
        <color theme="0" tint="-0.149967955565050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7">
    <xf numFmtId="0" fontId="0" fillId="0" borderId="0"/>
    <xf numFmtId="44" fontId="3" fillId="0" borderId="0" applyFont="0" applyFill="0" applyBorder="0" applyAlignment="0" applyProtection="0"/>
    <xf numFmtId="164" fontId="6" fillId="0" borderId="0" applyFont="0" applyFill="0" applyBorder="0" applyAlignment="0" applyProtection="0"/>
    <xf numFmtId="0" fontId="8" fillId="0" borderId="0"/>
    <xf numFmtId="9" fontId="3" fillId="0" borderId="0" applyFont="0" applyFill="0" applyBorder="0" applyAlignment="0" applyProtection="0"/>
    <xf numFmtId="0" fontId="3" fillId="0" borderId="0"/>
    <xf numFmtId="0" fontId="10" fillId="0" borderId="9"/>
  </cellStyleXfs>
  <cellXfs count="143">
    <xf numFmtId="0" fontId="0" fillId="0" borderId="0" xfId="0"/>
    <xf numFmtId="0" fontId="0" fillId="0" borderId="0" xfId="0" applyAlignment="1">
      <alignment vertical="top"/>
    </xf>
    <xf numFmtId="1" fontId="0" fillId="0" borderId="3" xfId="0" applyNumberFormat="1" applyBorder="1" applyAlignment="1">
      <alignment horizontal="center" vertical="top"/>
    </xf>
    <xf numFmtId="1" fontId="1" fillId="0" borderId="4" xfId="0" applyNumberFormat="1" applyFont="1" applyBorder="1" applyAlignment="1">
      <alignment horizontal="center" vertical="top"/>
    </xf>
    <xf numFmtId="0" fontId="0" fillId="0" borderId="0" xfId="0" applyAlignment="1">
      <alignment wrapText="1"/>
    </xf>
    <xf numFmtId="0" fontId="0" fillId="0" borderId="0" xfId="0" applyFont="1" applyAlignment="1">
      <alignment vertical="top"/>
    </xf>
    <xf numFmtId="1" fontId="0" fillId="0" borderId="0" xfId="0" applyNumberFormat="1" applyAlignment="1">
      <alignment vertical="top"/>
    </xf>
    <xf numFmtId="0" fontId="0" fillId="0" borderId="0" xfId="0" applyBorder="1" applyAlignment="1">
      <alignment vertical="top" wrapText="1"/>
    </xf>
    <xf numFmtId="2" fontId="0" fillId="0" borderId="3" xfId="0" applyNumberFormat="1" applyBorder="1" applyAlignment="1">
      <alignment horizontal="center" vertical="top"/>
    </xf>
    <xf numFmtId="0" fontId="0" fillId="0" borderId="0" xfId="0" applyFont="1" applyBorder="1" applyAlignment="1">
      <alignment vertical="top" wrapText="1"/>
    </xf>
    <xf numFmtId="0" fontId="1" fillId="0" borderId="0" xfId="0" applyFont="1" applyBorder="1" applyAlignment="1">
      <alignment vertical="top" wrapText="1"/>
    </xf>
    <xf numFmtId="0" fontId="1" fillId="0" borderId="7" xfId="0" applyFont="1" applyBorder="1" applyAlignment="1">
      <alignment vertical="top" wrapText="1"/>
    </xf>
    <xf numFmtId="2" fontId="1" fillId="0" borderId="8" xfId="0" applyNumberFormat="1" applyFont="1" applyBorder="1" applyAlignment="1">
      <alignment horizontal="center" vertical="top"/>
    </xf>
    <xf numFmtId="0" fontId="0" fillId="0" borderId="1" xfId="0" applyFont="1" applyBorder="1" applyAlignment="1">
      <alignment vertical="top"/>
    </xf>
    <xf numFmtId="0" fontId="1" fillId="0" borderId="6" xfId="0" applyFont="1" applyBorder="1" applyAlignment="1">
      <alignment vertical="top" wrapText="1"/>
    </xf>
    <xf numFmtId="0" fontId="0" fillId="0" borderId="3" xfId="0" applyBorder="1"/>
    <xf numFmtId="1" fontId="0" fillId="0" borderId="8" xfId="0" applyNumberFormat="1" applyBorder="1" applyAlignment="1">
      <alignment horizontal="center" vertical="top"/>
    </xf>
    <xf numFmtId="9" fontId="0" fillId="0" borderId="3" xfId="4" applyFont="1" applyBorder="1" applyAlignment="1">
      <alignment horizontal="center" vertical="top"/>
    </xf>
    <xf numFmtId="0" fontId="1" fillId="0" borderId="5" xfId="0" applyFont="1" applyBorder="1" applyAlignment="1">
      <alignment horizontal="center" vertical="top"/>
    </xf>
    <xf numFmtId="0" fontId="2" fillId="0" borderId="2" xfId="0" applyFont="1" applyBorder="1" applyAlignment="1">
      <alignment horizontal="center" vertical="top"/>
    </xf>
    <xf numFmtId="0" fontId="2" fillId="0" borderId="2" xfId="0" applyFont="1" applyBorder="1" applyAlignment="1">
      <alignment vertical="top"/>
    </xf>
    <xf numFmtId="0" fontId="1" fillId="0" borderId="5" xfId="0" applyFont="1" applyBorder="1" applyAlignment="1">
      <alignment vertical="top"/>
    </xf>
    <xf numFmtId="0" fontId="0" fillId="0" borderId="0" xfId="0" applyFont="1" applyAlignment="1">
      <alignment vertical="top" wrapText="1"/>
    </xf>
    <xf numFmtId="0" fontId="0" fillId="0" borderId="0" xfId="0" applyFont="1"/>
    <xf numFmtId="0" fontId="0" fillId="0" borderId="1" xfId="0" applyBorder="1" applyAlignment="1">
      <alignment wrapText="1"/>
    </xf>
    <xf numFmtId="0" fontId="0" fillId="0" borderId="0" xfId="0" applyBorder="1" applyAlignment="1">
      <alignment wrapText="1"/>
    </xf>
    <xf numFmtId="0" fontId="0" fillId="0" borderId="1" xfId="0" applyBorder="1"/>
    <xf numFmtId="0" fontId="1" fillId="0" borderId="10" xfId="0" applyFont="1" applyBorder="1" applyAlignment="1">
      <alignment horizontal="center" vertical="top"/>
    </xf>
    <xf numFmtId="2" fontId="1" fillId="0" borderId="10" xfId="0" applyNumberFormat="1" applyFont="1" applyBorder="1" applyAlignment="1">
      <alignment horizontal="center" vertical="top"/>
    </xf>
    <xf numFmtId="164" fontId="1" fillId="0" borderId="10" xfId="2" applyFont="1" applyBorder="1" applyAlignment="1">
      <alignment horizontal="center" vertical="top" wrapText="1"/>
    </xf>
    <xf numFmtId="165" fontId="0" fillId="0" borderId="0" xfId="1" applyNumberFormat="1" applyFont="1" applyBorder="1" applyAlignment="1">
      <alignment horizontal="left" vertical="top"/>
    </xf>
    <xf numFmtId="1" fontId="2" fillId="0" borderId="2" xfId="0" applyNumberFormat="1" applyFont="1" applyBorder="1" applyAlignment="1">
      <alignment horizontal="center" vertical="top"/>
    </xf>
    <xf numFmtId="1" fontId="1" fillId="0" borderId="5" xfId="0" applyNumberFormat="1" applyFont="1" applyBorder="1" applyAlignment="1">
      <alignment horizontal="center" vertical="top"/>
    </xf>
    <xf numFmtId="0" fontId="2" fillId="0" borderId="2" xfId="0" applyFont="1" applyBorder="1" applyAlignment="1">
      <alignment vertical="top" wrapText="1"/>
    </xf>
    <xf numFmtId="0" fontId="1" fillId="0" borderId="5" xfId="0" applyFont="1" applyBorder="1" applyAlignment="1">
      <alignment vertical="top" wrapText="1"/>
    </xf>
    <xf numFmtId="0" fontId="0" fillId="0" borderId="2" xfId="0" applyFont="1" applyBorder="1" applyAlignment="1">
      <alignment vertical="top" wrapText="1"/>
    </xf>
    <xf numFmtId="2" fontId="0" fillId="0" borderId="0" xfId="0" applyNumberFormat="1" applyFont="1" applyAlignment="1">
      <alignment horizontal="center" vertical="top"/>
    </xf>
    <xf numFmtId="0" fontId="0" fillId="0" borderId="0" xfId="0" applyFont="1" applyAlignment="1">
      <alignment horizontal="center" vertical="top"/>
    </xf>
    <xf numFmtId="0" fontId="0" fillId="0" borderId="11" xfId="0" applyFont="1" applyBorder="1" applyAlignment="1">
      <alignment vertical="top" wrapText="1"/>
    </xf>
    <xf numFmtId="0" fontId="0" fillId="0" borderId="11" xfId="0" applyFont="1" applyBorder="1" applyAlignment="1">
      <alignment horizontal="center" vertical="top"/>
    </xf>
    <xf numFmtId="2" fontId="0" fillId="0" borderId="11" xfId="0" applyNumberFormat="1" applyFont="1" applyBorder="1" applyAlignment="1">
      <alignment horizontal="center" vertical="top"/>
    </xf>
    <xf numFmtId="164" fontId="0" fillId="0" borderId="11" xfId="2" applyFont="1" applyBorder="1" applyAlignment="1">
      <alignment horizontal="center" vertical="top" wrapText="1"/>
    </xf>
    <xf numFmtId="0" fontId="0" fillId="0" borderId="2" xfId="0" applyFont="1" applyBorder="1" applyAlignment="1">
      <alignment horizontal="center" vertical="top"/>
    </xf>
    <xf numFmtId="2" fontId="0" fillId="0" borderId="2" xfId="0" applyNumberFormat="1" applyFont="1" applyBorder="1" applyAlignment="1">
      <alignment horizontal="center" vertical="top"/>
    </xf>
    <xf numFmtId="164" fontId="0" fillId="0" borderId="2" xfId="2" applyFont="1" applyBorder="1" applyAlignment="1">
      <alignment horizontal="center" vertical="top" wrapText="1"/>
    </xf>
    <xf numFmtId="1" fontId="0" fillId="0" borderId="2" xfId="0" applyNumberFormat="1" applyFont="1" applyBorder="1" applyAlignment="1">
      <alignment horizontal="center" vertical="top"/>
    </xf>
    <xf numFmtId="0" fontId="1" fillId="0" borderId="10" xfId="0" applyFont="1" applyBorder="1" applyAlignment="1">
      <alignment horizontal="center" vertical="top" wrapText="1"/>
    </xf>
    <xf numFmtId="2" fontId="0" fillId="0" borderId="0" xfId="0" applyNumberFormat="1" applyFont="1" applyBorder="1" applyAlignment="1">
      <alignment horizontal="left" wrapText="1" indent="1"/>
    </xf>
    <xf numFmtId="166" fontId="0" fillId="0" borderId="11" xfId="0" applyNumberFormat="1" applyFont="1" applyBorder="1" applyAlignment="1">
      <alignment horizontal="center" vertical="top"/>
    </xf>
    <xf numFmtId="166" fontId="0" fillId="0" borderId="2" xfId="0" applyNumberFormat="1" applyFont="1" applyBorder="1" applyAlignment="1">
      <alignment horizontal="center" vertical="top"/>
    </xf>
    <xf numFmtId="166" fontId="2" fillId="0" borderId="2" xfId="0" applyNumberFormat="1" applyFont="1" applyBorder="1" applyAlignment="1">
      <alignment horizontal="center" vertical="top"/>
    </xf>
    <xf numFmtId="2" fontId="4" fillId="0" borderId="12" xfId="0" applyNumberFormat="1" applyFont="1" applyBorder="1" applyAlignment="1">
      <alignment horizontal="center" vertical="top"/>
    </xf>
    <xf numFmtId="2" fontId="5" fillId="0" borderId="13" xfId="0" applyNumberFormat="1" applyFont="1" applyBorder="1" applyAlignment="1">
      <alignment vertical="top" wrapText="1"/>
    </xf>
    <xf numFmtId="0" fontId="11" fillId="0" borderId="13" xfId="0" applyFont="1" applyBorder="1" applyAlignment="1">
      <alignment horizontal="center" vertical="top"/>
    </xf>
    <xf numFmtId="2" fontId="0" fillId="0" borderId="13" xfId="0" applyNumberFormat="1" applyFont="1" applyBorder="1" applyAlignment="1">
      <alignment horizontal="center" vertical="top"/>
    </xf>
    <xf numFmtId="164" fontId="0" fillId="0" borderId="13" xfId="2" applyFont="1" applyBorder="1" applyAlignment="1">
      <alignment vertical="top"/>
    </xf>
    <xf numFmtId="165" fontId="0" fillId="0" borderId="14" xfId="1" applyNumberFormat="1" applyFont="1" applyBorder="1" applyAlignment="1">
      <alignment horizontal="left" vertical="top"/>
    </xf>
    <xf numFmtId="2" fontId="0" fillId="0" borderId="15" xfId="0" applyNumberFormat="1" applyFont="1" applyBorder="1" applyAlignment="1">
      <alignment horizontal="center" vertical="top"/>
    </xf>
    <xf numFmtId="2" fontId="4" fillId="0" borderId="0" xfId="0" applyNumberFormat="1" applyFont="1" applyBorder="1" applyAlignment="1">
      <alignment horizontal="left" vertical="top" wrapText="1"/>
    </xf>
    <xf numFmtId="0" fontId="0" fillId="0" borderId="0" xfId="0" applyFont="1" applyBorder="1" applyAlignment="1">
      <alignment horizontal="center" vertical="top"/>
    </xf>
    <xf numFmtId="2" fontId="0" fillId="0" borderId="0" xfId="0" applyNumberFormat="1" applyFont="1" applyBorder="1" applyAlignment="1">
      <alignment horizontal="center" vertical="top"/>
    </xf>
    <xf numFmtId="164" fontId="0" fillId="0" borderId="0" xfId="2" applyFont="1" applyBorder="1" applyAlignment="1">
      <alignment vertical="top"/>
    </xf>
    <xf numFmtId="165" fontId="0" fillId="0" borderId="3" xfId="1" applyNumberFormat="1" applyFont="1" applyBorder="1" applyAlignment="1">
      <alignment horizontal="left" vertical="top"/>
    </xf>
    <xf numFmtId="0" fontId="7" fillId="0" borderId="0" xfId="0" applyFont="1" applyBorder="1" applyAlignment="1">
      <alignment wrapText="1"/>
    </xf>
    <xf numFmtId="1" fontId="2" fillId="0" borderId="15" xfId="0" applyNumberFormat="1" applyFont="1" applyBorder="1" applyAlignment="1">
      <alignment horizontal="center" vertical="top"/>
    </xf>
    <xf numFmtId="2" fontId="0" fillId="0" borderId="7" xfId="0" applyNumberFormat="1" applyFont="1" applyBorder="1" applyAlignment="1">
      <alignment horizontal="center" vertical="top"/>
    </xf>
    <xf numFmtId="0" fontId="0" fillId="0" borderId="10" xfId="0" applyFont="1" applyBorder="1" applyAlignment="1">
      <alignment vertical="top" wrapText="1"/>
    </xf>
    <xf numFmtId="0" fontId="0" fillId="0" borderId="10" xfId="0" applyFont="1" applyBorder="1" applyAlignment="1">
      <alignment horizontal="center" vertical="top"/>
    </xf>
    <xf numFmtId="166" fontId="0" fillId="0" borderId="10" xfId="0" applyNumberFormat="1" applyFont="1" applyBorder="1" applyAlignment="1">
      <alignment horizontal="center" vertical="top"/>
    </xf>
    <xf numFmtId="164" fontId="0" fillId="0" borderId="10" xfId="2" applyFont="1" applyBorder="1" applyAlignment="1">
      <alignment horizontal="center" vertical="top" wrapText="1"/>
    </xf>
    <xf numFmtId="165" fontId="0" fillId="0" borderId="8" xfId="1" applyNumberFormat="1" applyFont="1" applyBorder="1" applyAlignment="1">
      <alignment horizontal="left" vertical="top"/>
    </xf>
    <xf numFmtId="165" fontId="1" fillId="0" borderId="4" xfId="1" applyNumberFormat="1" applyFont="1" applyBorder="1" applyAlignment="1">
      <alignment horizontal="left" vertical="top"/>
    </xf>
    <xf numFmtId="2" fontId="1" fillId="0" borderId="16" xfId="0" applyNumberFormat="1" applyFont="1" applyBorder="1" applyAlignment="1">
      <alignment horizontal="center" vertical="top"/>
    </xf>
    <xf numFmtId="0" fontId="1" fillId="0" borderId="5" xfId="0" applyFont="1" applyBorder="1" applyAlignment="1">
      <alignment horizontal="center" vertical="top" wrapText="1"/>
    </xf>
    <xf numFmtId="2" fontId="1" fillId="0" borderId="5" xfId="0" applyNumberFormat="1" applyFont="1" applyBorder="1" applyAlignment="1">
      <alignment horizontal="center" vertical="top"/>
    </xf>
    <xf numFmtId="164" fontId="1" fillId="0" borderId="5" xfId="2" applyFont="1" applyBorder="1" applyAlignment="1">
      <alignment horizontal="center" vertical="top" wrapText="1"/>
    </xf>
    <xf numFmtId="2" fontId="0" fillId="0" borderId="12" xfId="0" applyNumberFormat="1" applyFont="1" applyBorder="1" applyAlignment="1">
      <alignment horizontal="center" vertical="top"/>
    </xf>
    <xf numFmtId="0" fontId="1" fillId="0" borderId="2" xfId="0" applyFont="1" applyBorder="1" applyAlignment="1">
      <alignment horizontal="center" vertical="top"/>
    </xf>
    <xf numFmtId="167" fontId="1" fillId="0" borderId="2" xfId="0" applyNumberFormat="1" applyFont="1" applyBorder="1" applyAlignment="1">
      <alignment horizontal="center" vertical="top"/>
    </xf>
    <xf numFmtId="0" fontId="0" fillId="0" borderId="2" xfId="0" applyBorder="1" applyAlignment="1">
      <alignment vertical="top" wrapText="1"/>
    </xf>
    <xf numFmtId="0" fontId="0" fillId="0" borderId="2" xfId="0" applyBorder="1" applyAlignment="1">
      <alignment horizontal="center" vertical="top"/>
    </xf>
    <xf numFmtId="167" fontId="0" fillId="0" borderId="2" xfId="0" applyNumberFormat="1" applyBorder="1" applyAlignment="1">
      <alignment horizontal="center" vertical="top"/>
    </xf>
    <xf numFmtId="166" fontId="0" fillId="0" borderId="2" xfId="0" applyNumberFormat="1" applyBorder="1" applyAlignment="1">
      <alignment horizontal="center" vertical="top"/>
    </xf>
    <xf numFmtId="0" fontId="1" fillId="0" borderId="2" xfId="0" applyFont="1" applyBorder="1" applyAlignment="1">
      <alignment vertical="top" wrapText="1"/>
    </xf>
    <xf numFmtId="165" fontId="0" fillId="0" borderId="2" xfId="1" applyNumberFormat="1" applyFont="1" applyBorder="1" applyAlignment="1">
      <alignment horizontal="left" vertical="top"/>
    </xf>
    <xf numFmtId="165" fontId="0" fillId="0" borderId="10" xfId="1" applyNumberFormat="1" applyFont="1" applyBorder="1" applyAlignment="1">
      <alignment horizontal="left" vertical="top"/>
    </xf>
    <xf numFmtId="1" fontId="1" fillId="0" borderId="15" xfId="0" applyNumberFormat="1" applyFont="1" applyBorder="1" applyAlignment="1">
      <alignment horizontal="center" vertical="top"/>
    </xf>
    <xf numFmtId="2" fontId="0" fillId="0" borderId="15" xfId="0" applyNumberFormat="1" applyBorder="1" applyAlignment="1">
      <alignment horizontal="center" vertical="top"/>
    </xf>
    <xf numFmtId="2" fontId="0" fillId="0" borderId="7" xfId="0" applyNumberFormat="1" applyBorder="1" applyAlignment="1">
      <alignment horizontal="center" vertical="top"/>
    </xf>
    <xf numFmtId="0" fontId="0" fillId="0" borderId="10" xfId="0" applyBorder="1" applyAlignment="1">
      <alignment vertical="top" wrapText="1"/>
    </xf>
    <xf numFmtId="0" fontId="0" fillId="0" borderId="15" xfId="0" applyBorder="1" applyAlignment="1">
      <alignment vertical="top" wrapText="1"/>
    </xf>
    <xf numFmtId="0" fontId="0" fillId="0" borderId="2" xfId="0" applyBorder="1" applyAlignment="1">
      <alignment vertical="top"/>
    </xf>
    <xf numFmtId="0" fontId="2" fillId="0" borderId="15" xfId="0" applyFont="1" applyBorder="1" applyAlignment="1">
      <alignment vertical="top" wrapText="1"/>
    </xf>
    <xf numFmtId="1" fontId="0" fillId="0" borderId="2" xfId="0" applyNumberFormat="1" applyBorder="1" applyAlignment="1">
      <alignment horizontal="center" vertical="top"/>
    </xf>
    <xf numFmtId="1" fontId="0" fillId="0" borderId="0" xfId="1" applyNumberFormat="1" applyFont="1" applyBorder="1" applyAlignment="1">
      <alignment horizontal="center" vertical="center"/>
    </xf>
    <xf numFmtId="0" fontId="0" fillId="0" borderId="15" xfId="0" applyBorder="1" applyAlignment="1">
      <alignment vertical="top"/>
    </xf>
    <xf numFmtId="0" fontId="2" fillId="2" borderId="2" xfId="0" applyFont="1" applyFill="1" applyBorder="1" applyAlignment="1">
      <alignment vertical="top" wrapText="1"/>
    </xf>
    <xf numFmtId="0" fontId="0" fillId="2" borderId="2" xfId="0" applyFill="1" applyBorder="1" applyAlignment="1">
      <alignment horizontal="center" vertical="top"/>
    </xf>
    <xf numFmtId="167" fontId="0" fillId="2" borderId="2" xfId="0" applyNumberFormat="1" applyFill="1" applyBorder="1" applyAlignment="1">
      <alignment horizontal="center" vertical="top"/>
    </xf>
    <xf numFmtId="164" fontId="0" fillId="2" borderId="2" xfId="2" applyFont="1" applyFill="1" applyBorder="1" applyAlignment="1">
      <alignment horizontal="center" vertical="top" wrapText="1"/>
    </xf>
    <xf numFmtId="165" fontId="0" fillId="2" borderId="2" xfId="1" applyNumberFormat="1" applyFont="1" applyFill="1" applyBorder="1" applyAlignment="1">
      <alignment horizontal="left" vertical="top"/>
    </xf>
    <xf numFmtId="0" fontId="0" fillId="2" borderId="2" xfId="0" applyFill="1" applyBorder="1" applyAlignment="1">
      <alignment vertical="top" wrapText="1"/>
    </xf>
    <xf numFmtId="165" fontId="0" fillId="2" borderId="3" xfId="1" applyNumberFormat="1" applyFont="1" applyFill="1" applyBorder="1" applyAlignment="1">
      <alignment horizontal="left" vertical="top"/>
    </xf>
    <xf numFmtId="2" fontId="0" fillId="0" borderId="15" xfId="0" applyNumberFormat="1" applyFill="1" applyBorder="1" applyAlignment="1">
      <alignment horizontal="center" vertical="top"/>
    </xf>
    <xf numFmtId="0" fontId="1" fillId="0" borderId="11" xfId="0" applyFont="1" applyBorder="1" applyAlignment="1">
      <alignment vertical="top" wrapText="1"/>
    </xf>
    <xf numFmtId="0" fontId="0" fillId="0" borderId="0" xfId="0" applyBorder="1" applyAlignment="1">
      <alignment horizontal="center" vertical="top"/>
    </xf>
    <xf numFmtId="167" fontId="0" fillId="0" borderId="0" xfId="0" applyNumberFormat="1" applyBorder="1" applyAlignment="1">
      <alignment horizontal="center" vertical="top"/>
    </xf>
    <xf numFmtId="0" fontId="0" fillId="0" borderId="0" xfId="0" applyFont="1" applyBorder="1" applyAlignment="1">
      <alignment vertical="top"/>
    </xf>
    <xf numFmtId="0" fontId="0" fillId="0" borderId="2" xfId="0" applyFont="1" applyBorder="1" applyAlignment="1">
      <alignment vertical="top"/>
    </xf>
    <xf numFmtId="0" fontId="0" fillId="0" borderId="15" xfId="0" applyFont="1" applyBorder="1" applyAlignment="1">
      <alignment horizontal="center" vertical="top"/>
    </xf>
    <xf numFmtId="164" fontId="0" fillId="0" borderId="3" xfId="2" applyFont="1" applyBorder="1" applyAlignment="1">
      <alignment horizontal="center" vertical="top" wrapText="1"/>
    </xf>
    <xf numFmtId="165" fontId="0" fillId="0" borderId="3" xfId="1" applyNumberFormat="1" applyFont="1" applyFill="1" applyBorder="1" applyAlignment="1">
      <alignment horizontal="left" vertical="top"/>
    </xf>
    <xf numFmtId="0" fontId="2" fillId="0" borderId="2" xfId="0" applyFont="1" applyFill="1" applyBorder="1" applyAlignment="1">
      <alignment vertical="top" wrapText="1"/>
    </xf>
    <xf numFmtId="0" fontId="0" fillId="0" borderId="2" xfId="0" applyFill="1" applyBorder="1" applyAlignment="1">
      <alignment horizontal="center" vertical="top"/>
    </xf>
    <xf numFmtId="167" fontId="0" fillId="0" borderId="2" xfId="0" applyNumberFormat="1" applyFill="1" applyBorder="1" applyAlignment="1">
      <alignment horizontal="center" vertical="top"/>
    </xf>
    <xf numFmtId="164" fontId="0" fillId="0" borderId="2" xfId="2" applyFont="1" applyFill="1" applyBorder="1" applyAlignment="1">
      <alignment horizontal="center" vertical="top" wrapText="1"/>
    </xf>
    <xf numFmtId="165" fontId="0" fillId="0" borderId="2" xfId="1" applyNumberFormat="1" applyFont="1" applyFill="1" applyBorder="1" applyAlignment="1">
      <alignment horizontal="left" vertical="top"/>
    </xf>
    <xf numFmtId="0" fontId="0" fillId="0" borderId="2" xfId="0" applyFill="1" applyBorder="1" applyAlignment="1">
      <alignment vertical="top" wrapText="1"/>
    </xf>
    <xf numFmtId="0" fontId="12" fillId="0" borderId="0" xfId="0" applyFont="1" applyBorder="1"/>
    <xf numFmtId="0" fontId="1" fillId="0" borderId="1" xfId="0" applyFont="1" applyBorder="1" applyAlignment="1">
      <alignment wrapText="1"/>
    </xf>
    <xf numFmtId="0" fontId="0" fillId="0" borderId="1" xfId="0" applyFont="1" applyBorder="1" applyAlignment="1">
      <alignment horizontal="center" vertical="top"/>
    </xf>
    <xf numFmtId="2" fontId="0" fillId="0" borderId="1" xfId="0" applyNumberFormat="1" applyFont="1" applyBorder="1" applyAlignment="1">
      <alignment horizontal="center" vertical="top"/>
    </xf>
    <xf numFmtId="164" fontId="0" fillId="0" borderId="1" xfId="2" applyFont="1" applyBorder="1" applyAlignment="1">
      <alignment vertical="top"/>
    </xf>
    <xf numFmtId="2" fontId="4" fillId="0" borderId="12" xfId="0" applyNumberFormat="1" applyFont="1" applyBorder="1" applyAlignment="1">
      <alignment vertical="top"/>
    </xf>
    <xf numFmtId="2" fontId="0" fillId="0" borderId="13" xfId="0" applyNumberFormat="1" applyBorder="1" applyAlignment="1">
      <alignment horizontal="center" vertical="top"/>
    </xf>
    <xf numFmtId="164" fontId="0" fillId="0" borderId="14" xfId="2" applyFont="1" applyBorder="1" applyAlignment="1">
      <alignment vertical="top"/>
    </xf>
    <xf numFmtId="2" fontId="4" fillId="0" borderId="15" xfId="0" applyNumberFormat="1" applyFont="1" applyBorder="1" applyAlignment="1">
      <alignment vertical="top"/>
    </xf>
    <xf numFmtId="2" fontId="0" fillId="0" borderId="0" xfId="0" applyNumberFormat="1" applyBorder="1" applyAlignment="1">
      <alignment horizontal="center" vertical="top"/>
    </xf>
    <xf numFmtId="164" fontId="0" fillId="0" borderId="3" xfId="2" applyFont="1" applyBorder="1" applyAlignment="1">
      <alignment vertical="top"/>
    </xf>
    <xf numFmtId="164" fontId="0" fillId="0" borderId="0" xfId="0" applyNumberFormat="1" applyBorder="1" applyAlignment="1">
      <alignment vertical="top" wrapText="1"/>
    </xf>
    <xf numFmtId="2" fontId="0" fillId="0" borderId="15" xfId="0" applyNumberFormat="1" applyBorder="1" applyAlignment="1">
      <alignment horizontal="left" vertical="top"/>
    </xf>
    <xf numFmtId="164" fontId="0" fillId="0" borderId="1" xfId="0" applyNumberFormat="1" applyBorder="1" applyAlignment="1">
      <alignment vertical="top" wrapText="1"/>
    </xf>
    <xf numFmtId="2" fontId="0" fillId="0" borderId="1" xfId="0" applyNumberFormat="1" applyBorder="1" applyAlignment="1">
      <alignment horizontal="center" vertical="top"/>
    </xf>
    <xf numFmtId="164" fontId="0" fillId="0" borderId="8" xfId="2" applyFont="1" applyBorder="1" applyAlignment="1">
      <alignment vertical="top"/>
    </xf>
    <xf numFmtId="2" fontId="1" fillId="0" borderId="7" xfId="0" applyNumberFormat="1" applyFont="1" applyBorder="1" applyAlignment="1">
      <alignment horizontal="center" vertical="top"/>
    </xf>
    <xf numFmtId="44" fontId="3" fillId="0" borderId="3" xfId="1" applyFont="1" applyBorder="1" applyAlignment="1">
      <alignment horizontal="center" vertical="top" wrapText="1"/>
    </xf>
    <xf numFmtId="165" fontId="0" fillId="0" borderId="3" xfId="1" applyNumberFormat="1" applyFont="1" applyBorder="1"/>
    <xf numFmtId="1" fontId="1" fillId="0" borderId="2" xfId="0" applyNumberFormat="1" applyFont="1" applyBorder="1" applyAlignment="1">
      <alignment horizontal="center" vertical="top"/>
    </xf>
    <xf numFmtId="165" fontId="3" fillId="0" borderId="3" xfId="1" applyNumberFormat="1" applyFont="1" applyBorder="1"/>
    <xf numFmtId="1" fontId="0" fillId="0" borderId="10" xfId="0" applyNumberFormat="1" applyFont="1" applyBorder="1" applyAlignment="1">
      <alignment horizontal="center" vertical="top"/>
    </xf>
    <xf numFmtId="165" fontId="3" fillId="0" borderId="8" xfId="1" applyNumberFormat="1" applyFont="1" applyBorder="1"/>
    <xf numFmtId="165" fontId="1" fillId="0" borderId="4" xfId="1" applyNumberFormat="1" applyFont="1" applyBorder="1"/>
    <xf numFmtId="0" fontId="1" fillId="0" borderId="16" xfId="0" applyFont="1" applyBorder="1" applyAlignment="1">
      <alignment vertical="top" wrapText="1"/>
    </xf>
  </cellXfs>
  <cellStyles count="7">
    <cellStyle name="Currency" xfId="1" builtinId="4"/>
    <cellStyle name="Currency 2" xfId="2" xr:uid="{D5320F29-13AD-41BD-A6C2-234DE23712F7}"/>
    <cellStyle name="Normal" xfId="0" builtinId="0"/>
    <cellStyle name="Normal 4" xfId="3" xr:uid="{51177F54-D284-43AD-A936-D97C41A4C1FB}"/>
    <cellStyle name="Normal 7" xfId="6" xr:uid="{8D0A46F4-B387-4F23-BEEE-9F4CF323B751}"/>
    <cellStyle name="Normal 9" xfId="5" xr:uid="{A6ECC29E-BD73-4B44-8FE9-9AE34031E707}"/>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3668060</xdr:colOff>
      <xdr:row>0</xdr:row>
      <xdr:rowOff>141941</xdr:rowOff>
    </xdr:from>
    <xdr:to>
      <xdr:col>3</xdr:col>
      <xdr:colOff>694765</xdr:colOff>
      <xdr:row>5</xdr:row>
      <xdr:rowOff>169648</xdr:rowOff>
    </xdr:to>
    <xdr:pic>
      <xdr:nvPicPr>
        <xdr:cNvPr id="4" name="Picture 3">
          <a:extLst>
            <a:ext uri="{FF2B5EF4-FFF2-40B4-BE49-F238E27FC236}">
              <a16:creationId xmlns:a16="http://schemas.microsoft.com/office/drawing/2014/main" id="{A3AF08A5-3894-4347-8EA7-04F62D113FF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4578"/>
        <a:stretch/>
      </xdr:blipFill>
      <xdr:spPr>
        <a:xfrm>
          <a:off x="4407648" y="141941"/>
          <a:ext cx="2002117" cy="1103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4068358</xdr:colOff>
      <xdr:row>0</xdr:row>
      <xdr:rowOff>116418</xdr:rowOff>
    </xdr:from>
    <xdr:to>
      <xdr:col>4</xdr:col>
      <xdr:colOff>353642</xdr:colOff>
      <xdr:row>3</xdr:row>
      <xdr:rowOff>84668</xdr:rowOff>
    </xdr:to>
    <xdr:pic>
      <xdr:nvPicPr>
        <xdr:cNvPr id="3" name="Picture 2">
          <a:extLst>
            <a:ext uri="{FF2B5EF4-FFF2-40B4-BE49-F238E27FC236}">
              <a16:creationId xmlns:a16="http://schemas.microsoft.com/office/drawing/2014/main" id="{B9B78F39-8D93-4081-A856-8205DC953BDB}"/>
            </a:ext>
          </a:extLst>
        </xdr:cNvPr>
        <xdr:cNvPicPr>
          <a:picLocks noChangeAspect="1"/>
        </xdr:cNvPicPr>
      </xdr:nvPicPr>
      <xdr:blipFill>
        <a:blip xmlns:r="http://schemas.openxmlformats.org/officeDocument/2006/relationships" r:embed="rId1"/>
        <a:stretch>
          <a:fillRect/>
        </a:stretch>
      </xdr:blipFill>
      <xdr:spPr>
        <a:xfrm>
          <a:off x="4809191" y="116418"/>
          <a:ext cx="2000284"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736600</xdr:colOff>
      <xdr:row>0</xdr:row>
      <xdr:rowOff>0</xdr:rowOff>
    </xdr:from>
    <xdr:to>
      <xdr:col>5</xdr:col>
      <xdr:colOff>158161</xdr:colOff>
      <xdr:row>3</xdr:row>
      <xdr:rowOff>12700</xdr:rowOff>
    </xdr:to>
    <xdr:pic>
      <xdr:nvPicPr>
        <xdr:cNvPr id="3" name="Picture 2">
          <a:extLst>
            <a:ext uri="{FF2B5EF4-FFF2-40B4-BE49-F238E27FC236}">
              <a16:creationId xmlns:a16="http://schemas.microsoft.com/office/drawing/2014/main" id="{06B90C79-04B0-4A67-8737-7E9F54852E02}"/>
            </a:ext>
          </a:extLst>
        </xdr:cNvPr>
        <xdr:cNvPicPr>
          <a:picLocks noChangeAspect="1"/>
        </xdr:cNvPicPr>
      </xdr:nvPicPr>
      <xdr:blipFill>
        <a:blip xmlns:r="http://schemas.openxmlformats.org/officeDocument/2006/relationships" r:embed="rId1"/>
        <a:stretch>
          <a:fillRect/>
        </a:stretch>
      </xdr:blipFill>
      <xdr:spPr>
        <a:xfrm>
          <a:off x="5715000" y="0"/>
          <a:ext cx="1999661" cy="711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23812</xdr:colOff>
      <xdr:row>0</xdr:row>
      <xdr:rowOff>150812</xdr:rowOff>
    </xdr:from>
    <xdr:to>
      <xdr:col>4</xdr:col>
      <xdr:colOff>1066210</xdr:colOff>
      <xdr:row>3</xdr:row>
      <xdr:rowOff>127000</xdr:rowOff>
    </xdr:to>
    <xdr:pic>
      <xdr:nvPicPr>
        <xdr:cNvPr id="3" name="Picture 2">
          <a:extLst>
            <a:ext uri="{FF2B5EF4-FFF2-40B4-BE49-F238E27FC236}">
              <a16:creationId xmlns:a16="http://schemas.microsoft.com/office/drawing/2014/main" id="{17577848-E718-4202-B18D-641BB4719382}"/>
            </a:ext>
          </a:extLst>
        </xdr:cNvPr>
        <xdr:cNvPicPr>
          <a:picLocks noChangeAspect="1"/>
        </xdr:cNvPicPr>
      </xdr:nvPicPr>
      <xdr:blipFill>
        <a:blip xmlns:r="http://schemas.openxmlformats.org/officeDocument/2006/relationships" r:embed="rId1"/>
        <a:stretch>
          <a:fillRect/>
        </a:stretch>
      </xdr:blipFill>
      <xdr:spPr>
        <a:xfrm>
          <a:off x="5754687" y="150812"/>
          <a:ext cx="1788523" cy="6826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12700</xdr:colOff>
      <xdr:row>1</xdr:row>
      <xdr:rowOff>12700</xdr:rowOff>
    </xdr:from>
    <xdr:to>
      <xdr:col>4</xdr:col>
      <xdr:colOff>526461</xdr:colOff>
      <xdr:row>3</xdr:row>
      <xdr:rowOff>165100</xdr:rowOff>
    </xdr:to>
    <xdr:pic>
      <xdr:nvPicPr>
        <xdr:cNvPr id="3" name="Picture 2">
          <a:extLst>
            <a:ext uri="{FF2B5EF4-FFF2-40B4-BE49-F238E27FC236}">
              <a16:creationId xmlns:a16="http://schemas.microsoft.com/office/drawing/2014/main" id="{7AE19BF9-1796-48D7-92CF-A8BE4F89CFA7}"/>
            </a:ext>
          </a:extLst>
        </xdr:cNvPr>
        <xdr:cNvPicPr>
          <a:picLocks noChangeAspect="1"/>
        </xdr:cNvPicPr>
      </xdr:nvPicPr>
      <xdr:blipFill>
        <a:blip xmlns:r="http://schemas.openxmlformats.org/officeDocument/2006/relationships" r:embed="rId1"/>
        <a:stretch>
          <a:fillRect/>
        </a:stretch>
      </xdr:blipFill>
      <xdr:spPr>
        <a:xfrm>
          <a:off x="4991100" y="279400"/>
          <a:ext cx="1999661" cy="58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12700</xdr:colOff>
      <xdr:row>1</xdr:row>
      <xdr:rowOff>12700</xdr:rowOff>
    </xdr:from>
    <xdr:to>
      <xdr:col>4</xdr:col>
      <xdr:colOff>526461</xdr:colOff>
      <xdr:row>3</xdr:row>
      <xdr:rowOff>165100</xdr:rowOff>
    </xdr:to>
    <xdr:pic>
      <xdr:nvPicPr>
        <xdr:cNvPr id="2" name="Picture 1">
          <a:extLst>
            <a:ext uri="{FF2B5EF4-FFF2-40B4-BE49-F238E27FC236}">
              <a16:creationId xmlns:a16="http://schemas.microsoft.com/office/drawing/2014/main" id="{9E102EF7-5947-48CA-B079-6E7C1F093DEE}"/>
            </a:ext>
          </a:extLst>
        </xdr:cNvPr>
        <xdr:cNvPicPr>
          <a:picLocks noChangeAspect="1"/>
        </xdr:cNvPicPr>
      </xdr:nvPicPr>
      <xdr:blipFill>
        <a:blip xmlns:r="http://schemas.openxmlformats.org/officeDocument/2006/relationships" r:embed="rId1"/>
        <a:stretch>
          <a:fillRect/>
        </a:stretch>
      </xdr:blipFill>
      <xdr:spPr>
        <a:xfrm>
          <a:off x="4991100" y="279400"/>
          <a:ext cx="1999661" cy="584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0BF7-E11D-4C0D-9250-AC69DF378470}">
  <sheetPr>
    <pageSetUpPr fitToPage="1"/>
  </sheetPr>
  <dimension ref="A1:F43"/>
  <sheetViews>
    <sheetView tabSelected="1" view="pageBreakPreview" zoomScale="85" zoomScaleNormal="85" zoomScaleSheetLayoutView="85" workbookViewId="0">
      <selection activeCell="H16" sqref="H16"/>
    </sheetView>
  </sheetViews>
  <sheetFormatPr defaultColWidth="9.08984375" defaultRowHeight="14.5" x14ac:dyDescent="0.35"/>
  <cols>
    <col min="1" max="1" width="10.6328125" customWidth="1"/>
    <col min="2" max="2" width="60.6328125" style="4" customWidth="1"/>
    <col min="3" max="3" width="10.6328125" customWidth="1"/>
    <col min="4" max="4" width="15.6328125" customWidth="1"/>
    <col min="5" max="16384" width="9.08984375" style="1"/>
  </cols>
  <sheetData>
    <row r="1" spans="1:6" ht="21" x14ac:dyDescent="0.35">
      <c r="A1" s="123"/>
      <c r="B1" s="52" t="s">
        <v>122</v>
      </c>
      <c r="C1" s="124"/>
      <c r="D1" s="125"/>
    </row>
    <row r="2" spans="1:6" ht="18.5" x14ac:dyDescent="0.35">
      <c r="A2" s="126"/>
      <c r="B2" s="58" t="s">
        <v>13</v>
      </c>
      <c r="C2" s="127"/>
      <c r="D2" s="128"/>
    </row>
    <row r="3" spans="1:6" ht="15.5" x14ac:dyDescent="0.35">
      <c r="A3" s="95"/>
      <c r="B3" s="63" t="s">
        <v>123</v>
      </c>
      <c r="C3" s="127"/>
      <c r="D3" s="128"/>
    </row>
    <row r="4" spans="1:6" ht="15.5" x14ac:dyDescent="0.35">
      <c r="A4" s="87"/>
      <c r="B4" s="118" t="s">
        <v>130</v>
      </c>
      <c r="C4" s="127"/>
      <c r="D4" s="128"/>
    </row>
    <row r="5" spans="1:6" x14ac:dyDescent="0.35">
      <c r="A5" s="87"/>
      <c r="B5" s="129"/>
      <c r="C5" s="127"/>
      <c r="D5" s="128"/>
    </row>
    <row r="6" spans="1:6" x14ac:dyDescent="0.35">
      <c r="A6" s="130" t="s">
        <v>14</v>
      </c>
      <c r="B6" s="129" t="s">
        <v>122</v>
      </c>
      <c r="C6" s="127"/>
      <c r="D6" s="128"/>
    </row>
    <row r="7" spans="1:6" x14ac:dyDescent="0.35">
      <c r="A7" s="130" t="s">
        <v>15</v>
      </c>
      <c r="B7" s="129" t="s">
        <v>130</v>
      </c>
      <c r="C7" s="127"/>
      <c r="D7" s="128"/>
    </row>
    <row r="8" spans="1:6" x14ac:dyDescent="0.35">
      <c r="A8" s="87"/>
      <c r="B8" s="129"/>
      <c r="C8" s="127"/>
      <c r="D8" s="128"/>
    </row>
    <row r="9" spans="1:6" x14ac:dyDescent="0.35">
      <c r="A9" s="88"/>
      <c r="B9" s="131"/>
      <c r="C9" s="132"/>
      <c r="D9" s="133"/>
    </row>
    <row r="10" spans="1:6" x14ac:dyDescent="0.35">
      <c r="A10" s="28" t="s">
        <v>10</v>
      </c>
      <c r="B10" s="11" t="s">
        <v>6</v>
      </c>
      <c r="C10" s="12"/>
      <c r="D10" s="29"/>
    </row>
    <row r="11" spans="1:6" x14ac:dyDescent="0.35">
      <c r="A11" s="93"/>
      <c r="B11" s="7"/>
      <c r="C11" s="8"/>
      <c r="D11" s="135"/>
    </row>
    <row r="12" spans="1:6" x14ac:dyDescent="0.35">
      <c r="A12" s="93">
        <v>1</v>
      </c>
      <c r="B12" s="47" t="str">
        <f>'Section 1 - P&amp;Gs'!B4</f>
        <v>Section 01 - Preliminaries and General</v>
      </c>
      <c r="C12" s="15"/>
      <c r="D12" s="136">
        <f>'Section 1 - P&amp;Gs'!F59</f>
        <v>0</v>
      </c>
    </row>
    <row r="13" spans="1:6" x14ac:dyDescent="0.35">
      <c r="A13" s="93">
        <v>2</v>
      </c>
      <c r="B13" s="47" t="str">
        <f>'Section 2 - SPRINKLERS'!B4</f>
        <v>Section 02 - Sprinkler Installation</v>
      </c>
      <c r="C13" s="15"/>
      <c r="D13" s="136">
        <f>'Section 2 - SPRINKLERS'!F62</f>
        <v>0</v>
      </c>
    </row>
    <row r="14" spans="1:6" x14ac:dyDescent="0.35">
      <c r="A14" s="93">
        <v>3</v>
      </c>
      <c r="B14" s="47" t="str">
        <f>'Section 3 - EQUIPMENT &amp; SIGNAGE'!B4</f>
        <v>Section 03 - Equipment &amp; Signage</v>
      </c>
      <c r="C14" s="15"/>
      <c r="D14" s="136">
        <f>'Section 3 - EQUIPMENT &amp; SIGNAGE'!E51</f>
        <v>0</v>
      </c>
    </row>
    <row r="15" spans="1:6" x14ac:dyDescent="0.35">
      <c r="A15" s="93">
        <v>4</v>
      </c>
      <c r="B15" s="47" t="str">
        <f>'Section 4 - DETECTION &amp; GAS SUP'!B4</f>
        <v>Section 04 - Detection &amp; Gas Suppression</v>
      </c>
      <c r="C15" s="2"/>
      <c r="D15" s="136">
        <f>'Section 4 - DETECTION &amp; GAS SUP'!F70</f>
        <v>0</v>
      </c>
      <c r="F15" s="6"/>
    </row>
    <row r="16" spans="1:6" x14ac:dyDescent="0.35">
      <c r="A16" s="93">
        <v>4</v>
      </c>
      <c r="B16" s="47" t="str">
        <f>'Section 5 - Existing equipment '!B4</f>
        <v>Section 05 - Existing equipment</v>
      </c>
      <c r="C16" s="2"/>
      <c r="D16" s="136">
        <f>'Section 5 - Existing equipment '!F18</f>
        <v>0</v>
      </c>
      <c r="F16" s="6"/>
    </row>
    <row r="17" spans="1:6" x14ac:dyDescent="0.35">
      <c r="A17" s="137">
        <v>6</v>
      </c>
      <c r="B17" s="10" t="s">
        <v>8</v>
      </c>
      <c r="C17" s="2"/>
      <c r="D17" s="136">
        <f>SUM(D12:D13)</f>
        <v>0</v>
      </c>
      <c r="F17" s="6"/>
    </row>
    <row r="18" spans="1:6" x14ac:dyDescent="0.35">
      <c r="A18" s="93"/>
      <c r="B18" s="10"/>
      <c r="C18" s="2"/>
      <c r="D18" s="136"/>
      <c r="F18" s="6"/>
    </row>
    <row r="19" spans="1:6" s="5" customFormat="1" x14ac:dyDescent="0.35">
      <c r="A19" s="45">
        <v>7</v>
      </c>
      <c r="B19" s="9" t="s">
        <v>9</v>
      </c>
      <c r="C19" s="17">
        <v>0.15</v>
      </c>
      <c r="D19" s="138">
        <f>D17*15%</f>
        <v>0</v>
      </c>
      <c r="F19" s="6"/>
    </row>
    <row r="20" spans="1:6" s="5" customFormat="1" x14ac:dyDescent="0.35">
      <c r="A20" s="139"/>
      <c r="B20" s="13"/>
      <c r="C20" s="16"/>
      <c r="D20" s="140"/>
      <c r="F20" s="6"/>
    </row>
    <row r="21" spans="1:6" s="5" customFormat="1" x14ac:dyDescent="0.35">
      <c r="A21" s="32">
        <v>8</v>
      </c>
      <c r="B21" s="14" t="s">
        <v>7</v>
      </c>
      <c r="C21" s="3"/>
      <c r="D21" s="141">
        <f>D19+D17</f>
        <v>0</v>
      </c>
      <c r="F21" s="6"/>
    </row>
    <row r="24" spans="1:6" x14ac:dyDescent="0.35">
      <c r="A24" s="23" t="s">
        <v>16</v>
      </c>
    </row>
    <row r="25" spans="1:6" x14ac:dyDescent="0.35">
      <c r="B25" s="24"/>
      <c r="C25" s="24"/>
    </row>
    <row r="27" spans="1:6" x14ac:dyDescent="0.35">
      <c r="B27" s="24"/>
      <c r="C27" s="26"/>
    </row>
    <row r="29" spans="1:6" x14ac:dyDescent="0.35">
      <c r="B29" s="24"/>
      <c r="C29" s="26"/>
    </row>
    <row r="30" spans="1:6" x14ac:dyDescent="0.35">
      <c r="B30" s="25"/>
    </row>
    <row r="31" spans="1:6" x14ac:dyDescent="0.35">
      <c r="A31" t="s">
        <v>15</v>
      </c>
    </row>
    <row r="32" spans="1:6" x14ac:dyDescent="0.35">
      <c r="B32" s="24"/>
      <c r="C32" s="26"/>
    </row>
    <row r="34" spans="1:3" x14ac:dyDescent="0.35">
      <c r="B34" s="24"/>
      <c r="C34" s="26"/>
    </row>
    <row r="36" spans="1:3" x14ac:dyDescent="0.35">
      <c r="B36" s="24"/>
      <c r="C36" s="26"/>
    </row>
    <row r="37" spans="1:3" x14ac:dyDescent="0.35">
      <c r="B37" s="25"/>
    </row>
    <row r="38" spans="1:3" x14ac:dyDescent="0.35">
      <c r="A38" s="23" t="s">
        <v>17</v>
      </c>
    </row>
    <row r="39" spans="1:3" x14ac:dyDescent="0.35">
      <c r="B39" s="24"/>
      <c r="C39" s="26"/>
    </row>
    <row r="41" spans="1:3" x14ac:dyDescent="0.35">
      <c r="B41" s="25"/>
    </row>
    <row r="42" spans="1:3" x14ac:dyDescent="0.35">
      <c r="A42" t="s">
        <v>18</v>
      </c>
    </row>
    <row r="43" spans="1:3" x14ac:dyDescent="0.35">
      <c r="B43" s="24"/>
      <c r="C43" s="26"/>
    </row>
  </sheetData>
  <pageMargins left="0.23622047244094491" right="0.23622047244094491" top="0.74803149606299213" bottom="0.74803149606299213" header="0.31496062992125984" footer="0.31496062992125984"/>
  <pageSetup paperSize="9" fitToHeight="0" orientation="portrait" r:id="rId1"/>
  <headerFooter>
    <oddFooter>&amp;LFUCHS Lubricants
Package 02 - Warehouse&amp;CRev 00&amp;RPage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7EC9-DF81-4680-8F64-D78CB09A1F6C}">
  <sheetPr>
    <pageSetUpPr fitToPage="1"/>
  </sheetPr>
  <dimension ref="A1:F59"/>
  <sheetViews>
    <sheetView view="pageBreakPreview" topLeftCell="A4" zoomScale="60" zoomScaleNormal="85" workbookViewId="0">
      <selection activeCell="F3" sqref="F3"/>
    </sheetView>
  </sheetViews>
  <sheetFormatPr defaultColWidth="9.08984375" defaultRowHeight="14.5" x14ac:dyDescent="0.35"/>
  <cols>
    <col min="1" max="1" width="10.6328125" style="36" customWidth="1"/>
    <col min="2" max="2" width="60.6328125" style="22" customWidth="1"/>
    <col min="3" max="4" width="10.6328125" style="37" customWidth="1"/>
    <col min="5" max="5" width="15.6328125" style="5" customWidth="1"/>
    <col min="6" max="6" width="15.6328125" style="30" customWidth="1"/>
    <col min="7" max="16384" width="9.08984375" style="5"/>
  </cols>
  <sheetData>
    <row r="1" spans="1:6" ht="21" x14ac:dyDescent="0.35">
      <c r="A1" s="51"/>
      <c r="B1" s="52" t="s">
        <v>122</v>
      </c>
      <c r="C1" s="53"/>
      <c r="D1" s="54"/>
      <c r="E1" s="55"/>
      <c r="F1" s="56"/>
    </row>
    <row r="2" spans="1:6" ht="18.5" x14ac:dyDescent="0.35">
      <c r="A2" s="57" t="str">
        <f>IF(ISBLANK(C2),"",MAX(A1:$A$1)+0.01)</f>
        <v/>
      </c>
      <c r="B2" s="58" t="s">
        <v>13</v>
      </c>
      <c r="C2" s="59"/>
      <c r="D2" s="60"/>
      <c r="E2" s="61"/>
      <c r="F2" s="62"/>
    </row>
    <row r="3" spans="1:6" ht="15.5" x14ac:dyDescent="0.35">
      <c r="A3" s="57"/>
      <c r="B3" s="63" t="s">
        <v>123</v>
      </c>
      <c r="C3" s="59"/>
      <c r="D3" s="60"/>
      <c r="E3" s="61"/>
      <c r="F3" s="62"/>
    </row>
    <row r="4" spans="1:6" ht="15.5" x14ac:dyDescent="0.35">
      <c r="A4" s="57"/>
      <c r="B4" s="118" t="s">
        <v>42</v>
      </c>
      <c r="C4" s="59"/>
      <c r="D4" s="60"/>
      <c r="E4" s="61"/>
      <c r="F4" s="62"/>
    </row>
    <row r="5" spans="1:6" x14ac:dyDescent="0.35">
      <c r="A5" s="65"/>
      <c r="B5" s="119"/>
      <c r="C5" s="120"/>
      <c r="D5" s="121"/>
      <c r="E5" s="122"/>
      <c r="F5" s="70"/>
    </row>
    <row r="6" spans="1:6" x14ac:dyDescent="0.35">
      <c r="A6" s="134" t="s">
        <v>20</v>
      </c>
      <c r="B6" s="46" t="s">
        <v>122</v>
      </c>
      <c r="C6" s="27" t="s">
        <v>21</v>
      </c>
      <c r="D6" s="28" t="s">
        <v>22</v>
      </c>
      <c r="E6" s="29" t="s">
        <v>23</v>
      </c>
      <c r="F6" s="29" t="s">
        <v>2</v>
      </c>
    </row>
    <row r="7" spans="1:6" x14ac:dyDescent="0.35">
      <c r="A7" s="57" t="str">
        <f>IF(ISBLANK(C7),"",MAX(A$1:$A6)+0.01)</f>
        <v/>
      </c>
      <c r="B7" s="104"/>
      <c r="C7" s="39"/>
      <c r="D7" s="40"/>
      <c r="E7" s="41"/>
      <c r="F7" s="62" t="str">
        <f>IF(ISBLANK(D7),"",D7*E7)</f>
        <v/>
      </c>
    </row>
    <row r="8" spans="1:6" x14ac:dyDescent="0.35">
      <c r="A8" s="86">
        <v>1</v>
      </c>
      <c r="B8" s="33" t="s">
        <v>24</v>
      </c>
      <c r="C8" s="19"/>
      <c r="D8" s="31"/>
      <c r="E8" s="20"/>
      <c r="F8" s="62" t="str">
        <f t="shared" ref="F8:F58" si="0">IF(ISBLANK(D8),"",D8*E8)</f>
        <v/>
      </c>
    </row>
    <row r="9" spans="1:6" x14ac:dyDescent="0.35">
      <c r="A9" s="57" t="str">
        <f>IF(ISBLANK(C9),"",MAX(A$1:$A8)+0.01)</f>
        <v/>
      </c>
      <c r="B9" s="35"/>
      <c r="C9" s="42"/>
      <c r="D9" s="43"/>
      <c r="E9" s="44"/>
      <c r="F9" s="62" t="str">
        <f t="shared" si="0"/>
        <v/>
      </c>
    </row>
    <row r="10" spans="1:6" x14ac:dyDescent="0.35">
      <c r="A10" s="57">
        <f>IF(ISBLANK(C10),"",MAX(A$1:$A9)+0.01)</f>
        <v>1.01</v>
      </c>
      <c r="B10" s="35" t="s">
        <v>25</v>
      </c>
      <c r="C10" s="42" t="s">
        <v>11</v>
      </c>
      <c r="D10" s="45">
        <v>1</v>
      </c>
      <c r="E10" s="44"/>
      <c r="F10" s="62">
        <f t="shared" si="0"/>
        <v>0</v>
      </c>
    </row>
    <row r="11" spans="1:6" x14ac:dyDescent="0.35">
      <c r="A11" s="57" t="str">
        <f>IF(ISBLANK(C11),"",MAX(A$1:$A10)+0.01)</f>
        <v/>
      </c>
      <c r="B11" s="35"/>
      <c r="C11" s="42"/>
      <c r="D11" s="45"/>
      <c r="E11" s="44"/>
      <c r="F11" s="62" t="str">
        <f t="shared" si="0"/>
        <v/>
      </c>
    </row>
    <row r="12" spans="1:6" x14ac:dyDescent="0.35">
      <c r="A12" s="57">
        <f>IF(ISBLANK(C12),"",MAX(A$1:$A11)+0.01)</f>
        <v>1.02</v>
      </c>
      <c r="B12" s="35" t="s">
        <v>26</v>
      </c>
      <c r="C12" s="42" t="s">
        <v>11</v>
      </c>
      <c r="D12" s="45">
        <v>1</v>
      </c>
      <c r="E12" s="44"/>
      <c r="F12" s="62">
        <f t="shared" si="0"/>
        <v>0</v>
      </c>
    </row>
    <row r="13" spans="1:6" x14ac:dyDescent="0.35">
      <c r="A13" s="57" t="str">
        <f>IF(ISBLANK(C13),"",MAX(A$1:$A12)+0.01)</f>
        <v/>
      </c>
      <c r="B13" s="35"/>
      <c r="C13" s="42"/>
      <c r="D13" s="45"/>
      <c r="E13" s="44"/>
      <c r="F13" s="62" t="str">
        <f t="shared" si="0"/>
        <v/>
      </c>
    </row>
    <row r="14" spans="1:6" x14ac:dyDescent="0.35">
      <c r="A14" s="57" t="str">
        <f>IF(ISBLANK(C14),"",MAX(A$1:$A13)+0.01)</f>
        <v/>
      </c>
      <c r="B14" s="35" t="s">
        <v>27</v>
      </c>
      <c r="C14" s="42"/>
      <c r="D14" s="45"/>
      <c r="E14" s="44"/>
      <c r="F14" s="62" t="str">
        <f t="shared" si="0"/>
        <v/>
      </c>
    </row>
    <row r="15" spans="1:6" x14ac:dyDescent="0.35">
      <c r="A15" s="57">
        <f>IF(ISBLANK(C15),"",MAX(A$1:$A14)+0.01)</f>
        <v>1.03</v>
      </c>
      <c r="B15" s="35" t="s">
        <v>28</v>
      </c>
      <c r="C15" s="42" t="s">
        <v>11</v>
      </c>
      <c r="D15" s="45">
        <v>1</v>
      </c>
      <c r="E15" s="44"/>
      <c r="F15" s="62">
        <f t="shared" si="0"/>
        <v>0</v>
      </c>
    </row>
    <row r="16" spans="1:6" x14ac:dyDescent="0.35">
      <c r="A16" s="57">
        <f>IF(ISBLANK(C16),"",MAX(A$1:$A15)+0.01)</f>
        <v>1.04</v>
      </c>
      <c r="B16" s="35" t="s">
        <v>29</v>
      </c>
      <c r="C16" s="42" t="s">
        <v>11</v>
      </c>
      <c r="D16" s="45">
        <v>1</v>
      </c>
      <c r="E16" s="44"/>
      <c r="F16" s="62">
        <f t="shared" si="0"/>
        <v>0</v>
      </c>
    </row>
    <row r="17" spans="1:6" x14ac:dyDescent="0.35">
      <c r="A17" s="57">
        <f>IF(ISBLANK(C17),"",MAX(A$1:$A16)+0.01)</f>
        <v>1.05</v>
      </c>
      <c r="B17" s="35" t="s">
        <v>30</v>
      </c>
      <c r="C17" s="42" t="s">
        <v>11</v>
      </c>
      <c r="D17" s="45">
        <v>1</v>
      </c>
      <c r="E17" s="44"/>
      <c r="F17" s="62">
        <f t="shared" si="0"/>
        <v>0</v>
      </c>
    </row>
    <row r="18" spans="1:6" x14ac:dyDescent="0.35">
      <c r="A18" s="57" t="str">
        <f>IF(ISBLANK(C18),"",MAX(A$1:$A17)+0.01)</f>
        <v/>
      </c>
      <c r="B18" s="35"/>
      <c r="C18" s="42"/>
      <c r="D18" s="45"/>
      <c r="E18" s="44"/>
      <c r="F18" s="62" t="str">
        <f t="shared" si="0"/>
        <v/>
      </c>
    </row>
    <row r="19" spans="1:6" x14ac:dyDescent="0.35">
      <c r="A19" s="57">
        <f>IF(ISBLANK(C19),"",MAX(A$1:$A18)+0.01)</f>
        <v>1.06</v>
      </c>
      <c r="B19" s="35" t="s">
        <v>31</v>
      </c>
      <c r="C19" s="42" t="s">
        <v>11</v>
      </c>
      <c r="D19" s="45">
        <v>1</v>
      </c>
      <c r="E19" s="44"/>
      <c r="F19" s="62">
        <f t="shared" si="0"/>
        <v>0</v>
      </c>
    </row>
    <row r="20" spans="1:6" x14ac:dyDescent="0.35">
      <c r="A20" s="57" t="str">
        <f>IF(ISBLANK(C20),"",MAX(A$1:$A19)+0.01)</f>
        <v/>
      </c>
      <c r="B20" s="35"/>
      <c r="C20" s="42"/>
      <c r="D20" s="45"/>
      <c r="E20" s="44"/>
      <c r="F20" s="62" t="str">
        <f t="shared" si="0"/>
        <v/>
      </c>
    </row>
    <row r="21" spans="1:6" ht="29" x14ac:dyDescent="0.35">
      <c r="A21" s="57">
        <f>IF(ISBLANK(C21),"",MAX(A$1:$A20)+0.01)</f>
        <v>1.07</v>
      </c>
      <c r="B21" s="35" t="s">
        <v>32</v>
      </c>
      <c r="C21" s="42" t="s">
        <v>11</v>
      </c>
      <c r="D21" s="45">
        <v>1</v>
      </c>
      <c r="E21" s="44"/>
      <c r="F21" s="62">
        <f t="shared" si="0"/>
        <v>0</v>
      </c>
    </row>
    <row r="22" spans="1:6" x14ac:dyDescent="0.35">
      <c r="A22" s="57" t="str">
        <f>IF(ISBLANK(C22),"",MAX(A$1:$A21)+0.01)</f>
        <v/>
      </c>
      <c r="B22" s="35"/>
      <c r="C22" s="42"/>
      <c r="D22" s="45"/>
      <c r="E22" s="44"/>
      <c r="F22" s="62" t="str">
        <f t="shared" si="0"/>
        <v/>
      </c>
    </row>
    <row r="23" spans="1:6" x14ac:dyDescent="0.35">
      <c r="A23" s="57">
        <f>IF(ISBLANK(C23),"",MAX(A$1:$A22)+0.01)</f>
        <v>1.08</v>
      </c>
      <c r="B23" s="35" t="s">
        <v>40</v>
      </c>
      <c r="C23" s="42" t="s">
        <v>11</v>
      </c>
      <c r="D23" s="45">
        <v>1</v>
      </c>
      <c r="E23" s="44"/>
      <c r="F23" s="62">
        <f t="shared" si="0"/>
        <v>0</v>
      </c>
    </row>
    <row r="24" spans="1:6" x14ac:dyDescent="0.35">
      <c r="A24" s="57" t="str">
        <f>IF(ISBLANK(C24),"",MAX(A$1:$A23)+0.01)</f>
        <v/>
      </c>
      <c r="B24" s="35"/>
      <c r="C24" s="42"/>
      <c r="D24" s="45"/>
      <c r="E24" s="44"/>
      <c r="F24" s="62" t="str">
        <f t="shared" si="0"/>
        <v/>
      </c>
    </row>
    <row r="25" spans="1:6" x14ac:dyDescent="0.35">
      <c r="A25" s="57">
        <f>IF(ISBLANK(C25),"",MAX(A$1:$A24)+0.01)</f>
        <v>1.0900000000000001</v>
      </c>
      <c r="B25" s="35" t="s">
        <v>33</v>
      </c>
      <c r="C25" s="42" t="s">
        <v>11</v>
      </c>
      <c r="D25" s="45">
        <v>1</v>
      </c>
      <c r="E25" s="44"/>
      <c r="F25" s="62">
        <f t="shared" si="0"/>
        <v>0</v>
      </c>
    </row>
    <row r="26" spans="1:6" x14ac:dyDescent="0.35">
      <c r="A26" s="57" t="str">
        <f>IF(ISBLANK(C26),"",MAX(A$1:$A25)+0.01)</f>
        <v/>
      </c>
      <c r="B26" s="35"/>
      <c r="C26" s="42"/>
      <c r="D26" s="45"/>
      <c r="E26" s="44"/>
      <c r="F26" s="62" t="str">
        <f t="shared" si="0"/>
        <v/>
      </c>
    </row>
    <row r="27" spans="1:6" x14ac:dyDescent="0.35">
      <c r="A27" s="57">
        <f>IF(ISBLANK(C27),"",MAX(A$1:$A26)+0.01)</f>
        <v>1.1000000000000001</v>
      </c>
      <c r="B27" s="35" t="s">
        <v>34</v>
      </c>
      <c r="C27" s="42" t="s">
        <v>11</v>
      </c>
      <c r="D27" s="45">
        <v>1</v>
      </c>
      <c r="E27" s="44"/>
      <c r="F27" s="62">
        <f t="shared" si="0"/>
        <v>0</v>
      </c>
    </row>
    <row r="28" spans="1:6" x14ac:dyDescent="0.35">
      <c r="A28" s="57" t="str">
        <f>IF(ISBLANK(C28),"",MAX(A$1:$A27)+0.01)</f>
        <v/>
      </c>
      <c r="B28" s="35"/>
      <c r="C28" s="42"/>
      <c r="D28" s="45"/>
      <c r="E28" s="44"/>
      <c r="F28" s="62" t="str">
        <f t="shared" si="0"/>
        <v/>
      </c>
    </row>
    <row r="29" spans="1:6" x14ac:dyDescent="0.35">
      <c r="A29" s="57">
        <f>IF(ISBLANK(C29),"",MAX(A$1:$A28)+0.01)</f>
        <v>1.1100000000000001</v>
      </c>
      <c r="B29" s="35" t="s">
        <v>35</v>
      </c>
      <c r="C29" s="42" t="s">
        <v>11</v>
      </c>
      <c r="D29" s="45">
        <v>1</v>
      </c>
      <c r="E29" s="44"/>
      <c r="F29" s="62">
        <f t="shared" si="0"/>
        <v>0</v>
      </c>
    </row>
    <row r="30" spans="1:6" x14ac:dyDescent="0.35">
      <c r="A30" s="57" t="str">
        <f>IF(ISBLANK(C30),"",MAX(A$1:$A29)+0.01)</f>
        <v/>
      </c>
      <c r="B30" s="35"/>
      <c r="C30" s="42"/>
      <c r="D30" s="45"/>
      <c r="E30" s="44"/>
      <c r="F30" s="62" t="str">
        <f t="shared" si="0"/>
        <v/>
      </c>
    </row>
    <row r="31" spans="1:6" x14ac:dyDescent="0.35">
      <c r="A31" s="57">
        <f>IF(ISBLANK(C31),"",MAX(A$1:$A30)+0.01)</f>
        <v>1.1200000000000001</v>
      </c>
      <c r="B31" s="35" t="s">
        <v>36</v>
      </c>
      <c r="C31" s="42" t="s">
        <v>11</v>
      </c>
      <c r="D31" s="45">
        <v>1</v>
      </c>
      <c r="E31" s="44"/>
      <c r="F31" s="62">
        <f t="shared" si="0"/>
        <v>0</v>
      </c>
    </row>
    <row r="32" spans="1:6" x14ac:dyDescent="0.35">
      <c r="A32" s="57" t="str">
        <f>IF(ISBLANK(C32),"",MAX(A$1:$A31)+0.01)</f>
        <v/>
      </c>
      <c r="B32" s="35"/>
      <c r="C32" s="42"/>
      <c r="D32" s="43"/>
      <c r="E32" s="44"/>
      <c r="F32" s="62" t="str">
        <f t="shared" si="0"/>
        <v/>
      </c>
    </row>
    <row r="33" spans="1:6" ht="29" x14ac:dyDescent="0.35">
      <c r="A33" s="57" t="str">
        <f>IF(ISBLANK(C33),"",MAX(A$1:$A32)+0.01)</f>
        <v/>
      </c>
      <c r="B33" s="33" t="s">
        <v>41</v>
      </c>
      <c r="C33" s="42"/>
      <c r="D33" s="43"/>
      <c r="E33" s="44"/>
      <c r="F33" s="62" t="str">
        <f t="shared" si="0"/>
        <v/>
      </c>
    </row>
    <row r="34" spans="1:6" x14ac:dyDescent="0.35">
      <c r="A34" s="57" t="str">
        <f>IF(ISBLANK(C34),"",MAX(A$1:$A33)+0.01)</f>
        <v/>
      </c>
      <c r="B34" s="35"/>
      <c r="C34" s="42"/>
      <c r="D34" s="43"/>
      <c r="E34" s="44"/>
      <c r="F34" s="62" t="str">
        <f t="shared" si="0"/>
        <v/>
      </c>
    </row>
    <row r="35" spans="1:6" x14ac:dyDescent="0.35">
      <c r="A35" s="57" t="str">
        <f>IF(ISBLANK(C35),"",MAX(A$1:$A34)+0.01)</f>
        <v/>
      </c>
      <c r="B35" s="35"/>
      <c r="C35" s="42"/>
      <c r="D35" s="43"/>
      <c r="E35" s="44"/>
      <c r="F35" s="62" t="str">
        <f t="shared" si="0"/>
        <v/>
      </c>
    </row>
    <row r="36" spans="1:6" x14ac:dyDescent="0.35">
      <c r="A36" s="57" t="str">
        <f>IF(ISBLANK(C36),"",MAX(A$1:$A35)+0.01)</f>
        <v/>
      </c>
      <c r="B36" s="35"/>
      <c r="C36" s="42"/>
      <c r="D36" s="43"/>
      <c r="E36" s="44"/>
      <c r="F36" s="62" t="str">
        <f t="shared" si="0"/>
        <v/>
      </c>
    </row>
    <row r="37" spans="1:6" x14ac:dyDescent="0.35">
      <c r="A37" s="57" t="str">
        <f>IF(ISBLANK(C37),"",MAX(A$1:$A36)+0.01)</f>
        <v/>
      </c>
      <c r="B37" s="35"/>
      <c r="C37" s="42"/>
      <c r="D37" s="43"/>
      <c r="E37" s="44"/>
      <c r="F37" s="62" t="str">
        <f t="shared" si="0"/>
        <v/>
      </c>
    </row>
    <row r="38" spans="1:6" x14ac:dyDescent="0.35">
      <c r="A38" s="57" t="str">
        <f>IF(ISBLANK(C38),"",MAX(A$1:$A37)+0.01)</f>
        <v/>
      </c>
      <c r="B38" s="35"/>
      <c r="C38" s="42"/>
      <c r="D38" s="43"/>
      <c r="E38" s="44"/>
      <c r="F38" s="62" t="str">
        <f t="shared" si="0"/>
        <v/>
      </c>
    </row>
    <row r="39" spans="1:6" x14ac:dyDescent="0.35">
      <c r="A39" s="57" t="str">
        <f>IF(ISBLANK(C39),"",MAX(A$1:$A38)+0.01)</f>
        <v/>
      </c>
      <c r="B39" s="35"/>
      <c r="C39" s="42"/>
      <c r="D39" s="43"/>
      <c r="E39" s="44"/>
      <c r="F39" s="62" t="str">
        <f t="shared" si="0"/>
        <v/>
      </c>
    </row>
    <row r="40" spans="1:6" x14ac:dyDescent="0.35">
      <c r="A40" s="57" t="str">
        <f>IF(ISBLANK(C40),"",MAX(A$1:$A39)+0.01)</f>
        <v/>
      </c>
      <c r="B40" s="35"/>
      <c r="C40" s="42"/>
      <c r="D40" s="43"/>
      <c r="E40" s="44"/>
      <c r="F40" s="62" t="str">
        <f t="shared" si="0"/>
        <v/>
      </c>
    </row>
    <row r="41" spans="1:6" x14ac:dyDescent="0.35">
      <c r="A41" s="57" t="str">
        <f>IF(ISBLANK(C41),"",MAX(A$1:$A40)+0.01)</f>
        <v/>
      </c>
      <c r="B41" s="35"/>
      <c r="C41" s="42"/>
      <c r="D41" s="43"/>
      <c r="E41" s="44"/>
      <c r="F41" s="62" t="str">
        <f t="shared" si="0"/>
        <v/>
      </c>
    </row>
    <row r="42" spans="1:6" x14ac:dyDescent="0.35">
      <c r="A42" s="57" t="str">
        <f>IF(ISBLANK(C42),"",MAX(A$1:$A41)+0.01)</f>
        <v/>
      </c>
      <c r="B42" s="35"/>
      <c r="C42" s="42"/>
      <c r="D42" s="43"/>
      <c r="E42" s="44"/>
      <c r="F42" s="62" t="str">
        <f t="shared" si="0"/>
        <v/>
      </c>
    </row>
    <row r="43" spans="1:6" x14ac:dyDescent="0.35">
      <c r="A43" s="57" t="str">
        <f>IF(ISBLANK(C43),"",MAX(A$1:$A42)+0.01)</f>
        <v/>
      </c>
      <c r="B43" s="35"/>
      <c r="C43" s="42"/>
      <c r="D43" s="43"/>
      <c r="E43" s="44"/>
      <c r="F43" s="62" t="str">
        <f t="shared" si="0"/>
        <v/>
      </c>
    </row>
    <row r="44" spans="1:6" x14ac:dyDescent="0.35">
      <c r="A44" s="57" t="str">
        <f>IF(ISBLANK(C44),"",MAX(A$1:$A43)+0.01)</f>
        <v/>
      </c>
      <c r="B44" s="35"/>
      <c r="C44" s="42"/>
      <c r="D44" s="43"/>
      <c r="E44" s="44"/>
      <c r="F44" s="62" t="str">
        <f t="shared" si="0"/>
        <v/>
      </c>
    </row>
    <row r="45" spans="1:6" x14ac:dyDescent="0.35">
      <c r="A45" s="57" t="str">
        <f>IF(ISBLANK(C45),"",MAX(A$1:$A44)+0.01)</f>
        <v/>
      </c>
      <c r="B45" s="35"/>
      <c r="C45" s="42"/>
      <c r="D45" s="43"/>
      <c r="E45" s="44"/>
      <c r="F45" s="62" t="str">
        <f t="shared" si="0"/>
        <v/>
      </c>
    </row>
    <row r="46" spans="1:6" x14ac:dyDescent="0.35">
      <c r="A46" s="57" t="str">
        <f>IF(ISBLANK(C46),"",MAX(A$1:$A45)+0.01)</f>
        <v/>
      </c>
      <c r="B46" s="35"/>
      <c r="C46" s="42"/>
      <c r="D46" s="43"/>
      <c r="E46" s="44"/>
      <c r="F46" s="62" t="str">
        <f t="shared" si="0"/>
        <v/>
      </c>
    </row>
    <row r="47" spans="1:6" x14ac:dyDescent="0.35">
      <c r="A47" s="57" t="str">
        <f>IF(ISBLANK(C47),"",MAX(A$1:$A46)+0.01)</f>
        <v/>
      </c>
      <c r="B47" s="35"/>
      <c r="C47" s="42"/>
      <c r="D47" s="43"/>
      <c r="E47" s="44"/>
      <c r="F47" s="62" t="str">
        <f t="shared" si="0"/>
        <v/>
      </c>
    </row>
    <row r="48" spans="1:6" x14ac:dyDescent="0.35">
      <c r="A48" s="57" t="str">
        <f>IF(ISBLANK(C48),"",MAX(A$1:$A47)+0.01)</f>
        <v/>
      </c>
      <c r="B48" s="35"/>
      <c r="C48" s="42"/>
      <c r="D48" s="43"/>
      <c r="E48" s="44"/>
      <c r="F48" s="62" t="str">
        <f t="shared" si="0"/>
        <v/>
      </c>
    </row>
    <row r="49" spans="1:6" x14ac:dyDescent="0.35">
      <c r="A49" s="57" t="str">
        <f>IF(ISBLANK(C49),"",MAX(A$1:$A48)+0.01)</f>
        <v/>
      </c>
      <c r="B49" s="35"/>
      <c r="C49" s="42"/>
      <c r="D49" s="43"/>
      <c r="E49" s="44"/>
      <c r="F49" s="62" t="str">
        <f t="shared" si="0"/>
        <v/>
      </c>
    </row>
    <row r="50" spans="1:6" x14ac:dyDescent="0.35">
      <c r="A50" s="57" t="str">
        <f>IF(ISBLANK(C50),"",MAX(A$1:$A49)+0.01)</f>
        <v/>
      </c>
      <c r="B50" s="35"/>
      <c r="C50" s="42"/>
      <c r="D50" s="43"/>
      <c r="E50" s="44"/>
      <c r="F50" s="62" t="str">
        <f t="shared" si="0"/>
        <v/>
      </c>
    </row>
    <row r="51" spans="1:6" x14ac:dyDescent="0.35">
      <c r="A51" s="57" t="str">
        <f>IF(ISBLANK(C51),"",MAX(A$1:$A50)+0.01)</f>
        <v/>
      </c>
      <c r="B51" s="35"/>
      <c r="C51" s="42"/>
      <c r="D51" s="43"/>
      <c r="E51" s="44"/>
      <c r="F51" s="62" t="str">
        <f t="shared" si="0"/>
        <v/>
      </c>
    </row>
    <row r="52" spans="1:6" x14ac:dyDescent="0.35">
      <c r="A52" s="57" t="str">
        <f>IF(ISBLANK(C52),"",MAX(A$1:$A51)+0.01)</f>
        <v/>
      </c>
      <c r="B52" s="35"/>
      <c r="C52" s="42"/>
      <c r="D52" s="43"/>
      <c r="E52" s="44"/>
      <c r="F52" s="62" t="str">
        <f t="shared" si="0"/>
        <v/>
      </c>
    </row>
    <row r="53" spans="1:6" x14ac:dyDescent="0.35">
      <c r="A53" s="57" t="str">
        <f>IF(ISBLANK(C53),"",MAX(A$1:$A52)+0.01)</f>
        <v/>
      </c>
      <c r="B53" s="35"/>
      <c r="C53" s="42"/>
      <c r="D53" s="43"/>
      <c r="E53" s="44"/>
      <c r="F53" s="62" t="str">
        <f t="shared" si="0"/>
        <v/>
      </c>
    </row>
    <row r="54" spans="1:6" x14ac:dyDescent="0.35">
      <c r="A54" s="57" t="str">
        <f>IF(ISBLANK(C54),"",MAX(A$1:$A53)+0.01)</f>
        <v/>
      </c>
      <c r="B54" s="35"/>
      <c r="C54" s="42"/>
      <c r="D54" s="43"/>
      <c r="E54" s="44"/>
      <c r="F54" s="62" t="str">
        <f t="shared" si="0"/>
        <v/>
      </c>
    </row>
    <row r="55" spans="1:6" x14ac:dyDescent="0.35">
      <c r="A55" s="57" t="str">
        <f>IF(ISBLANK(C55),"",MAX(A$1:$A54)+0.01)</f>
        <v/>
      </c>
      <c r="B55" s="35"/>
      <c r="C55" s="42"/>
      <c r="D55" s="43"/>
      <c r="E55" s="44"/>
      <c r="F55" s="62" t="str">
        <f t="shared" si="0"/>
        <v/>
      </c>
    </row>
    <row r="56" spans="1:6" x14ac:dyDescent="0.35">
      <c r="A56" s="57" t="str">
        <f>IF(ISBLANK(C56),"",MAX(A$1:$A55)+0.01)</f>
        <v/>
      </c>
      <c r="B56" s="35"/>
      <c r="C56" s="42"/>
      <c r="D56" s="43"/>
      <c r="E56" s="44"/>
      <c r="F56" s="62" t="str">
        <f t="shared" si="0"/>
        <v/>
      </c>
    </row>
    <row r="57" spans="1:6" x14ac:dyDescent="0.35">
      <c r="A57" s="57" t="str">
        <f>IF(ISBLANK(C57),"",MAX(A$1:$A56)+0.01)</f>
        <v/>
      </c>
      <c r="B57" s="35"/>
      <c r="C57" s="42"/>
      <c r="D57" s="43"/>
      <c r="E57" s="44"/>
      <c r="F57" s="62" t="str">
        <f t="shared" si="0"/>
        <v/>
      </c>
    </row>
    <row r="58" spans="1:6" x14ac:dyDescent="0.35">
      <c r="A58" s="57" t="str">
        <f>IF(ISBLANK(C58),"",MAX(A$1:$A57)+0.01)</f>
        <v/>
      </c>
      <c r="B58" s="35"/>
      <c r="C58" s="42"/>
      <c r="D58" s="43"/>
      <c r="E58" s="44"/>
      <c r="F58" s="62" t="str">
        <f t="shared" si="0"/>
        <v/>
      </c>
    </row>
    <row r="59" spans="1:6" x14ac:dyDescent="0.35">
      <c r="A59" s="72" t="s">
        <v>19</v>
      </c>
      <c r="B59" s="34" t="s">
        <v>12</v>
      </c>
      <c r="C59" s="18"/>
      <c r="D59" s="32"/>
      <c r="E59" s="21"/>
      <c r="F59" s="71">
        <f>SUM(F7:F58)</f>
        <v>0</v>
      </c>
    </row>
  </sheetData>
  <phoneticPr fontId="9" type="noConversion"/>
  <pageMargins left="0.23622047244094491" right="0.23622047244094491" top="0.74803149606299213" bottom="0.74803149606299213" header="0.31496062992125984" footer="0.31496062992125984"/>
  <pageSetup paperSize="9" scale="80" fitToHeight="0" orientation="portrait" r:id="rId1"/>
  <headerFooter>
    <oddFooter>&amp;LFUCHS Lubricants
Package 02 - Warehouse&amp;CRev 00&amp;RPage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B797-0887-455D-B1F8-6A7BCC066FEB}">
  <sheetPr>
    <pageSetUpPr fitToPage="1"/>
  </sheetPr>
  <dimension ref="A1:F62"/>
  <sheetViews>
    <sheetView view="pageBreakPreview" topLeftCell="A10" zoomScaleNormal="85" zoomScaleSheetLayoutView="100" workbookViewId="0">
      <selection activeCell="F3" sqref="F3"/>
    </sheetView>
  </sheetViews>
  <sheetFormatPr defaultColWidth="9.08984375" defaultRowHeight="14.5" x14ac:dyDescent="0.35"/>
  <cols>
    <col min="1" max="1" width="10.6328125" style="36" customWidth="1"/>
    <col min="2" max="2" width="60.6328125" style="22" customWidth="1"/>
    <col min="3" max="4" width="10.6328125" style="37" customWidth="1"/>
    <col min="5" max="5" width="15.6328125" style="5" customWidth="1"/>
    <col min="6" max="6" width="15.6328125" style="30" customWidth="1"/>
    <col min="7" max="16384" width="9.08984375" style="5"/>
  </cols>
  <sheetData>
    <row r="1" spans="1:6" ht="21" x14ac:dyDescent="0.35">
      <c r="A1" s="51"/>
      <c r="B1" s="52" t="s">
        <v>122</v>
      </c>
      <c r="C1" s="53"/>
      <c r="D1" s="54"/>
      <c r="E1" s="55"/>
      <c r="F1" s="56"/>
    </row>
    <row r="2" spans="1:6" ht="18.5" x14ac:dyDescent="0.35">
      <c r="A2" s="57"/>
      <c r="B2" s="58" t="s">
        <v>13</v>
      </c>
      <c r="C2" s="59"/>
      <c r="D2" s="60"/>
      <c r="E2" s="61"/>
      <c r="F2" s="62"/>
    </row>
    <row r="3" spans="1:6" ht="15.5" x14ac:dyDescent="0.35">
      <c r="A3" s="57"/>
      <c r="B3" s="63" t="s">
        <v>123</v>
      </c>
      <c r="C3" s="59"/>
      <c r="D3" s="60"/>
      <c r="E3" s="61"/>
      <c r="F3" s="62"/>
    </row>
    <row r="4" spans="1:6" ht="15.5" x14ac:dyDescent="0.35">
      <c r="A4" s="57"/>
      <c r="B4" s="118" t="s">
        <v>131</v>
      </c>
      <c r="C4" s="59"/>
      <c r="D4" s="60"/>
      <c r="E4" s="61"/>
      <c r="F4" s="62"/>
    </row>
    <row r="5" spans="1:6" x14ac:dyDescent="0.35">
      <c r="A5" s="65"/>
      <c r="B5" s="119"/>
      <c r="C5" s="120"/>
      <c r="D5" s="121"/>
      <c r="E5" s="122"/>
      <c r="F5" s="70"/>
    </row>
    <row r="6" spans="1:6" x14ac:dyDescent="0.35">
      <c r="A6" s="72" t="s">
        <v>20</v>
      </c>
      <c r="B6" s="73" t="s">
        <v>52</v>
      </c>
      <c r="C6" s="18" t="s">
        <v>21</v>
      </c>
      <c r="D6" s="74" t="s">
        <v>22</v>
      </c>
      <c r="E6" s="75" t="s">
        <v>23</v>
      </c>
      <c r="F6" s="75" t="s">
        <v>2</v>
      </c>
    </row>
    <row r="7" spans="1:6" x14ac:dyDescent="0.35">
      <c r="A7" s="64">
        <v>2</v>
      </c>
      <c r="B7" s="33" t="s">
        <v>67</v>
      </c>
      <c r="C7" s="19"/>
      <c r="D7" s="50"/>
      <c r="E7" s="44"/>
      <c r="F7" s="62" t="str">
        <f t="shared" ref="F7:F25" si="0">IF(ISBLANK(D7),"",D7*E7)</f>
        <v/>
      </c>
    </row>
    <row r="8" spans="1:6" x14ac:dyDescent="0.35">
      <c r="A8" s="57" t="str">
        <f>IF(ISBLANK(C8),"",MAX(A$1:$A7)+0.01)</f>
        <v/>
      </c>
      <c r="B8" s="35"/>
      <c r="C8" s="42"/>
      <c r="D8" s="49"/>
      <c r="E8" s="44"/>
      <c r="F8" s="62" t="str">
        <f t="shared" si="0"/>
        <v/>
      </c>
    </row>
    <row r="9" spans="1:6" ht="29" x14ac:dyDescent="0.35">
      <c r="A9" s="57" t="str">
        <f>IF(ISBLANK(C9),"",MAX(A$1:$A8)+0.01)</f>
        <v/>
      </c>
      <c r="B9" s="35" t="s">
        <v>39</v>
      </c>
      <c r="C9" s="42"/>
      <c r="D9" s="49"/>
      <c r="E9" s="44"/>
      <c r="F9" s="62" t="str">
        <f t="shared" si="0"/>
        <v/>
      </c>
    </row>
    <row r="10" spans="1:6" x14ac:dyDescent="0.35">
      <c r="A10" s="57" t="str">
        <f>IF(ISBLANK(C10),"",MAX(A$1:$A9)+0.01)</f>
        <v/>
      </c>
      <c r="B10" s="35"/>
      <c r="C10" s="42"/>
      <c r="D10" s="49"/>
      <c r="E10" s="44"/>
      <c r="F10" s="62" t="str">
        <f t="shared" si="0"/>
        <v/>
      </c>
    </row>
    <row r="11" spans="1:6" x14ac:dyDescent="0.35">
      <c r="A11" s="57" t="str">
        <f>IF(ISBLANK(C11),"",MAX(A$1:$A10)+0.01)</f>
        <v/>
      </c>
      <c r="B11" s="33" t="s">
        <v>62</v>
      </c>
      <c r="C11" s="42"/>
      <c r="D11" s="49"/>
      <c r="E11" s="44"/>
      <c r="F11" s="62" t="str">
        <f t="shared" si="0"/>
        <v/>
      </c>
    </row>
    <row r="12" spans="1:6" x14ac:dyDescent="0.35">
      <c r="A12" s="57" t="str">
        <f>IF(ISBLANK(C12),"",MAX(A$1:$A11)+0.01)</f>
        <v/>
      </c>
      <c r="B12" s="35"/>
      <c r="C12" s="42"/>
      <c r="D12" s="49"/>
      <c r="E12" s="44"/>
      <c r="F12" s="62" t="str">
        <f t="shared" si="0"/>
        <v/>
      </c>
    </row>
    <row r="13" spans="1:6" ht="29" x14ac:dyDescent="0.35">
      <c r="A13" s="57" t="str">
        <f>IF(ISBLANK(C13),"",MAX(A$1:$A12)+0.01)</f>
        <v/>
      </c>
      <c r="B13" s="35" t="s">
        <v>38</v>
      </c>
      <c r="C13" s="42"/>
      <c r="D13" s="49"/>
      <c r="E13" s="44"/>
      <c r="F13" s="62" t="str">
        <f t="shared" si="0"/>
        <v/>
      </c>
    </row>
    <row r="14" spans="1:6" x14ac:dyDescent="0.35">
      <c r="A14" s="57" t="str">
        <f>IF(ISBLANK(C14),"",MAX(A$1:$A13)+0.01)</f>
        <v/>
      </c>
      <c r="B14" s="35"/>
      <c r="C14" s="42"/>
      <c r="D14" s="49"/>
      <c r="E14" s="44"/>
      <c r="F14" s="62" t="str">
        <f t="shared" si="0"/>
        <v/>
      </c>
    </row>
    <row r="15" spans="1:6" ht="43.5" x14ac:dyDescent="0.35">
      <c r="A15" s="57" t="str">
        <f>IF(ISBLANK(C15),"",MAX(A$1:$A14)+0.01)</f>
        <v/>
      </c>
      <c r="B15" s="35" t="s">
        <v>37</v>
      </c>
      <c r="C15" s="42"/>
      <c r="D15" s="49"/>
      <c r="E15" s="44"/>
      <c r="F15" s="62" t="str">
        <f t="shared" si="0"/>
        <v/>
      </c>
    </row>
    <row r="16" spans="1:6" x14ac:dyDescent="0.35">
      <c r="A16" s="57" t="str">
        <f>IF(ISBLANK(C16),"",MAX(A$1:$A15)+0.01)</f>
        <v/>
      </c>
      <c r="B16" s="33"/>
      <c r="C16" s="42"/>
      <c r="D16" s="49"/>
      <c r="E16" s="44"/>
      <c r="F16" s="62" t="str">
        <f t="shared" si="0"/>
        <v/>
      </c>
    </row>
    <row r="17" spans="1:6" x14ac:dyDescent="0.35">
      <c r="A17" s="57">
        <f>IF(ISBLANK(C17),"",MAX(A$1:$A16)+0.01)</f>
        <v>2.0099999999999998</v>
      </c>
      <c r="B17" s="35" t="s">
        <v>5</v>
      </c>
      <c r="C17" s="42" t="s">
        <v>1</v>
      </c>
      <c r="D17" s="49">
        <f>6*21+1.5*7+3*7+10*6+8*2+6*27+1.5*4</f>
        <v>401.5</v>
      </c>
      <c r="E17" s="44"/>
      <c r="F17" s="62">
        <f t="shared" si="0"/>
        <v>0</v>
      </c>
    </row>
    <row r="18" spans="1:6" x14ac:dyDescent="0.35">
      <c r="A18" s="57">
        <f>IF(ISBLANK(C18),"",MAX(A$1:$A17)+0.01)</f>
        <v>2.0199999999999996</v>
      </c>
      <c r="B18" s="35" t="s">
        <v>43</v>
      </c>
      <c r="C18" s="42" t="s">
        <v>1</v>
      </c>
      <c r="D18" s="49">
        <f>6*14+3*14+1.5*14+6*14+3*14+14*1.5</f>
        <v>294</v>
      </c>
      <c r="E18" s="44"/>
      <c r="F18" s="62">
        <f t="shared" si="0"/>
        <v>0</v>
      </c>
    </row>
    <row r="19" spans="1:6" x14ac:dyDescent="0.35">
      <c r="A19" s="57">
        <f>IF(ISBLANK(C19),"",MAX(A$1:$A18)+0.01)</f>
        <v>2.0299999999999994</v>
      </c>
      <c r="B19" s="35" t="s">
        <v>44</v>
      </c>
      <c r="C19" s="42" t="s">
        <v>1</v>
      </c>
      <c r="D19" s="49">
        <f>30*1.5</f>
        <v>45</v>
      </c>
      <c r="E19" s="44"/>
      <c r="F19" s="62">
        <f t="shared" si="0"/>
        <v>0</v>
      </c>
    </row>
    <row r="20" spans="1:6" x14ac:dyDescent="0.35">
      <c r="A20" s="57">
        <f>IF(ISBLANK(C20),"",MAX(A$1:$A19)+0.01)</f>
        <v>2.0399999999999991</v>
      </c>
      <c r="B20" s="35" t="s">
        <v>4</v>
      </c>
      <c r="C20" s="42" t="s">
        <v>1</v>
      </c>
      <c r="D20" s="49">
        <v>0</v>
      </c>
      <c r="E20" s="44"/>
      <c r="F20" s="62">
        <f t="shared" si="0"/>
        <v>0</v>
      </c>
    </row>
    <row r="21" spans="1:6" x14ac:dyDescent="0.35">
      <c r="A21" s="57">
        <f>IF(ISBLANK(C21),"",MAX(A$1:$A20)+0.01)</f>
        <v>2.0499999999999989</v>
      </c>
      <c r="B21" s="35" t="s">
        <v>51</v>
      </c>
      <c r="C21" s="42" t="s">
        <v>1</v>
      </c>
      <c r="D21" s="49">
        <v>0</v>
      </c>
      <c r="E21" s="44"/>
      <c r="F21" s="62">
        <f t="shared" si="0"/>
        <v>0</v>
      </c>
    </row>
    <row r="22" spans="1:6" x14ac:dyDescent="0.35">
      <c r="A22" s="57">
        <f>IF(ISBLANK(C22),"",MAX(A$1:$A21)+0.01)</f>
        <v>2.0599999999999987</v>
      </c>
      <c r="B22" s="35" t="s">
        <v>45</v>
      </c>
      <c r="C22" s="42" t="s">
        <v>1</v>
      </c>
      <c r="D22" s="49">
        <v>100</v>
      </c>
      <c r="E22" s="44"/>
      <c r="F22" s="62">
        <f t="shared" si="0"/>
        <v>0</v>
      </c>
    </row>
    <row r="23" spans="1:6" x14ac:dyDescent="0.35">
      <c r="A23" s="57">
        <f>IF(ISBLANK(C23),"",MAX(A$1:$A22)+0.01)</f>
        <v>2.0699999999999985</v>
      </c>
      <c r="B23" s="35" t="s">
        <v>3</v>
      </c>
      <c r="C23" s="42" t="s">
        <v>1</v>
      </c>
      <c r="D23" s="49">
        <v>27</v>
      </c>
      <c r="E23" s="44"/>
      <c r="F23" s="62">
        <f t="shared" si="0"/>
        <v>0</v>
      </c>
    </row>
    <row r="24" spans="1:6" x14ac:dyDescent="0.35">
      <c r="A24" s="57">
        <f>IF(ISBLANK(C24),"",MAX(A$1:$A23)+0.01)</f>
        <v>2.0799999999999983</v>
      </c>
      <c r="B24" s="35" t="s">
        <v>46</v>
      </c>
      <c r="C24" s="42" t="s">
        <v>1</v>
      </c>
      <c r="D24" s="49">
        <v>0</v>
      </c>
      <c r="E24" s="44"/>
      <c r="F24" s="62">
        <f t="shared" si="0"/>
        <v>0</v>
      </c>
    </row>
    <row r="25" spans="1:6" x14ac:dyDescent="0.35">
      <c r="A25" s="57">
        <f>IF(ISBLANK(C25),"",MAX(A$1:$A24)+0.01)</f>
        <v>2.0899999999999981</v>
      </c>
      <c r="B25" s="35" t="s">
        <v>65</v>
      </c>
      <c r="C25" s="42" t="s">
        <v>1</v>
      </c>
      <c r="D25" s="49">
        <v>0</v>
      </c>
      <c r="E25" s="44"/>
      <c r="F25" s="62">
        <f t="shared" si="0"/>
        <v>0</v>
      </c>
    </row>
    <row r="26" spans="1:6" x14ac:dyDescent="0.35">
      <c r="A26" s="57" t="str">
        <f>IF(ISBLANK(C26),"",MAX(A$1:$A24)+0.01)</f>
        <v/>
      </c>
      <c r="B26" s="35"/>
      <c r="C26" s="42"/>
      <c r="D26" s="49"/>
      <c r="E26" s="44"/>
      <c r="F26" s="62" t="str">
        <f t="shared" ref="F26:F61" si="1">IF(ISBLANK(D26),"",D26*E26)</f>
        <v/>
      </c>
    </row>
    <row r="27" spans="1:6" x14ac:dyDescent="0.35">
      <c r="A27" s="57" t="str">
        <f>IF(ISBLANK(C27),"",MAX(A$1:$A26)+0.01)</f>
        <v/>
      </c>
      <c r="B27" s="33" t="s">
        <v>47</v>
      </c>
      <c r="C27" s="42"/>
      <c r="D27" s="49"/>
      <c r="E27" s="44"/>
      <c r="F27" s="62" t="str">
        <f t="shared" si="1"/>
        <v/>
      </c>
    </row>
    <row r="28" spans="1:6" ht="46.25" customHeight="1" x14ac:dyDescent="0.35">
      <c r="A28" s="57" t="str">
        <f>IF(ISBLANK(C28),"",MAX(A$1:$A27)+0.01)</f>
        <v/>
      </c>
      <c r="B28" s="35" t="s">
        <v>61</v>
      </c>
      <c r="C28" s="42"/>
      <c r="D28" s="49"/>
      <c r="E28" s="44"/>
      <c r="F28" s="62" t="str">
        <f t="shared" si="1"/>
        <v/>
      </c>
    </row>
    <row r="29" spans="1:6" ht="29" x14ac:dyDescent="0.35">
      <c r="A29" s="57">
        <f>IF(ISBLANK(C29),"",MAX(A$1:$A28)+0.01)</f>
        <v>2.0999999999999979</v>
      </c>
      <c r="B29" s="35" t="s">
        <v>97</v>
      </c>
      <c r="C29" s="42" t="s">
        <v>0</v>
      </c>
      <c r="D29" s="49">
        <v>290</v>
      </c>
      <c r="E29" s="44"/>
      <c r="F29" s="62">
        <f t="shared" si="1"/>
        <v>0</v>
      </c>
    </row>
    <row r="30" spans="1:6" ht="32.4" customHeight="1" x14ac:dyDescent="0.35">
      <c r="A30" s="57">
        <f>IF(ISBLANK(C30),"",MAX(A$1:$A29)+0.01)</f>
        <v>2.1099999999999977</v>
      </c>
      <c r="B30" s="35" t="s">
        <v>63</v>
      </c>
      <c r="C30" s="42" t="s">
        <v>0</v>
      </c>
      <c r="D30" s="49">
        <v>6</v>
      </c>
      <c r="E30" s="44"/>
      <c r="F30" s="62">
        <f t="shared" si="1"/>
        <v>0</v>
      </c>
    </row>
    <row r="31" spans="1:6" x14ac:dyDescent="0.35">
      <c r="A31" s="57" t="str">
        <f>IF(ISBLANK(C31),"",MAX(A$1:$A30)+0.01)</f>
        <v/>
      </c>
      <c r="B31" s="35"/>
      <c r="C31" s="42"/>
      <c r="D31" s="49"/>
      <c r="E31" s="44"/>
      <c r="F31" s="62" t="str">
        <f t="shared" si="1"/>
        <v/>
      </c>
    </row>
    <row r="32" spans="1:6" x14ac:dyDescent="0.35">
      <c r="A32" s="57" t="str">
        <f>IF(ISBLANK(C32),"",MAX(A$1:$A31)+0.01)</f>
        <v/>
      </c>
      <c r="B32" s="33" t="s">
        <v>48</v>
      </c>
      <c r="C32" s="42"/>
      <c r="D32" s="49"/>
      <c r="E32" s="44"/>
      <c r="F32" s="62" t="str">
        <f t="shared" si="1"/>
        <v/>
      </c>
    </row>
    <row r="33" spans="1:6" x14ac:dyDescent="0.35">
      <c r="A33" s="57" t="str">
        <f>IF(ISBLANK(C33),"",MAX(A$1:$A32)+0.01)</f>
        <v/>
      </c>
      <c r="B33" s="35"/>
      <c r="C33" s="42"/>
      <c r="D33" s="49"/>
      <c r="E33" s="44"/>
      <c r="F33" s="62" t="str">
        <f t="shared" si="1"/>
        <v/>
      </c>
    </row>
    <row r="34" spans="1:6" ht="174" x14ac:dyDescent="0.35">
      <c r="A34" s="57" t="str">
        <f>IF(ISBLANK(C34),"",MAX(A$1:$A33)+0.01)</f>
        <v/>
      </c>
      <c r="B34" s="35" t="s">
        <v>49</v>
      </c>
      <c r="C34" s="42"/>
      <c r="D34" s="49"/>
      <c r="E34" s="44"/>
      <c r="F34" s="62" t="str">
        <f t="shared" si="1"/>
        <v/>
      </c>
    </row>
    <row r="35" spans="1:6" x14ac:dyDescent="0.35">
      <c r="A35" s="65" t="str">
        <f>IF(ISBLANK(C35),"",MAX(A$1:$A34)+0.01)</f>
        <v/>
      </c>
      <c r="B35" s="66"/>
      <c r="C35" s="67"/>
      <c r="D35" s="68"/>
      <c r="E35" s="69"/>
      <c r="F35" s="70" t="str">
        <f t="shared" si="1"/>
        <v/>
      </c>
    </row>
    <row r="36" spans="1:6" x14ac:dyDescent="0.35">
      <c r="A36" s="76">
        <f>IF(ISBLANK(C36),"",MAX(A$1:$A35)+0.01)</f>
        <v>2.1199999999999974</v>
      </c>
      <c r="B36" s="38" t="s">
        <v>50</v>
      </c>
      <c r="C36" s="39" t="s">
        <v>11</v>
      </c>
      <c r="D36" s="48">
        <v>1</v>
      </c>
      <c r="E36" s="41"/>
      <c r="F36" s="56">
        <f t="shared" si="1"/>
        <v>0</v>
      </c>
    </row>
    <row r="37" spans="1:6" x14ac:dyDescent="0.35">
      <c r="A37" s="57">
        <f>IF(ISBLANK(C37),"",MAX(A$1:$A36)+0.01)</f>
        <v>2.1299999999999972</v>
      </c>
      <c r="B37" s="35" t="s">
        <v>98</v>
      </c>
      <c r="C37" s="109" t="s">
        <v>0</v>
      </c>
      <c r="D37" s="49">
        <v>1</v>
      </c>
      <c r="E37" s="110"/>
      <c r="F37" s="62">
        <f t="shared" si="1"/>
        <v>0</v>
      </c>
    </row>
    <row r="38" spans="1:6" x14ac:dyDescent="0.35">
      <c r="A38" s="57">
        <f>IF(ISBLANK(C38),"",MAX(A$1:$A37)+0.01)</f>
        <v>2.139999999999997</v>
      </c>
      <c r="B38" s="35" t="s">
        <v>99</v>
      </c>
      <c r="C38" s="42" t="s">
        <v>0</v>
      </c>
      <c r="D38" s="49">
        <v>1</v>
      </c>
      <c r="E38" s="44"/>
      <c r="F38" s="62">
        <f t="shared" si="1"/>
        <v>0</v>
      </c>
    </row>
    <row r="39" spans="1:6" x14ac:dyDescent="0.35">
      <c r="A39" s="57">
        <f>IF(ISBLANK(C39),"",MAX(A$1:$A38)+0.01)</f>
        <v>2.1499999999999968</v>
      </c>
      <c r="B39" s="35" t="s">
        <v>53</v>
      </c>
      <c r="C39" s="42" t="s">
        <v>11</v>
      </c>
      <c r="D39" s="49">
        <v>1</v>
      </c>
      <c r="E39" s="44"/>
      <c r="F39" s="62">
        <f t="shared" si="1"/>
        <v>0</v>
      </c>
    </row>
    <row r="40" spans="1:6" x14ac:dyDescent="0.35">
      <c r="A40" s="57">
        <f>IF(ISBLANK(C40),"",MAX(A$1:$A39)+0.01)</f>
        <v>2.1599999999999966</v>
      </c>
      <c r="B40" s="35" t="s">
        <v>58</v>
      </c>
      <c r="C40" s="42" t="s">
        <v>11</v>
      </c>
      <c r="D40" s="49">
        <v>1</v>
      </c>
      <c r="E40" s="44"/>
      <c r="F40" s="62">
        <f t="shared" si="1"/>
        <v>0</v>
      </c>
    </row>
    <row r="41" spans="1:6" x14ac:dyDescent="0.35">
      <c r="A41" s="57"/>
      <c r="B41" s="35"/>
      <c r="C41" s="42"/>
      <c r="D41" s="49"/>
      <c r="E41" s="44"/>
      <c r="F41" s="62"/>
    </row>
    <row r="42" spans="1:6" x14ac:dyDescent="0.35">
      <c r="A42" s="57" t="str">
        <f>IF(ISBLANK(C42),"",MAX(A$1:$A39)+0.01)</f>
        <v/>
      </c>
      <c r="B42" s="35"/>
      <c r="C42" s="42"/>
      <c r="D42" s="49"/>
      <c r="E42" s="44"/>
      <c r="F42" s="62" t="str">
        <f t="shared" si="1"/>
        <v/>
      </c>
    </row>
    <row r="43" spans="1:6" x14ac:dyDescent="0.35">
      <c r="A43" s="57" t="str">
        <f>IF(ISBLANK(C43),"",MAX(A$1:$A42)+0.01)</f>
        <v/>
      </c>
      <c r="B43" s="33" t="s">
        <v>60</v>
      </c>
      <c r="C43" s="42"/>
      <c r="D43" s="49"/>
      <c r="E43" s="44"/>
      <c r="F43" s="62" t="str">
        <f t="shared" si="1"/>
        <v/>
      </c>
    </row>
    <row r="44" spans="1:6" x14ac:dyDescent="0.35">
      <c r="A44" s="57" t="str">
        <f>IF(ISBLANK(C44),"",MAX(A$1:$A43)+0.01)</f>
        <v/>
      </c>
      <c r="B44" s="35"/>
      <c r="C44" s="42"/>
      <c r="D44" s="49"/>
      <c r="E44" s="44"/>
      <c r="F44" s="62" t="str">
        <f t="shared" si="1"/>
        <v/>
      </c>
    </row>
    <row r="45" spans="1:6" ht="66.650000000000006" customHeight="1" x14ac:dyDescent="0.35">
      <c r="A45" s="57">
        <f>IF(ISBLANK(C45),"",MAX(A$1:$A44)+0.01)</f>
        <v>2.1699999999999964</v>
      </c>
      <c r="B45" s="35" t="s">
        <v>66</v>
      </c>
      <c r="C45" s="42" t="s">
        <v>0</v>
      </c>
      <c r="D45" s="49">
        <v>2</v>
      </c>
      <c r="E45" s="44"/>
      <c r="F45" s="62">
        <f t="shared" si="1"/>
        <v>0</v>
      </c>
    </row>
    <row r="46" spans="1:6" ht="29" x14ac:dyDescent="0.35">
      <c r="A46" s="57">
        <f>IF(ISBLANK(C46),"",MAX(A$1:$A45)+0.01)</f>
        <v>2.1799999999999962</v>
      </c>
      <c r="B46" s="35" t="s">
        <v>100</v>
      </c>
      <c r="C46" s="42" t="s">
        <v>1</v>
      </c>
      <c r="D46" s="49">
        <v>20</v>
      </c>
      <c r="E46" s="44"/>
      <c r="F46" s="62">
        <f t="shared" si="1"/>
        <v>0</v>
      </c>
    </row>
    <row r="47" spans="1:6" ht="29" x14ac:dyDescent="0.35">
      <c r="A47" s="57">
        <f>IF(ISBLANK(C47),"",MAX(A$1:$A46)+0.01)</f>
        <v>2.1899999999999959</v>
      </c>
      <c r="B47" s="35" t="s">
        <v>101</v>
      </c>
      <c r="C47" s="42" t="s">
        <v>0</v>
      </c>
      <c r="D47" s="49">
        <v>20</v>
      </c>
      <c r="E47" s="44"/>
      <c r="F47" s="62">
        <f t="shared" si="1"/>
        <v>0</v>
      </c>
    </row>
    <row r="48" spans="1:6" ht="58" x14ac:dyDescent="0.35">
      <c r="A48" s="57">
        <f>IF(ISBLANK(C48),"",MAX(A$1:$A47)+0.01)</f>
        <v>2.1999999999999957</v>
      </c>
      <c r="B48" s="35" t="s">
        <v>54</v>
      </c>
      <c r="C48" s="42" t="s">
        <v>0</v>
      </c>
      <c r="D48" s="49">
        <v>20</v>
      </c>
      <c r="E48" s="44"/>
      <c r="F48" s="62">
        <f t="shared" si="1"/>
        <v>0</v>
      </c>
    </row>
    <row r="49" spans="1:6" ht="47" customHeight="1" x14ac:dyDescent="0.35">
      <c r="A49" s="57">
        <f>IF(ISBLANK(C49),"",MAX(A$1:$A48)+0.01)</f>
        <v>2.2099999999999955</v>
      </c>
      <c r="B49" s="35" t="s">
        <v>102</v>
      </c>
      <c r="C49" s="42" t="s">
        <v>0</v>
      </c>
      <c r="D49" s="49">
        <v>20</v>
      </c>
      <c r="E49" s="44"/>
      <c r="F49" s="62">
        <f t="shared" si="1"/>
        <v>0</v>
      </c>
    </row>
    <row r="50" spans="1:6" ht="29" x14ac:dyDescent="0.35">
      <c r="A50" s="57">
        <f>IF(ISBLANK(C50),"",MAX(A$1:$A49)+0.01)</f>
        <v>2.2199999999999953</v>
      </c>
      <c r="B50" s="35" t="s">
        <v>55</v>
      </c>
      <c r="C50" s="42" t="s">
        <v>0</v>
      </c>
      <c r="D50" s="49">
        <v>1</v>
      </c>
      <c r="E50" s="44"/>
      <c r="F50" s="62">
        <f t="shared" si="1"/>
        <v>0</v>
      </c>
    </row>
    <row r="51" spans="1:6" ht="46.25" customHeight="1" x14ac:dyDescent="0.35">
      <c r="A51" s="57">
        <f>IF(ISBLANK(C51),"",MAX(A$1:$A50)+0.01)</f>
        <v>2.2299999999999951</v>
      </c>
      <c r="B51" s="35" t="s">
        <v>103</v>
      </c>
      <c r="C51" s="42" t="s">
        <v>0</v>
      </c>
      <c r="D51" s="49">
        <v>1</v>
      </c>
      <c r="E51" s="44"/>
      <c r="F51" s="62">
        <f t="shared" si="1"/>
        <v>0</v>
      </c>
    </row>
    <row r="52" spans="1:6" ht="19.25" customHeight="1" x14ac:dyDescent="0.35">
      <c r="A52" s="57">
        <f>IF(ISBLANK(C52),"",MAX(A$1:$A51)+0.01)</f>
        <v>2.2399999999999949</v>
      </c>
      <c r="B52" s="35" t="s">
        <v>56</v>
      </c>
      <c r="C52" s="42" t="s">
        <v>0</v>
      </c>
      <c r="D52" s="49">
        <v>1</v>
      </c>
      <c r="E52" s="44"/>
      <c r="F52" s="62">
        <f t="shared" si="1"/>
        <v>0</v>
      </c>
    </row>
    <row r="53" spans="1:6" ht="19.25" customHeight="1" x14ac:dyDescent="0.35">
      <c r="A53" s="57">
        <f>IF(ISBLANK(C53),"",MAX(A$1:$A52)+0.01)</f>
        <v>2.2499999999999947</v>
      </c>
      <c r="B53" s="35" t="s">
        <v>59</v>
      </c>
      <c r="C53" s="42" t="s">
        <v>0</v>
      </c>
      <c r="D53" s="49">
        <v>1</v>
      </c>
      <c r="E53" s="44"/>
      <c r="F53" s="62">
        <f t="shared" si="1"/>
        <v>0</v>
      </c>
    </row>
    <row r="54" spans="1:6" ht="43.5" x14ac:dyDescent="0.35">
      <c r="A54" s="57">
        <f>IF(ISBLANK(C54),"",MAX(A$1:$A52)+0.01)</f>
        <v>2.2499999999999947</v>
      </c>
      <c r="B54" s="35" t="s">
        <v>57</v>
      </c>
      <c r="C54" s="42" t="s">
        <v>11</v>
      </c>
      <c r="D54" s="49">
        <v>1</v>
      </c>
      <c r="E54" s="44"/>
      <c r="F54" s="62">
        <f t="shared" si="1"/>
        <v>0</v>
      </c>
    </row>
    <row r="55" spans="1:6" x14ac:dyDescent="0.35">
      <c r="A55" s="57">
        <f>IF(ISBLANK(C55),"",MAX(A$1:$A53)+0.01)</f>
        <v>2.2599999999999945</v>
      </c>
      <c r="B55" s="35" t="s">
        <v>64</v>
      </c>
      <c r="C55" s="42" t="s">
        <v>11</v>
      </c>
      <c r="D55" s="49">
        <v>1</v>
      </c>
      <c r="E55" s="44"/>
      <c r="F55" s="62">
        <f t="shared" si="1"/>
        <v>0</v>
      </c>
    </row>
    <row r="56" spans="1:6" ht="15.65" customHeight="1" x14ac:dyDescent="0.35">
      <c r="A56" s="57">
        <f>IF(ISBLANK(C56),"",MAX(A$1:$A54)+0.01)</f>
        <v>2.2599999999999945</v>
      </c>
      <c r="B56" s="35" t="s">
        <v>58</v>
      </c>
      <c r="C56" s="42" t="s">
        <v>11</v>
      </c>
      <c r="D56" s="49">
        <v>1</v>
      </c>
      <c r="E56" s="44"/>
      <c r="F56" s="62">
        <f t="shared" si="1"/>
        <v>0</v>
      </c>
    </row>
    <row r="57" spans="1:6" ht="22.25" customHeight="1" x14ac:dyDescent="0.35">
      <c r="A57" s="57"/>
      <c r="B57" s="35"/>
      <c r="C57" s="42"/>
      <c r="D57" s="49"/>
      <c r="E57" s="44"/>
      <c r="F57" s="62"/>
    </row>
    <row r="58" spans="1:6" ht="29" x14ac:dyDescent="0.35">
      <c r="A58" s="57" t="str">
        <f>IF(ISBLANK(C58),"",MAX(A$1:$A50)+0.01)</f>
        <v/>
      </c>
      <c r="B58" s="33" t="s">
        <v>41</v>
      </c>
      <c r="C58" s="42"/>
      <c r="D58" s="49"/>
      <c r="E58" s="44"/>
      <c r="F58" s="62" t="str">
        <f t="shared" si="1"/>
        <v/>
      </c>
    </row>
    <row r="59" spans="1:6" x14ac:dyDescent="0.35">
      <c r="A59" s="57" t="str">
        <f>IF(ISBLANK(C59),"",MAX(A$1:$A58)+0.01)</f>
        <v/>
      </c>
      <c r="B59" s="35"/>
      <c r="C59" s="42"/>
      <c r="D59" s="49"/>
      <c r="E59" s="44"/>
      <c r="F59" s="62" t="str">
        <f t="shared" si="1"/>
        <v/>
      </c>
    </row>
    <row r="60" spans="1:6" x14ac:dyDescent="0.35">
      <c r="A60" s="57" t="str">
        <f>IF(ISBLANK(C60),"",MAX(A$1:$A59)+0.01)</f>
        <v/>
      </c>
      <c r="B60" s="33"/>
      <c r="C60" s="42"/>
      <c r="D60" s="49"/>
      <c r="E60" s="44"/>
      <c r="F60" s="62" t="str">
        <f t="shared" si="1"/>
        <v/>
      </c>
    </row>
    <row r="61" spans="1:6" x14ac:dyDescent="0.35">
      <c r="A61" s="57" t="str">
        <f>IF(ISBLANK(C61),"",MAX(A$1:$A60)+0.01)</f>
        <v/>
      </c>
      <c r="B61" s="35"/>
      <c r="C61" s="42"/>
      <c r="D61" s="49"/>
      <c r="E61" s="44"/>
      <c r="F61" s="62" t="str">
        <f t="shared" si="1"/>
        <v/>
      </c>
    </row>
    <row r="62" spans="1:6" x14ac:dyDescent="0.35">
      <c r="A62" s="72" t="s">
        <v>19</v>
      </c>
      <c r="B62" s="34" t="s">
        <v>68</v>
      </c>
      <c r="C62" s="18"/>
      <c r="D62" s="32"/>
      <c r="E62" s="21"/>
      <c r="F62" s="71"/>
    </row>
  </sheetData>
  <phoneticPr fontId="9" type="noConversion"/>
  <pageMargins left="0.23622047244094491" right="0.23622047244094491" top="0.74803149606299213" bottom="0.74803149606299213" header="0.31496062992125984" footer="0.31496062992125984"/>
  <pageSetup paperSize="9" scale="80" fitToHeight="0" orientation="portrait" r:id="rId1"/>
  <headerFooter>
    <oddFooter>&amp;LSNOW SOFT
Warehouse Sprinklers &amp; Fire Detection&amp;CRev 3&amp;RPage &amp;P of &amp;N</oddFooter>
  </headerFooter>
  <rowBreaks count="1" manualBreakCount="1">
    <brk id="35" max="5" man="1"/>
  </rowBreaks>
  <ignoredErrors>
    <ignoredError sqref="A42:XFD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763F-43B2-4CA6-B07A-95107D261DC2}">
  <sheetPr>
    <pageSetUpPr fitToPage="1"/>
  </sheetPr>
  <dimension ref="A1:F51"/>
  <sheetViews>
    <sheetView view="pageBreakPreview" topLeftCell="A4" zoomScale="80" zoomScaleNormal="85" zoomScaleSheetLayoutView="80" workbookViewId="0">
      <selection activeCell="F3" sqref="F3"/>
    </sheetView>
  </sheetViews>
  <sheetFormatPr defaultColWidth="9.08984375" defaultRowHeight="14.5" x14ac:dyDescent="0.35"/>
  <cols>
    <col min="1" max="1" width="10.6328125" style="36" customWidth="1"/>
    <col min="2" max="2" width="60.6328125" style="22" customWidth="1"/>
    <col min="3" max="4" width="10.6328125" style="37" customWidth="1"/>
    <col min="5" max="5" width="15.6328125" style="5" customWidth="1"/>
    <col min="6" max="6" width="15.6328125" style="30" customWidth="1"/>
    <col min="7" max="16384" width="9.08984375" style="5"/>
  </cols>
  <sheetData>
    <row r="1" spans="1:6" ht="21" x14ac:dyDescent="0.35">
      <c r="A1" s="51"/>
      <c r="B1" s="52" t="s">
        <v>122</v>
      </c>
      <c r="C1" s="53"/>
      <c r="D1" s="54"/>
      <c r="E1" s="55"/>
      <c r="F1" s="56"/>
    </row>
    <row r="2" spans="1:6" ht="18.5" x14ac:dyDescent="0.35">
      <c r="A2" s="57"/>
      <c r="B2" s="58" t="s">
        <v>13</v>
      </c>
      <c r="C2" s="59"/>
      <c r="D2" s="60"/>
      <c r="E2" s="61"/>
      <c r="F2" s="62"/>
    </row>
    <row r="3" spans="1:6" ht="15.5" x14ac:dyDescent="0.35">
      <c r="A3" s="57"/>
      <c r="B3" s="63" t="s">
        <v>123</v>
      </c>
      <c r="C3" s="59"/>
      <c r="D3" s="60"/>
      <c r="E3" s="61"/>
      <c r="F3" s="62"/>
    </row>
    <row r="4" spans="1:6" ht="15.5" x14ac:dyDescent="0.35">
      <c r="A4" s="57"/>
      <c r="B4" s="118" t="s">
        <v>132</v>
      </c>
      <c r="C4" s="59"/>
      <c r="D4" s="60"/>
      <c r="E4" s="61"/>
      <c r="F4" s="62"/>
    </row>
    <row r="5" spans="1:6" x14ac:dyDescent="0.35">
      <c r="A5" s="65"/>
      <c r="B5" s="119"/>
      <c r="C5" s="120"/>
      <c r="D5" s="121"/>
      <c r="E5" s="122"/>
      <c r="F5" s="70"/>
    </row>
    <row r="6" spans="1:6" x14ac:dyDescent="0.35">
      <c r="A6" s="72" t="s">
        <v>20</v>
      </c>
      <c r="B6" s="73" t="s">
        <v>52</v>
      </c>
      <c r="C6" s="18" t="s">
        <v>21</v>
      </c>
      <c r="D6" s="74" t="s">
        <v>22</v>
      </c>
      <c r="E6" s="75" t="s">
        <v>23</v>
      </c>
      <c r="F6" s="75" t="s">
        <v>2</v>
      </c>
    </row>
    <row r="7" spans="1:6" s="1" customFormat="1" x14ac:dyDescent="0.35">
      <c r="A7" s="86">
        <v>3</v>
      </c>
      <c r="B7" s="33" t="s">
        <v>120</v>
      </c>
      <c r="C7" s="77"/>
      <c r="D7" s="78"/>
      <c r="E7" s="44"/>
      <c r="F7" s="84" t="str">
        <f t="shared" ref="F7:F36" si="0">IF(ISBLANK(D7),"",D7*E7)</f>
        <v/>
      </c>
    </row>
    <row r="8" spans="1:6" s="1" customFormat="1" x14ac:dyDescent="0.35">
      <c r="A8" s="87" t="str">
        <f>IF(ISBLANK(C8),"",MAX(A$1:$A7)+0.01)</f>
        <v/>
      </c>
      <c r="B8" s="79"/>
      <c r="C8" s="80"/>
      <c r="D8" s="81"/>
      <c r="E8" s="44"/>
      <c r="F8" s="84" t="str">
        <f t="shared" si="0"/>
        <v/>
      </c>
    </row>
    <row r="9" spans="1:6" s="1" customFormat="1" x14ac:dyDescent="0.35">
      <c r="A9" s="87" t="str">
        <f>IF(ISBLANK(C9),"",MAX(A$1:$A8)+0.01)</f>
        <v/>
      </c>
      <c r="B9" s="33" t="s">
        <v>104</v>
      </c>
      <c r="C9" s="80"/>
      <c r="D9" s="81"/>
      <c r="E9" s="44"/>
      <c r="F9" s="84" t="str">
        <f t="shared" si="0"/>
        <v/>
      </c>
    </row>
    <row r="10" spans="1:6" s="1" customFormat="1" ht="29" x14ac:dyDescent="0.35">
      <c r="A10" s="87"/>
      <c r="B10" s="79" t="s">
        <v>105</v>
      </c>
      <c r="C10" s="80"/>
      <c r="D10" s="81"/>
      <c r="E10" s="44"/>
      <c r="F10" s="62" t="str">
        <f t="shared" si="0"/>
        <v/>
      </c>
    </row>
    <row r="11" spans="1:6" s="1" customFormat="1" x14ac:dyDescent="0.35">
      <c r="A11" s="87" t="str">
        <f>IF(ISBLANK(C11),"",MAX(A$1:$A10)+0.01)</f>
        <v/>
      </c>
      <c r="B11" s="79"/>
      <c r="C11" s="80"/>
      <c r="D11" s="81"/>
      <c r="E11" s="44"/>
      <c r="F11" s="84"/>
    </row>
    <row r="12" spans="1:6" s="1" customFormat="1" x14ac:dyDescent="0.35">
      <c r="A12" s="87">
        <f>IF(ISBLANK(C12),"",MAX(A$1:$A11)+0.01)</f>
        <v>3.01</v>
      </c>
      <c r="B12" s="90" t="s">
        <v>106</v>
      </c>
      <c r="C12" s="80" t="s">
        <v>0</v>
      </c>
      <c r="D12" s="81">
        <v>0</v>
      </c>
      <c r="E12" s="44"/>
      <c r="F12" s="62">
        <f t="shared" si="0"/>
        <v>0</v>
      </c>
    </row>
    <row r="13" spans="1:6" s="1" customFormat="1" x14ac:dyDescent="0.35">
      <c r="A13" s="87">
        <f>IF(ISBLANK(C13),"",MAX(A$1:$A12)+0.01)</f>
        <v>3.0199999999999996</v>
      </c>
      <c r="B13" s="90" t="s">
        <v>107</v>
      </c>
      <c r="C13" s="80" t="s">
        <v>0</v>
      </c>
      <c r="D13" s="81">
        <v>6</v>
      </c>
      <c r="E13" s="44"/>
      <c r="F13" s="62">
        <f t="shared" si="0"/>
        <v>0</v>
      </c>
    </row>
    <row r="14" spans="1:6" s="1" customFormat="1" x14ac:dyDescent="0.35">
      <c r="A14" s="87"/>
      <c r="B14" s="79"/>
      <c r="C14" s="80"/>
      <c r="D14" s="81"/>
      <c r="E14" s="44"/>
      <c r="F14" s="62" t="str">
        <f t="shared" si="0"/>
        <v/>
      </c>
    </row>
    <row r="15" spans="1:6" s="1" customFormat="1" x14ac:dyDescent="0.35">
      <c r="A15" s="87" t="str">
        <f>IF(ISBLANK(C15),"",MAX(A$1:$A14)+0.01)</f>
        <v/>
      </c>
      <c r="B15" s="33" t="s">
        <v>108</v>
      </c>
      <c r="C15" s="80"/>
      <c r="D15" s="81"/>
      <c r="E15" s="44"/>
      <c r="F15" s="62" t="str">
        <f t="shared" si="0"/>
        <v/>
      </c>
    </row>
    <row r="16" spans="1:6" s="1" customFormat="1" x14ac:dyDescent="0.35">
      <c r="A16" s="87"/>
      <c r="B16" s="79"/>
      <c r="C16" s="80"/>
      <c r="D16" s="81"/>
      <c r="E16" s="44"/>
      <c r="F16" s="62" t="str">
        <f t="shared" si="0"/>
        <v/>
      </c>
    </row>
    <row r="17" spans="1:6" s="1" customFormat="1" x14ac:dyDescent="0.35">
      <c r="A17" s="87">
        <f>IF(ISBLANK(C17),"",MAX(A$1:$A13)+0.01)</f>
        <v>3.0299999999999994</v>
      </c>
      <c r="B17" s="79" t="s">
        <v>109</v>
      </c>
      <c r="C17" s="80" t="s">
        <v>71</v>
      </c>
      <c r="D17" s="81">
        <v>4</v>
      </c>
      <c r="E17" s="44"/>
      <c r="F17" s="62">
        <f t="shared" si="0"/>
        <v>0</v>
      </c>
    </row>
    <row r="18" spans="1:6" s="1" customFormat="1" x14ac:dyDescent="0.35">
      <c r="A18" s="87">
        <f>IF(ISBLANK(C18),"",MAX(A$1:$A14)+0.01)</f>
        <v>3.0299999999999994</v>
      </c>
      <c r="B18" s="35" t="s">
        <v>119</v>
      </c>
      <c r="C18" s="80" t="s">
        <v>71</v>
      </c>
      <c r="D18" s="81">
        <v>3</v>
      </c>
      <c r="E18" s="44"/>
      <c r="F18" s="62">
        <f t="shared" si="0"/>
        <v>0</v>
      </c>
    </row>
    <row r="19" spans="1:6" s="1" customFormat="1" x14ac:dyDescent="0.35">
      <c r="A19" s="87" t="str">
        <f>IF(ISBLANK(C19),"",MAX(A$1:$A18)+0.01)</f>
        <v/>
      </c>
      <c r="B19" s="79"/>
      <c r="C19" s="80"/>
      <c r="D19" s="81"/>
      <c r="E19" s="44"/>
      <c r="F19" s="62" t="str">
        <f t="shared" si="0"/>
        <v/>
      </c>
    </row>
    <row r="20" spans="1:6" s="1" customFormat="1" x14ac:dyDescent="0.35">
      <c r="A20" s="87" t="str">
        <f>IF(ISBLANK(C20),"",MAX(A$1:$A19)+0.01)</f>
        <v/>
      </c>
      <c r="B20" s="92" t="s">
        <v>110</v>
      </c>
      <c r="C20" s="80"/>
      <c r="D20" s="81"/>
      <c r="E20" s="44"/>
      <c r="F20" s="62" t="str">
        <f t="shared" si="0"/>
        <v/>
      </c>
    </row>
    <row r="21" spans="1:6" s="1" customFormat="1" x14ac:dyDescent="0.35">
      <c r="A21" s="87" t="str">
        <f>IF(ISBLANK(C21),"",MAX(A$1:$A20)+0.01)</f>
        <v/>
      </c>
      <c r="B21" s="33"/>
      <c r="C21" s="80"/>
      <c r="D21" s="81"/>
      <c r="E21" s="44"/>
      <c r="F21" s="62" t="str">
        <f t="shared" si="0"/>
        <v/>
      </c>
    </row>
    <row r="22" spans="1:6" s="1" customFormat="1" ht="43.5" x14ac:dyDescent="0.35">
      <c r="A22" s="87" t="str">
        <f>IF(ISBLANK(C22),"",MAX(A$1:$A21)+0.01)</f>
        <v/>
      </c>
      <c r="B22" s="90" t="s">
        <v>111</v>
      </c>
      <c r="C22" s="80"/>
      <c r="D22" s="81"/>
      <c r="E22" s="44"/>
      <c r="F22" s="62" t="str">
        <f t="shared" si="0"/>
        <v/>
      </c>
    </row>
    <row r="23" spans="1:6" s="1" customFormat="1" x14ac:dyDescent="0.35">
      <c r="A23" s="87" t="str">
        <f>IF(ISBLANK(C23),"",MAX(A$1:$A22)+0.01)</f>
        <v/>
      </c>
      <c r="B23" s="33"/>
      <c r="C23" s="80"/>
      <c r="D23" s="81"/>
      <c r="E23" s="44"/>
      <c r="F23" s="62" t="str">
        <f t="shared" si="0"/>
        <v/>
      </c>
    </row>
    <row r="24" spans="1:6" s="1" customFormat="1" x14ac:dyDescent="0.35">
      <c r="A24" s="87" t="str">
        <f>IF(ISBLANK(C24),"",MAX(A$1:$A23)+0.01)</f>
        <v/>
      </c>
      <c r="B24" s="92" t="s">
        <v>112</v>
      </c>
      <c r="C24" s="80"/>
      <c r="D24" s="81"/>
      <c r="E24" s="44"/>
      <c r="F24" s="62" t="str">
        <f t="shared" si="0"/>
        <v/>
      </c>
    </row>
    <row r="25" spans="1:6" s="1" customFormat="1" x14ac:dyDescent="0.35">
      <c r="A25" s="87" t="str">
        <f>IF(ISBLANK(C25),"",MAX(A$1:$A24)+0.01)</f>
        <v/>
      </c>
      <c r="B25" s="90"/>
      <c r="C25" s="80"/>
      <c r="D25" s="81"/>
      <c r="E25" s="44"/>
      <c r="F25" s="62" t="str">
        <f t="shared" si="0"/>
        <v/>
      </c>
    </row>
    <row r="26" spans="1:6" s="1" customFormat="1" x14ac:dyDescent="0.35">
      <c r="A26" s="87">
        <f>IF(ISBLANK(#REF!),"",MAX(A$1:$A25)+0.01)</f>
        <v>3.0399999999999991</v>
      </c>
      <c r="B26" s="90" t="s">
        <v>113</v>
      </c>
      <c r="C26" s="93" t="s">
        <v>0</v>
      </c>
      <c r="D26" s="94">
        <v>10</v>
      </c>
      <c r="E26" s="44"/>
      <c r="F26" s="62">
        <f t="shared" si="0"/>
        <v>0</v>
      </c>
    </row>
    <row r="27" spans="1:6" s="1" customFormat="1" x14ac:dyDescent="0.35">
      <c r="A27" s="87">
        <f>IF(ISBLANK(C26),"",MAX(A$1:$A26)+0.01)</f>
        <v>3.0499999999999989</v>
      </c>
      <c r="B27" s="90" t="s">
        <v>114</v>
      </c>
      <c r="C27" s="93" t="s">
        <v>0</v>
      </c>
      <c r="D27" s="94">
        <v>7</v>
      </c>
      <c r="E27" s="44"/>
      <c r="F27" s="62">
        <f t="shared" si="0"/>
        <v>0</v>
      </c>
    </row>
    <row r="28" spans="1:6" s="1" customFormat="1" x14ac:dyDescent="0.35">
      <c r="A28" s="87">
        <f>IF(ISBLANK(C27),"",MAX(A$1:$A27)+0.01)</f>
        <v>3.0599999999999987</v>
      </c>
      <c r="B28" s="90" t="s">
        <v>115</v>
      </c>
      <c r="C28" s="93" t="s">
        <v>0</v>
      </c>
      <c r="D28" s="94">
        <v>12</v>
      </c>
      <c r="E28" s="44"/>
      <c r="F28" s="62">
        <f t="shared" si="0"/>
        <v>0</v>
      </c>
    </row>
    <row r="29" spans="1:6" s="1" customFormat="1" x14ac:dyDescent="0.35">
      <c r="A29" s="87">
        <f>IF(ISBLANK(C28),"",MAX(A$1:$A28)+0.01)</f>
        <v>3.0699999999999985</v>
      </c>
      <c r="B29" s="90" t="s">
        <v>116</v>
      </c>
      <c r="C29" s="93" t="s">
        <v>0</v>
      </c>
      <c r="D29" s="94">
        <v>7</v>
      </c>
      <c r="E29" s="44"/>
      <c r="F29" s="62">
        <f t="shared" si="0"/>
        <v>0</v>
      </c>
    </row>
    <row r="30" spans="1:6" s="1" customFormat="1" x14ac:dyDescent="0.35">
      <c r="A30" s="87">
        <f>IF(ISBLANK(C29),"",MAX(A$1:$A29)+0.01)</f>
        <v>3.0799999999999983</v>
      </c>
      <c r="B30" s="90" t="s">
        <v>117</v>
      </c>
      <c r="C30" s="93" t="s">
        <v>0</v>
      </c>
      <c r="D30" s="94">
        <v>5</v>
      </c>
      <c r="E30" s="44"/>
      <c r="F30" s="62">
        <f t="shared" si="0"/>
        <v>0</v>
      </c>
    </row>
    <row r="31" spans="1:6" s="1" customFormat="1" x14ac:dyDescent="0.35">
      <c r="A31" s="87"/>
      <c r="B31" s="90"/>
      <c r="C31" s="93"/>
      <c r="D31" s="94"/>
      <c r="E31" s="44"/>
      <c r="F31" s="62" t="str">
        <f t="shared" si="0"/>
        <v/>
      </c>
    </row>
    <row r="32" spans="1:6" s="1" customFormat="1" x14ac:dyDescent="0.35">
      <c r="A32" s="87" t="str">
        <f>IF(ISBLANK(C31),"",MAX(A$1:$A31)+0.01)</f>
        <v/>
      </c>
      <c r="B32" s="92" t="s">
        <v>118</v>
      </c>
      <c r="C32" s="93"/>
      <c r="D32" s="94"/>
      <c r="E32" s="44"/>
      <c r="F32" s="62" t="str">
        <f t="shared" si="0"/>
        <v/>
      </c>
    </row>
    <row r="33" spans="1:6" s="1" customFormat="1" x14ac:dyDescent="0.35">
      <c r="A33" s="87" t="str">
        <f>IF(ISBLANK(C32),"",MAX(A$1:$A32)+0.01)</f>
        <v/>
      </c>
      <c r="B33" s="90"/>
      <c r="C33" s="93"/>
      <c r="D33" s="94"/>
      <c r="E33" s="44"/>
      <c r="F33" s="62" t="str">
        <f t="shared" si="0"/>
        <v/>
      </c>
    </row>
    <row r="34" spans="1:6" s="1" customFormat="1" x14ac:dyDescent="0.35">
      <c r="A34" s="87">
        <f>IF(ISBLANK(#REF!),"",MAX(A$1:$A33)+0.01)</f>
        <v>3.0899999999999981</v>
      </c>
      <c r="B34" s="90" t="s">
        <v>113</v>
      </c>
      <c r="C34" s="93" t="s">
        <v>0</v>
      </c>
      <c r="D34" s="94">
        <v>10</v>
      </c>
      <c r="E34" s="44"/>
      <c r="F34" s="62">
        <f t="shared" si="0"/>
        <v>0</v>
      </c>
    </row>
    <row r="35" spans="1:6" s="1" customFormat="1" x14ac:dyDescent="0.35">
      <c r="A35" s="87">
        <f>IF(ISBLANK(#REF!),"",MAX(A$1:$A34)+0.01)</f>
        <v>3.0999999999999979</v>
      </c>
      <c r="B35" s="90" t="s">
        <v>115</v>
      </c>
      <c r="C35" s="93" t="s">
        <v>0</v>
      </c>
      <c r="D35" s="94">
        <v>5</v>
      </c>
      <c r="E35" s="44"/>
      <c r="F35" s="62">
        <f t="shared" si="0"/>
        <v>0</v>
      </c>
    </row>
    <row r="36" spans="1:6" s="1" customFormat="1" x14ac:dyDescent="0.35">
      <c r="A36" s="87"/>
      <c r="B36" s="79"/>
      <c r="C36" s="95"/>
      <c r="D36" s="91"/>
      <c r="E36" s="44"/>
      <c r="F36" s="62" t="str">
        <f t="shared" si="0"/>
        <v/>
      </c>
    </row>
    <row r="37" spans="1:6" s="1" customFormat="1" ht="29" x14ac:dyDescent="0.35">
      <c r="A37" s="87"/>
      <c r="B37" s="33" t="s">
        <v>41</v>
      </c>
      <c r="C37" s="80"/>
      <c r="D37" s="81"/>
      <c r="E37" s="44"/>
      <c r="F37" s="84"/>
    </row>
    <row r="38" spans="1:6" s="1" customFormat="1" x14ac:dyDescent="0.35">
      <c r="A38" s="87"/>
      <c r="B38" s="33"/>
      <c r="C38" s="80"/>
      <c r="D38" s="81"/>
      <c r="E38" s="44"/>
      <c r="F38" s="84"/>
    </row>
    <row r="39" spans="1:6" s="1" customFormat="1" x14ac:dyDescent="0.35">
      <c r="A39" s="87"/>
      <c r="B39" s="79"/>
      <c r="C39" s="80"/>
      <c r="D39" s="81"/>
      <c r="E39" s="44"/>
      <c r="F39" s="84"/>
    </row>
    <row r="40" spans="1:6" s="1" customFormat="1" x14ac:dyDescent="0.35">
      <c r="A40" s="87"/>
      <c r="B40" s="79"/>
      <c r="C40" s="80"/>
      <c r="D40" s="81"/>
      <c r="E40" s="44"/>
      <c r="F40" s="62" t="str">
        <f t="shared" ref="F40" si="1">IF(ISBLANK(D40),"",D40*E40)</f>
        <v/>
      </c>
    </row>
    <row r="41" spans="1:6" s="1" customFormat="1" x14ac:dyDescent="0.35">
      <c r="A41" s="87"/>
      <c r="B41" s="79"/>
      <c r="C41" s="80"/>
      <c r="D41" s="82"/>
      <c r="E41" s="44"/>
      <c r="F41" s="84"/>
    </row>
    <row r="42" spans="1:6" s="1" customFormat="1" x14ac:dyDescent="0.35">
      <c r="A42" s="87"/>
      <c r="B42" s="79"/>
      <c r="C42" s="80"/>
      <c r="D42" s="82"/>
      <c r="E42" s="44"/>
      <c r="F42" s="84"/>
    </row>
    <row r="43" spans="1:6" s="1" customFormat="1" x14ac:dyDescent="0.35">
      <c r="A43" s="87"/>
      <c r="B43" s="79"/>
      <c r="C43" s="80"/>
      <c r="D43" s="82"/>
      <c r="E43" s="44"/>
      <c r="F43" s="84"/>
    </row>
    <row r="44" spans="1:6" x14ac:dyDescent="0.35">
      <c r="A44" s="57" t="str">
        <f>IF(ISBLANK(C44),"",MAX(A$1:$A6)+0.01)</f>
        <v/>
      </c>
      <c r="B44" s="35"/>
      <c r="C44" s="42"/>
      <c r="D44" s="49"/>
      <c r="E44" s="44"/>
      <c r="F44" s="84" t="str">
        <f t="shared" ref="F44:F50" si="2">IF(ISBLANK(D44),"",D44*E44)</f>
        <v/>
      </c>
    </row>
    <row r="45" spans="1:6" x14ac:dyDescent="0.35">
      <c r="A45" s="57" t="str">
        <f>IF(ISBLANK(C45),"",MAX(A$1:$A44)+0.01)</f>
        <v/>
      </c>
      <c r="B45" s="35"/>
      <c r="C45" s="42"/>
      <c r="D45" s="49"/>
      <c r="E45" s="44"/>
      <c r="F45" s="84" t="str">
        <f t="shared" si="2"/>
        <v/>
      </c>
    </row>
    <row r="46" spans="1:6" x14ac:dyDescent="0.35">
      <c r="A46" s="57" t="str">
        <f>IF(ISBLANK(C46),"",MAX(A$1:$A45)+0.01)</f>
        <v/>
      </c>
      <c r="B46" s="35"/>
      <c r="C46" s="42"/>
      <c r="D46" s="49"/>
      <c r="E46" s="44"/>
      <c r="F46" s="84" t="str">
        <f t="shared" si="2"/>
        <v/>
      </c>
    </row>
    <row r="47" spans="1:6" x14ac:dyDescent="0.35">
      <c r="A47" s="57" t="str">
        <f>IF(ISBLANK(C47),"",MAX(A$1:$A46)+0.01)</f>
        <v/>
      </c>
      <c r="B47" s="35"/>
      <c r="C47" s="42"/>
      <c r="D47" s="49"/>
      <c r="E47" s="44"/>
      <c r="F47" s="84" t="str">
        <f t="shared" si="2"/>
        <v/>
      </c>
    </row>
    <row r="48" spans="1:6" x14ac:dyDescent="0.35">
      <c r="A48" s="57" t="str">
        <f>IF(ISBLANK(C48),"",MAX(A$1:$A47)+0.01)</f>
        <v/>
      </c>
      <c r="B48" s="35"/>
      <c r="C48" s="42"/>
      <c r="D48" s="49"/>
      <c r="E48" s="44"/>
      <c r="F48" s="84" t="str">
        <f t="shared" si="2"/>
        <v/>
      </c>
    </row>
    <row r="49" spans="1:6" x14ac:dyDescent="0.35">
      <c r="A49" s="57" t="str">
        <f>IF(ISBLANK(C49),"",MAX(A$1:$A48)+0.01)</f>
        <v/>
      </c>
      <c r="B49" s="35"/>
      <c r="C49" s="42"/>
      <c r="D49" s="49"/>
      <c r="E49" s="44"/>
      <c r="F49" s="84" t="str">
        <f t="shared" si="2"/>
        <v/>
      </c>
    </row>
    <row r="50" spans="1:6" x14ac:dyDescent="0.35">
      <c r="A50" s="57" t="str">
        <f>IF(ISBLANK(C50),"",MAX(A$1:$A49)+0.01)</f>
        <v/>
      </c>
      <c r="B50" s="35"/>
      <c r="C50" s="42"/>
      <c r="D50" s="49"/>
      <c r="E50" s="44"/>
      <c r="F50" s="85" t="str">
        <f t="shared" si="2"/>
        <v/>
      </c>
    </row>
    <row r="51" spans="1:6" x14ac:dyDescent="0.35">
      <c r="A51" s="72" t="s">
        <v>19</v>
      </c>
      <c r="B51" s="34" t="s">
        <v>68</v>
      </c>
      <c r="C51" s="18"/>
      <c r="D51" s="32"/>
      <c r="E51" s="21"/>
      <c r="F51" s="71">
        <f>SUM(F7:F50)</f>
        <v>0</v>
      </c>
    </row>
  </sheetData>
  <pageMargins left="0.23622047244094491" right="0.23622047244094491" top="0.74803149606299213" bottom="0.74803149606299213" header="0.31496062992125984" footer="0.31496062992125984"/>
  <pageSetup paperSize="9" scale="80" fitToHeight="0" orientation="portrait" r:id="rId1"/>
  <headerFooter>
    <oddFooter>&amp;LSNOW SOFT
Warehouse Sprinklers &amp; Fire Detection&amp;CRev 3&amp;RPage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451B-25D3-4B64-906D-9AF6D8008FBD}">
  <sheetPr>
    <pageSetUpPr fitToPage="1"/>
  </sheetPr>
  <dimension ref="A1:F89"/>
  <sheetViews>
    <sheetView view="pageBreakPreview" zoomScaleNormal="85" zoomScaleSheetLayoutView="100" workbookViewId="0">
      <selection activeCell="F2" sqref="F2"/>
    </sheetView>
  </sheetViews>
  <sheetFormatPr defaultColWidth="9.08984375" defaultRowHeight="14.5" x14ac:dyDescent="0.35"/>
  <cols>
    <col min="1" max="1" width="10.6328125" style="36" customWidth="1"/>
    <col min="2" max="2" width="60.6328125" style="22" customWidth="1"/>
    <col min="3" max="4" width="10.6328125" style="37" customWidth="1"/>
    <col min="5" max="5" width="15.6328125" style="5" customWidth="1"/>
    <col min="6" max="6" width="15.6328125" style="30" customWidth="1"/>
    <col min="7" max="16384" width="9.08984375" style="5"/>
  </cols>
  <sheetData>
    <row r="1" spans="1:6" ht="21" x14ac:dyDescent="0.35">
      <c r="A1" s="51"/>
      <c r="B1" s="52" t="s">
        <v>122</v>
      </c>
      <c r="C1" s="53"/>
      <c r="D1" s="54"/>
      <c r="E1" s="55"/>
      <c r="F1" s="56"/>
    </row>
    <row r="2" spans="1:6" ht="18.5" x14ac:dyDescent="0.35">
      <c r="A2" s="57"/>
      <c r="B2" s="58" t="s">
        <v>13</v>
      </c>
      <c r="C2" s="59"/>
      <c r="D2" s="60"/>
      <c r="E2" s="61"/>
      <c r="F2" s="62"/>
    </row>
    <row r="3" spans="1:6" ht="15.5" x14ac:dyDescent="0.35">
      <c r="A3" s="57"/>
      <c r="B3" s="63" t="s">
        <v>123</v>
      </c>
      <c r="C3" s="59"/>
      <c r="D3" s="60"/>
      <c r="E3" s="61"/>
      <c r="F3" s="62"/>
    </row>
    <row r="4" spans="1:6" ht="15.5" x14ac:dyDescent="0.35">
      <c r="A4" s="57"/>
      <c r="B4" s="118" t="s">
        <v>133</v>
      </c>
      <c r="C4" s="59"/>
      <c r="D4" s="60"/>
      <c r="E4" s="61"/>
      <c r="F4" s="62"/>
    </row>
    <row r="5" spans="1:6" x14ac:dyDescent="0.35">
      <c r="A5" s="65"/>
      <c r="B5" s="119"/>
      <c r="C5" s="120"/>
      <c r="D5" s="121"/>
      <c r="E5" s="122"/>
      <c r="F5" s="70"/>
    </row>
    <row r="6" spans="1:6" x14ac:dyDescent="0.35">
      <c r="A6" s="72" t="s">
        <v>20</v>
      </c>
      <c r="B6" s="73" t="s">
        <v>52</v>
      </c>
      <c r="C6" s="18" t="s">
        <v>21</v>
      </c>
      <c r="D6" s="74" t="s">
        <v>22</v>
      </c>
      <c r="E6" s="75" t="s">
        <v>23</v>
      </c>
      <c r="F6" s="75" t="s">
        <v>2</v>
      </c>
    </row>
    <row r="7" spans="1:6" s="1" customFormat="1" x14ac:dyDescent="0.35">
      <c r="A7" s="86">
        <v>4</v>
      </c>
      <c r="B7" s="33" t="s">
        <v>121</v>
      </c>
      <c r="C7" s="77"/>
      <c r="D7" s="78"/>
      <c r="E7" s="44"/>
      <c r="F7" s="84" t="str">
        <f t="shared" ref="F7:F18" si="0">IF(ISBLANK(D7),"",D7*E7)</f>
        <v/>
      </c>
    </row>
    <row r="8" spans="1:6" s="1" customFormat="1" x14ac:dyDescent="0.35">
      <c r="A8" s="87" t="str">
        <f>IF(ISBLANK(C8),"",MAX(A$1:$A7)+0.01)</f>
        <v/>
      </c>
      <c r="B8" s="79"/>
      <c r="C8" s="80"/>
      <c r="D8" s="81"/>
      <c r="E8" s="44"/>
      <c r="F8" s="84" t="str">
        <f t="shared" si="0"/>
        <v/>
      </c>
    </row>
    <row r="9" spans="1:6" s="1" customFormat="1" x14ac:dyDescent="0.35">
      <c r="A9" s="87" t="str">
        <f>IF(ISBLANK(C9),"",MAX(A$1:$A8)+0.01)</f>
        <v/>
      </c>
      <c r="B9" s="33" t="s">
        <v>69</v>
      </c>
      <c r="C9" s="80"/>
      <c r="D9" s="81"/>
      <c r="E9" s="44"/>
      <c r="F9" s="84" t="str">
        <f t="shared" si="0"/>
        <v/>
      </c>
    </row>
    <row r="10" spans="1:6" s="1" customFormat="1" ht="43.5" x14ac:dyDescent="0.35">
      <c r="A10" s="87">
        <f>IF(ISBLANK(C10),"",MAX(A$1:$A9)+0.01)</f>
        <v>4.01</v>
      </c>
      <c r="B10" s="79" t="s">
        <v>70</v>
      </c>
      <c r="C10" s="80" t="s">
        <v>71</v>
      </c>
      <c r="D10" s="81">
        <v>1</v>
      </c>
      <c r="E10" s="44"/>
      <c r="F10" s="62">
        <f t="shared" si="0"/>
        <v>0</v>
      </c>
    </row>
    <row r="11" spans="1:6" s="1" customFormat="1" x14ac:dyDescent="0.35">
      <c r="A11" s="87" t="str">
        <f>IF(ISBLANK(C11),"",MAX(A$1:$A10)+0.01)</f>
        <v/>
      </c>
      <c r="B11" s="79"/>
      <c r="C11" s="80"/>
      <c r="D11" s="81"/>
      <c r="E11" s="44"/>
      <c r="F11" s="84"/>
    </row>
    <row r="12" spans="1:6" s="1" customFormat="1" ht="29" x14ac:dyDescent="0.35">
      <c r="A12" s="87">
        <f>IF(ISBLANK(C12),"",MAX(A$1:$A11)+0.01)</f>
        <v>4.0199999999999996</v>
      </c>
      <c r="B12" s="79" t="s">
        <v>72</v>
      </c>
      <c r="C12" s="80" t="s">
        <v>0</v>
      </c>
      <c r="D12" s="81">
        <v>1</v>
      </c>
      <c r="E12" s="44"/>
      <c r="F12" s="62">
        <f t="shared" si="0"/>
        <v>0</v>
      </c>
    </row>
    <row r="13" spans="1:6" s="1" customFormat="1" x14ac:dyDescent="0.35">
      <c r="A13" s="87" t="str">
        <f>IF(ISBLANK(C13),"",MAX(A$1:$A12)+0.01)</f>
        <v/>
      </c>
      <c r="B13" s="79"/>
      <c r="C13" s="80"/>
      <c r="D13" s="81"/>
      <c r="E13" s="44"/>
      <c r="F13" s="62" t="str">
        <f t="shared" si="0"/>
        <v/>
      </c>
    </row>
    <row r="14" spans="1:6" s="1" customFormat="1" x14ac:dyDescent="0.35">
      <c r="A14" s="87" t="str">
        <f>IF(ISBLANK(C14),"",MAX(A$1:$A13)+0.01)</f>
        <v/>
      </c>
      <c r="B14" s="33" t="s">
        <v>73</v>
      </c>
      <c r="C14" s="80"/>
      <c r="D14" s="81"/>
      <c r="E14" s="44"/>
      <c r="F14" s="62" t="str">
        <f t="shared" si="0"/>
        <v/>
      </c>
    </row>
    <row r="15" spans="1:6" s="1" customFormat="1" ht="29" x14ac:dyDescent="0.35">
      <c r="A15" s="87">
        <f>IF(ISBLANK(C15),"",MAX(A$1:$A14)+0.01)</f>
        <v>4.0299999999999994</v>
      </c>
      <c r="B15" s="79" t="s">
        <v>74</v>
      </c>
      <c r="C15" s="80" t="s">
        <v>71</v>
      </c>
      <c r="D15" s="81">
        <v>1</v>
      </c>
      <c r="E15" s="44"/>
      <c r="F15" s="62">
        <f t="shared" si="0"/>
        <v>0</v>
      </c>
    </row>
    <row r="16" spans="1:6" s="1" customFormat="1" x14ac:dyDescent="0.35">
      <c r="A16" s="87" t="str">
        <f>IF(ISBLANK(C16),"",MAX(A$1:$A15)+0.01)</f>
        <v/>
      </c>
      <c r="B16" s="79"/>
      <c r="C16" s="80"/>
      <c r="D16" s="81"/>
      <c r="E16" s="44"/>
      <c r="F16" s="62" t="str">
        <f t="shared" si="0"/>
        <v/>
      </c>
    </row>
    <row r="17" spans="1:6" s="1" customFormat="1" x14ac:dyDescent="0.35">
      <c r="A17" s="87" t="str">
        <f>IF(ISBLANK(C17),"",MAX(A$1:$A16)+0.01)</f>
        <v/>
      </c>
      <c r="B17" s="33" t="s">
        <v>75</v>
      </c>
      <c r="C17" s="80"/>
      <c r="D17" s="81"/>
      <c r="E17" s="44"/>
      <c r="F17" s="62" t="str">
        <f t="shared" si="0"/>
        <v/>
      </c>
    </row>
    <row r="18" spans="1:6" s="1" customFormat="1" ht="43.5" x14ac:dyDescent="0.35">
      <c r="A18" s="87">
        <f>IF(ISBLANK(C18),"",MAX(A$1:$A17)+0.01)</f>
        <v>4.0399999999999991</v>
      </c>
      <c r="B18" s="79" t="s">
        <v>76</v>
      </c>
      <c r="C18" s="80" t="s">
        <v>71</v>
      </c>
      <c r="D18" s="81">
        <v>2</v>
      </c>
      <c r="E18" s="44"/>
      <c r="F18" s="62">
        <f t="shared" si="0"/>
        <v>0</v>
      </c>
    </row>
    <row r="19" spans="1:6" s="1" customFormat="1" x14ac:dyDescent="0.35">
      <c r="A19" s="87" t="str">
        <f>IF(ISBLANK(C19),"",MAX(A$1:$A18)+0.01)</f>
        <v/>
      </c>
      <c r="B19" s="79"/>
      <c r="C19" s="80"/>
      <c r="D19" s="81"/>
      <c r="E19" s="44"/>
      <c r="F19" s="84"/>
    </row>
    <row r="20" spans="1:6" s="1" customFormat="1" x14ac:dyDescent="0.35">
      <c r="A20" s="87" t="str">
        <f>IF(ISBLANK(C20),"",MAX(A$1:$A19)+0.01)</f>
        <v/>
      </c>
      <c r="B20" s="33" t="s">
        <v>77</v>
      </c>
      <c r="C20" s="80"/>
      <c r="D20" s="81"/>
      <c r="E20" s="44"/>
      <c r="F20" s="84"/>
    </row>
    <row r="21" spans="1:6" s="1" customFormat="1" ht="29" x14ac:dyDescent="0.35">
      <c r="A21" s="87">
        <f>IF(ISBLANK(C21),"",MAX(A$1:$A20)+0.01)</f>
        <v>4.0499999999999989</v>
      </c>
      <c r="B21" s="79" t="s">
        <v>78</v>
      </c>
      <c r="C21" s="80" t="s">
        <v>0</v>
      </c>
      <c r="D21" s="81">
        <v>1</v>
      </c>
      <c r="E21" s="44"/>
      <c r="F21" s="62">
        <f t="shared" ref="F21:F36" si="1">IF(ISBLANK(D21),"",D21*E21)</f>
        <v>0</v>
      </c>
    </row>
    <row r="22" spans="1:6" s="1" customFormat="1" x14ac:dyDescent="0.35">
      <c r="A22" s="87" t="str">
        <f>IF(ISBLANK(C22),"",MAX(A$1:$A21)+0.01)</f>
        <v/>
      </c>
      <c r="B22" s="79"/>
      <c r="C22" s="80"/>
      <c r="D22" s="81"/>
      <c r="E22" s="44"/>
      <c r="F22" s="84"/>
    </row>
    <row r="23" spans="1:6" s="1" customFormat="1" x14ac:dyDescent="0.35">
      <c r="A23" s="87" t="str">
        <f>IF(ISBLANK(C23),"",MAX(A$1:$A22)+0.01)</f>
        <v/>
      </c>
      <c r="B23" s="33" t="s">
        <v>79</v>
      </c>
      <c r="C23" s="80"/>
      <c r="D23" s="81"/>
      <c r="E23" s="44"/>
      <c r="F23" s="84"/>
    </row>
    <row r="24" spans="1:6" s="1" customFormat="1" ht="29" x14ac:dyDescent="0.35">
      <c r="A24" s="87">
        <f>IF(ISBLANK(C24),"",MAX(A$1:$A23)+0.01)</f>
        <v>4.0599999999999987</v>
      </c>
      <c r="B24" s="79" t="s">
        <v>80</v>
      </c>
      <c r="C24" s="80" t="s">
        <v>71</v>
      </c>
      <c r="D24" s="81">
        <v>1</v>
      </c>
      <c r="E24" s="44"/>
      <c r="F24" s="62">
        <f t="shared" si="1"/>
        <v>0</v>
      </c>
    </row>
    <row r="25" spans="1:6" s="1" customFormat="1" x14ac:dyDescent="0.35">
      <c r="A25" s="87" t="str">
        <f>IF(ISBLANK(C25),"",MAX(A$1:$A24)+0.01)</f>
        <v/>
      </c>
      <c r="B25" s="79"/>
      <c r="C25" s="80"/>
      <c r="D25" s="81"/>
      <c r="E25" s="44"/>
      <c r="F25" s="62" t="str">
        <f t="shared" si="1"/>
        <v/>
      </c>
    </row>
    <row r="26" spans="1:6" s="1" customFormat="1" x14ac:dyDescent="0.35">
      <c r="A26" s="87" t="str">
        <f>IF(ISBLANK(C26),"",MAX(A$1:$A25)+0.01)</f>
        <v/>
      </c>
      <c r="B26" s="33" t="s">
        <v>81</v>
      </c>
      <c r="C26" s="80"/>
      <c r="D26" s="81"/>
      <c r="E26" s="44"/>
      <c r="F26" s="62" t="str">
        <f t="shared" si="1"/>
        <v/>
      </c>
    </row>
    <row r="27" spans="1:6" s="1" customFormat="1" ht="29" x14ac:dyDescent="0.35">
      <c r="A27" s="87">
        <f>IF(ISBLANK(C27),"",MAX(A$1:$A26)+0.01)</f>
        <v>4.0699999999999985</v>
      </c>
      <c r="B27" s="79" t="s">
        <v>82</v>
      </c>
      <c r="C27" s="80" t="s">
        <v>83</v>
      </c>
      <c r="D27" s="81">
        <v>1</v>
      </c>
      <c r="E27" s="44"/>
      <c r="F27" s="62">
        <f t="shared" si="1"/>
        <v>0</v>
      </c>
    </row>
    <row r="28" spans="1:6" s="1" customFormat="1" x14ac:dyDescent="0.35">
      <c r="A28" s="87" t="str">
        <f>IF(ISBLANK(C28),"",MAX(A$1:$A27)+0.01)</f>
        <v/>
      </c>
      <c r="B28" s="79"/>
      <c r="C28" s="80"/>
      <c r="D28" s="81"/>
      <c r="E28" s="44"/>
      <c r="F28" s="62" t="str">
        <f t="shared" si="1"/>
        <v/>
      </c>
    </row>
    <row r="29" spans="1:6" s="1" customFormat="1" x14ac:dyDescent="0.35">
      <c r="A29" s="87" t="str">
        <f>IF(ISBLANK(C29),"",MAX(A$1:$A28)+0.01)</f>
        <v/>
      </c>
      <c r="B29" s="33" t="s">
        <v>84</v>
      </c>
      <c r="C29" s="80"/>
      <c r="D29" s="81"/>
      <c r="E29" s="44"/>
      <c r="F29" s="62" t="str">
        <f t="shared" si="1"/>
        <v/>
      </c>
    </row>
    <row r="30" spans="1:6" s="1" customFormat="1" ht="29" x14ac:dyDescent="0.35">
      <c r="A30" s="87" t="str">
        <f>IF(ISBLANK(C30),"",MAX(A$1:$A29)+0.01)</f>
        <v/>
      </c>
      <c r="B30" s="79" t="s">
        <v>85</v>
      </c>
      <c r="C30" s="80"/>
      <c r="D30" s="81"/>
      <c r="E30" s="44"/>
      <c r="F30" s="62" t="str">
        <f t="shared" si="1"/>
        <v/>
      </c>
    </row>
    <row r="31" spans="1:6" s="1" customFormat="1" x14ac:dyDescent="0.35">
      <c r="A31" s="87" t="str">
        <f>IF(ISBLANK(C31),"",MAX(A$1:$A30)+0.01)</f>
        <v/>
      </c>
      <c r="B31" s="79"/>
      <c r="C31" s="80"/>
      <c r="D31" s="81"/>
      <c r="E31" s="44"/>
      <c r="F31" s="62" t="str">
        <f t="shared" si="1"/>
        <v/>
      </c>
    </row>
    <row r="32" spans="1:6" s="1" customFormat="1" x14ac:dyDescent="0.35">
      <c r="A32" s="87">
        <f>IF(ISBLANK(C32),"",MAX(A$1:$A31)+0.01)</f>
        <v>4.0799999999999983</v>
      </c>
      <c r="B32" s="79" t="s">
        <v>86</v>
      </c>
      <c r="C32" s="80" t="s">
        <v>71</v>
      </c>
      <c r="D32" s="81">
        <v>6</v>
      </c>
      <c r="E32" s="44"/>
      <c r="F32" s="62">
        <f t="shared" si="1"/>
        <v>0</v>
      </c>
    </row>
    <row r="33" spans="1:6" s="1" customFormat="1" x14ac:dyDescent="0.35">
      <c r="A33" s="87">
        <f>IF(ISBLANK(C33),"",MAX(A$1:$A32)+0.01)</f>
        <v>4.0899999999999981</v>
      </c>
      <c r="B33" s="79" t="s">
        <v>86</v>
      </c>
      <c r="C33" s="80" t="s">
        <v>71</v>
      </c>
      <c r="D33" s="81">
        <v>6</v>
      </c>
      <c r="E33" s="44"/>
      <c r="F33" s="62">
        <f t="shared" si="1"/>
        <v>0</v>
      </c>
    </row>
    <row r="34" spans="1:6" s="1" customFormat="1" x14ac:dyDescent="0.35">
      <c r="A34" s="87" t="str">
        <f>IF(ISBLANK(C34),"",MAX(A$1:$A32)+0.01)</f>
        <v/>
      </c>
      <c r="B34" s="79"/>
      <c r="C34" s="80"/>
      <c r="D34" s="81"/>
      <c r="E34" s="44"/>
      <c r="F34" s="62" t="str">
        <f t="shared" si="1"/>
        <v/>
      </c>
    </row>
    <row r="35" spans="1:6" s="1" customFormat="1" x14ac:dyDescent="0.35">
      <c r="A35" s="87" t="str">
        <f>IF(ISBLANK(C35),"",MAX(A$1:$A34)+0.01)</f>
        <v/>
      </c>
      <c r="B35" s="96" t="s">
        <v>87</v>
      </c>
      <c r="C35" s="97"/>
      <c r="D35" s="98"/>
      <c r="E35" s="99"/>
      <c r="F35" s="102" t="str">
        <f t="shared" si="1"/>
        <v/>
      </c>
    </row>
    <row r="36" spans="1:6" s="1" customFormat="1" ht="43.5" x14ac:dyDescent="0.35">
      <c r="A36" s="87">
        <f>IF(ISBLANK(C36),"",MAX(A$1:$A35)+0.01)</f>
        <v>4.0999999999999979</v>
      </c>
      <c r="B36" s="101" t="s">
        <v>88</v>
      </c>
      <c r="C36" s="97" t="s">
        <v>83</v>
      </c>
      <c r="D36" s="98">
        <v>7</v>
      </c>
      <c r="E36" s="99"/>
      <c r="F36" s="102">
        <f t="shared" si="1"/>
        <v>0</v>
      </c>
    </row>
    <row r="37" spans="1:6" s="1" customFormat="1" x14ac:dyDescent="0.35">
      <c r="A37" s="87" t="str">
        <f>IF(ISBLANK(C37),"",MAX(A$1:$A36)+0.01)</f>
        <v/>
      </c>
      <c r="B37" s="79"/>
      <c r="C37" s="80"/>
      <c r="D37" s="81"/>
      <c r="E37" s="44"/>
      <c r="F37" s="84"/>
    </row>
    <row r="38" spans="1:6" s="1" customFormat="1" x14ac:dyDescent="0.35">
      <c r="A38" s="87" t="str">
        <f>IF(ISBLANK(C38),"",MAX(A$1:$A37)+0.01)</f>
        <v/>
      </c>
      <c r="B38" s="96" t="s">
        <v>89</v>
      </c>
      <c r="C38" s="97"/>
      <c r="D38" s="98"/>
      <c r="E38" s="99"/>
      <c r="F38" s="100"/>
    </row>
    <row r="39" spans="1:6" s="1" customFormat="1" ht="29" x14ac:dyDescent="0.35">
      <c r="A39" s="87">
        <f>IF(ISBLANK(C39),"",MAX(A$1:$A38)+0.01)</f>
        <v>4.1099999999999977</v>
      </c>
      <c r="B39" s="101" t="s">
        <v>90</v>
      </c>
      <c r="C39" s="97" t="s">
        <v>83</v>
      </c>
      <c r="D39" s="98">
        <v>12</v>
      </c>
      <c r="E39" s="99"/>
      <c r="F39" s="102">
        <f t="shared" ref="F39" si="2">IF(ISBLANK(D39),"",D39*E39)</f>
        <v>0</v>
      </c>
    </row>
    <row r="40" spans="1:6" s="1" customFormat="1" x14ac:dyDescent="0.35">
      <c r="A40" s="87" t="str">
        <f>IF(ISBLANK(C40),"",MAX(A$1:$A39)+0.01)</f>
        <v/>
      </c>
      <c r="B40" s="79"/>
      <c r="C40" s="80"/>
      <c r="D40" s="81"/>
      <c r="E40" s="44"/>
      <c r="F40" s="84"/>
    </row>
    <row r="41" spans="1:6" s="1" customFormat="1" x14ac:dyDescent="0.35">
      <c r="A41" s="87" t="str">
        <f>IF(ISBLANK(C41),"",MAX(A$1:$A40)+0.01)</f>
        <v/>
      </c>
      <c r="B41" s="79"/>
      <c r="C41" s="80"/>
      <c r="D41" s="81"/>
      <c r="E41" s="44"/>
      <c r="F41" s="62" t="str">
        <f t="shared" ref="F41" si="3">IF(ISBLANK(D41),"",D41*E41)</f>
        <v/>
      </c>
    </row>
    <row r="42" spans="1:6" s="1" customFormat="1" x14ac:dyDescent="0.35">
      <c r="A42" s="103" t="str">
        <f>IF(ISBLANK(C42),"",MAX(A$1:$A41)+0.01)</f>
        <v/>
      </c>
      <c r="B42" s="96" t="s">
        <v>91</v>
      </c>
      <c r="C42" s="97"/>
      <c r="D42" s="98"/>
      <c r="E42" s="99"/>
      <c r="F42" s="100"/>
    </row>
    <row r="43" spans="1:6" s="1" customFormat="1" ht="29" x14ac:dyDescent="0.35">
      <c r="A43" s="103">
        <f>IF(ISBLANK(C43),"",MAX(A$1:$A42)+0.01)</f>
        <v>4.1199999999999974</v>
      </c>
      <c r="B43" s="101" t="s">
        <v>92</v>
      </c>
      <c r="C43" s="97" t="s">
        <v>83</v>
      </c>
      <c r="D43" s="98">
        <v>2</v>
      </c>
      <c r="E43" s="99"/>
      <c r="F43" s="102">
        <f t="shared" ref="F43" si="4">IF(ISBLANK(D43),"",D43*E43)</f>
        <v>0</v>
      </c>
    </row>
    <row r="44" spans="1:6" s="1" customFormat="1" x14ac:dyDescent="0.35">
      <c r="A44" s="103" t="str">
        <f>IF(ISBLANK(C44),"",MAX(A$1:$A43)+0.01)</f>
        <v/>
      </c>
      <c r="B44" s="79"/>
      <c r="C44" s="80"/>
      <c r="D44" s="81"/>
      <c r="E44" s="44"/>
      <c r="F44" s="84"/>
    </row>
    <row r="45" spans="1:6" s="1" customFormat="1" x14ac:dyDescent="0.35">
      <c r="A45" s="103" t="str">
        <f>IF(ISBLANK(C45),"",MAX(A$1:$A44)+0.01)</f>
        <v/>
      </c>
      <c r="B45" s="96" t="s">
        <v>93</v>
      </c>
      <c r="C45" s="97"/>
      <c r="D45" s="98"/>
      <c r="E45" s="99"/>
      <c r="F45" s="100"/>
    </row>
    <row r="46" spans="1:6" s="1" customFormat="1" x14ac:dyDescent="0.35">
      <c r="A46" s="103">
        <f>IF(ISBLANK(C46),"",MAX(A$1:$A45)+0.01)</f>
        <v>4.1299999999999972</v>
      </c>
      <c r="B46" s="101" t="s">
        <v>94</v>
      </c>
      <c r="C46" s="97" t="s">
        <v>1</v>
      </c>
      <c r="D46" s="98">
        <v>1000</v>
      </c>
      <c r="E46" s="99"/>
      <c r="F46" s="102">
        <f t="shared" ref="F46" si="5">IF(ISBLANK(D46),"",D46*E46)</f>
        <v>0</v>
      </c>
    </row>
    <row r="47" spans="1:6" s="1" customFormat="1" x14ac:dyDescent="0.35">
      <c r="A47" s="87" t="str">
        <f>IF(ISBLANK(C47),"",MAX(A$1:$A46)+0.01)</f>
        <v/>
      </c>
      <c r="B47" s="79"/>
      <c r="C47" s="80"/>
      <c r="D47" s="81"/>
      <c r="E47" s="44"/>
      <c r="F47" s="84"/>
    </row>
    <row r="48" spans="1:6" s="1" customFormat="1" x14ac:dyDescent="0.35">
      <c r="A48" s="87" t="str">
        <f>IF(ISBLANK(C48),"",MAX(A$1:$A47)+0.01)</f>
        <v/>
      </c>
      <c r="B48" s="33" t="s">
        <v>95</v>
      </c>
      <c r="C48" s="80"/>
      <c r="D48" s="81"/>
      <c r="E48" s="44"/>
      <c r="F48" s="84"/>
    </row>
    <row r="49" spans="1:6" s="1" customFormat="1" ht="43.5" x14ac:dyDescent="0.35">
      <c r="A49" s="87" t="str">
        <f>IF(ISBLANK(C49),"",MAX(A$1:$A48)+0.01)</f>
        <v/>
      </c>
      <c r="B49" s="79" t="s">
        <v>125</v>
      </c>
      <c r="C49" s="80"/>
      <c r="D49" s="81"/>
      <c r="E49" s="44"/>
      <c r="F49" s="62" t="str">
        <f t="shared" ref="F49" si="6">IF(ISBLANK(D49),"",D49*E49)</f>
        <v/>
      </c>
    </row>
    <row r="50" spans="1:6" s="1" customFormat="1" x14ac:dyDescent="0.35">
      <c r="A50" s="87">
        <f>IF(ISBLANK(C50),"",MAX(A$1:$A49)+0.01)</f>
        <v>4.139999999999997</v>
      </c>
      <c r="B50" s="79" t="s">
        <v>96</v>
      </c>
      <c r="C50" s="80" t="s">
        <v>1</v>
      </c>
      <c r="D50" s="81">
        <v>20</v>
      </c>
      <c r="E50" s="44"/>
      <c r="F50" s="84"/>
    </row>
    <row r="51" spans="1:6" s="1" customFormat="1" x14ac:dyDescent="0.35">
      <c r="A51" s="87"/>
      <c r="B51" s="79"/>
      <c r="C51" s="80"/>
      <c r="D51" s="81"/>
      <c r="E51" s="44"/>
      <c r="F51" s="84"/>
    </row>
    <row r="52" spans="1:6" s="1" customFormat="1" x14ac:dyDescent="0.35">
      <c r="A52" s="103" t="str">
        <f>IF(ISBLANK(C52),"",MAX(A$1:$A51)+0.01)</f>
        <v/>
      </c>
      <c r="B52" s="112" t="s">
        <v>124</v>
      </c>
      <c r="C52" s="113"/>
      <c r="D52" s="114"/>
      <c r="E52" s="115"/>
      <c r="F52" s="116"/>
    </row>
    <row r="53" spans="1:6" s="1" customFormat="1" ht="29" x14ac:dyDescent="0.35">
      <c r="A53" s="103"/>
      <c r="B53" s="117" t="s">
        <v>129</v>
      </c>
      <c r="C53" s="113" t="s">
        <v>1</v>
      </c>
      <c r="D53" s="114">
        <v>1000</v>
      </c>
      <c r="E53" s="115"/>
      <c r="F53" s="111">
        <f t="shared" ref="F53:F56" si="7">IF(ISBLANK(D53),"",D53*E53)</f>
        <v>0</v>
      </c>
    </row>
    <row r="54" spans="1:6" s="1" customFormat="1" ht="16.5" x14ac:dyDescent="0.35">
      <c r="A54" s="87">
        <f>IF(ISBLANK(C54),"",MAX(A$1:$A53)+0.01)</f>
        <v>4.1499999999999968</v>
      </c>
      <c r="B54" s="79" t="s">
        <v>127</v>
      </c>
      <c r="C54" s="80" t="s">
        <v>126</v>
      </c>
      <c r="D54" s="81"/>
      <c r="E54" s="44"/>
      <c r="F54" s="111" t="str">
        <f t="shared" si="7"/>
        <v/>
      </c>
    </row>
    <row r="55" spans="1:6" s="1" customFormat="1" ht="16.5" x14ac:dyDescent="0.35">
      <c r="A55" s="87">
        <f>IF(ISBLANK(C55),"",MAX(A$1:$A54)+0.01)</f>
        <v>4.1599999999999966</v>
      </c>
      <c r="B55" s="79" t="s">
        <v>128</v>
      </c>
      <c r="C55" s="80" t="s">
        <v>126</v>
      </c>
      <c r="D55" s="81"/>
      <c r="E55" s="44"/>
      <c r="F55" s="111" t="str">
        <f t="shared" si="7"/>
        <v/>
      </c>
    </row>
    <row r="56" spans="1:6" s="1" customFormat="1" x14ac:dyDescent="0.35">
      <c r="A56" s="87"/>
      <c r="B56" s="79"/>
      <c r="C56" s="80"/>
      <c r="D56" s="82"/>
      <c r="E56" s="44"/>
      <c r="F56" s="111" t="str">
        <f t="shared" si="7"/>
        <v/>
      </c>
    </row>
    <row r="57" spans="1:6" s="1" customFormat="1" ht="29" x14ac:dyDescent="0.35">
      <c r="A57" s="87"/>
      <c r="B57" s="33" t="s">
        <v>41</v>
      </c>
      <c r="C57" s="80"/>
      <c r="D57" s="82"/>
      <c r="E57" s="44"/>
      <c r="F57" s="84"/>
    </row>
    <row r="58" spans="1:6" s="1" customFormat="1" x14ac:dyDescent="0.35">
      <c r="A58" s="87"/>
      <c r="B58" s="83"/>
      <c r="C58" s="80"/>
      <c r="D58" s="82"/>
      <c r="E58" s="44"/>
      <c r="F58" s="62"/>
    </row>
    <row r="59" spans="1:6" s="1" customFormat="1" x14ac:dyDescent="0.35">
      <c r="A59" s="87" t="str">
        <f>IF(ISBLANK(C59),"",MAX(A$1:$A58)+0.01)</f>
        <v/>
      </c>
      <c r="B59" s="79"/>
      <c r="C59" s="80"/>
      <c r="D59" s="82"/>
      <c r="E59" s="44"/>
      <c r="F59" s="84"/>
    </row>
    <row r="60" spans="1:6" s="1" customFormat="1" x14ac:dyDescent="0.35">
      <c r="A60" s="87" t="str">
        <f>IF(ISBLANK(C60),"",MAX(A$1:$A59)+0.01)</f>
        <v/>
      </c>
      <c r="B60" s="79"/>
      <c r="C60" s="80"/>
      <c r="D60" s="82"/>
      <c r="E60" s="44"/>
      <c r="F60" s="84"/>
    </row>
    <row r="61" spans="1:6" s="1" customFormat="1" x14ac:dyDescent="0.35">
      <c r="A61" s="87" t="str">
        <f>IF(ISBLANK(C61),"",MAX(A$1:$A60)+0.01)</f>
        <v/>
      </c>
      <c r="B61" s="79"/>
      <c r="C61" s="80"/>
      <c r="D61" s="82"/>
      <c r="E61" s="44"/>
      <c r="F61" s="62" t="str">
        <f t="shared" ref="F61" si="8">IF(ISBLANK(D61),"",D61*E61)</f>
        <v/>
      </c>
    </row>
    <row r="62" spans="1:6" s="1" customFormat="1" x14ac:dyDescent="0.35">
      <c r="A62" s="87" t="str">
        <f>IF(ISBLANK(C62),"",MAX(A$1:$A61)+0.01)</f>
        <v/>
      </c>
      <c r="B62" s="79"/>
      <c r="C62" s="80"/>
      <c r="D62" s="82"/>
      <c r="E62" s="44"/>
      <c r="F62" s="84"/>
    </row>
    <row r="63" spans="1:6" x14ac:dyDescent="0.35">
      <c r="A63" s="87" t="str">
        <f>IF(ISBLANK(C63),"",MAX(A$1:$A62)+0.01)</f>
        <v/>
      </c>
      <c r="B63" s="79"/>
      <c r="C63" s="80"/>
      <c r="D63" s="82"/>
      <c r="E63" s="44"/>
      <c r="F63" s="84" t="str">
        <f t="shared" ref="F63:F69" si="9">IF(ISBLANK(D63),"",D63*E63)</f>
        <v/>
      </c>
    </row>
    <row r="64" spans="1:6" x14ac:dyDescent="0.35">
      <c r="A64" s="87" t="str">
        <f>IF(ISBLANK(C64),"",MAX(A$1:$A63)+0.01)</f>
        <v/>
      </c>
      <c r="B64" s="79"/>
      <c r="C64" s="80"/>
      <c r="D64" s="82"/>
      <c r="E64" s="44"/>
      <c r="F64" s="84" t="str">
        <f t="shared" si="9"/>
        <v/>
      </c>
    </row>
    <row r="65" spans="1:6" x14ac:dyDescent="0.35">
      <c r="A65" s="87" t="str">
        <f>IF(ISBLANK(C65),"",MAX(A$1:$A64)+0.01)</f>
        <v/>
      </c>
      <c r="B65" s="79"/>
      <c r="C65" s="80"/>
      <c r="D65" s="82"/>
      <c r="E65" s="44"/>
      <c r="F65" s="84" t="str">
        <f t="shared" si="9"/>
        <v/>
      </c>
    </row>
    <row r="66" spans="1:6" x14ac:dyDescent="0.35">
      <c r="A66" s="87" t="str">
        <f>IF(ISBLANK(C66),"",MAX(A$1:$A65)+0.01)</f>
        <v/>
      </c>
      <c r="B66" s="79"/>
      <c r="C66" s="80"/>
      <c r="D66" s="82"/>
      <c r="E66" s="44"/>
      <c r="F66" s="84" t="str">
        <f t="shared" si="9"/>
        <v/>
      </c>
    </row>
    <row r="67" spans="1:6" x14ac:dyDescent="0.35">
      <c r="A67" s="87"/>
      <c r="B67" s="108"/>
      <c r="C67" s="108"/>
      <c r="D67" s="107"/>
      <c r="E67" s="44"/>
      <c r="F67" s="84"/>
    </row>
    <row r="68" spans="1:6" x14ac:dyDescent="0.35">
      <c r="A68" s="57" t="str">
        <f>IF(ISBLANK(C68),"",MAX(A$1:$A67)+0.01)</f>
        <v/>
      </c>
      <c r="B68" s="79"/>
      <c r="C68" s="80"/>
      <c r="D68" s="105"/>
      <c r="E68" s="44"/>
      <c r="F68" s="84" t="str">
        <f t="shared" si="9"/>
        <v/>
      </c>
    </row>
    <row r="69" spans="1:6" x14ac:dyDescent="0.35">
      <c r="A69" s="57" t="str">
        <f>IF(ISBLANK(C69),"",MAX(A$1:$A68)+0.01)</f>
        <v/>
      </c>
      <c r="B69" s="89"/>
      <c r="C69" s="80"/>
      <c r="D69" s="105"/>
      <c r="E69" s="44"/>
      <c r="F69" s="85" t="str">
        <f t="shared" si="9"/>
        <v/>
      </c>
    </row>
    <row r="70" spans="1:6" x14ac:dyDescent="0.35">
      <c r="A70" s="72" t="s">
        <v>19</v>
      </c>
      <c r="B70" s="142" t="s">
        <v>68</v>
      </c>
      <c r="C70" s="18"/>
      <c r="D70" s="3"/>
      <c r="E70" s="21"/>
      <c r="F70" s="71">
        <f>SUM(F7:F69)</f>
        <v>0</v>
      </c>
    </row>
    <row r="71" spans="1:6" x14ac:dyDescent="0.35">
      <c r="A71" s="60"/>
      <c r="B71" s="7"/>
      <c r="C71" s="105"/>
      <c r="D71" s="106"/>
      <c r="E71" s="107"/>
    </row>
    <row r="72" spans="1:6" x14ac:dyDescent="0.35">
      <c r="A72" s="60"/>
      <c r="B72" s="7"/>
      <c r="C72" s="105"/>
      <c r="D72" s="106"/>
      <c r="E72" s="107"/>
    </row>
    <row r="73" spans="1:6" x14ac:dyDescent="0.35">
      <c r="A73" s="60"/>
      <c r="B73" s="7"/>
      <c r="C73" s="105"/>
      <c r="D73" s="106"/>
      <c r="E73" s="107"/>
    </row>
    <row r="74" spans="1:6" x14ac:dyDescent="0.35">
      <c r="A74" s="60"/>
      <c r="B74" s="7"/>
      <c r="C74" s="105"/>
      <c r="D74" s="106"/>
      <c r="E74" s="107"/>
    </row>
    <row r="75" spans="1:6" x14ac:dyDescent="0.35">
      <c r="A75" s="60"/>
      <c r="B75" s="7"/>
      <c r="C75" s="105"/>
      <c r="D75" s="106"/>
      <c r="E75" s="107"/>
    </row>
    <row r="76" spans="1:6" x14ac:dyDescent="0.35">
      <c r="A76" s="60"/>
      <c r="B76" s="7"/>
      <c r="C76" s="105"/>
      <c r="D76" s="106"/>
      <c r="E76" s="107"/>
    </row>
    <row r="77" spans="1:6" x14ac:dyDescent="0.35">
      <c r="A77" s="60"/>
      <c r="B77" s="7"/>
      <c r="C77" s="105"/>
      <c r="D77" s="106"/>
      <c r="E77" s="107"/>
    </row>
    <row r="78" spans="1:6" x14ac:dyDescent="0.35">
      <c r="A78" s="60"/>
      <c r="B78" s="7"/>
      <c r="C78" s="105"/>
      <c r="D78" s="106"/>
      <c r="E78" s="107"/>
    </row>
    <row r="79" spans="1:6" x14ac:dyDescent="0.35">
      <c r="A79" s="60"/>
      <c r="B79" s="7"/>
      <c r="C79" s="105"/>
      <c r="D79" s="106"/>
      <c r="E79" s="107"/>
    </row>
    <row r="80" spans="1:6" x14ac:dyDescent="0.35">
      <c r="A80" s="60"/>
      <c r="B80" s="7"/>
      <c r="C80" s="105"/>
      <c r="D80" s="106"/>
      <c r="E80" s="107"/>
    </row>
    <row r="81" spans="1:5" x14ac:dyDescent="0.35">
      <c r="A81" s="60"/>
      <c r="B81" s="9"/>
      <c r="C81" s="59"/>
      <c r="D81" s="59"/>
      <c r="E81" s="107"/>
    </row>
    <row r="82" spans="1:5" x14ac:dyDescent="0.35">
      <c r="A82" s="60"/>
      <c r="B82" s="9"/>
      <c r="C82" s="59"/>
      <c r="D82" s="59"/>
      <c r="E82" s="107"/>
    </row>
    <row r="83" spans="1:5" x14ac:dyDescent="0.35">
      <c r="A83" s="60"/>
      <c r="B83" s="9"/>
      <c r="C83" s="59"/>
      <c r="D83" s="59"/>
      <c r="E83" s="107"/>
    </row>
    <row r="84" spans="1:5" x14ac:dyDescent="0.35">
      <c r="A84" s="60"/>
      <c r="B84" s="9"/>
      <c r="C84" s="59"/>
      <c r="D84" s="59"/>
      <c r="E84" s="107"/>
    </row>
    <row r="85" spans="1:5" x14ac:dyDescent="0.35">
      <c r="A85" s="60"/>
      <c r="B85" s="9"/>
      <c r="C85" s="59"/>
      <c r="D85" s="59"/>
      <c r="E85" s="107"/>
    </row>
    <row r="86" spans="1:5" x14ac:dyDescent="0.35">
      <c r="A86" s="60"/>
      <c r="B86" s="9"/>
      <c r="C86" s="59"/>
      <c r="D86" s="59"/>
      <c r="E86" s="107"/>
    </row>
    <row r="87" spans="1:5" x14ac:dyDescent="0.35">
      <c r="A87" s="60"/>
      <c r="B87" s="9"/>
      <c r="C87" s="59"/>
      <c r="D87" s="59"/>
      <c r="E87" s="107"/>
    </row>
    <row r="88" spans="1:5" x14ac:dyDescent="0.35">
      <c r="A88" s="60"/>
      <c r="B88" s="9"/>
      <c r="C88" s="59"/>
      <c r="D88" s="59"/>
      <c r="E88" s="107"/>
    </row>
    <row r="89" spans="1:5" x14ac:dyDescent="0.35">
      <c r="A89" s="60"/>
      <c r="B89" s="9"/>
      <c r="C89" s="59"/>
      <c r="D89" s="59"/>
      <c r="E89" s="107"/>
    </row>
  </sheetData>
  <pageMargins left="0.23622047244094491" right="0.23622047244094491" top="0.74803149606299213" bottom="0.74803149606299213" header="0.31496062992125984" footer="0.31496062992125984"/>
  <pageSetup paperSize="9" scale="80" fitToHeight="0" orientation="portrait" r:id="rId1"/>
  <headerFooter>
    <oddFooter>&amp;LSNOW SOFT
Warehouse Sprinklers &amp; Fire Detection&amp;CRev 3&amp;RPage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53D6-7A12-4A70-AA4E-82545F617C55}">
  <sheetPr>
    <pageSetUpPr fitToPage="1"/>
  </sheetPr>
  <dimension ref="A1:F37"/>
  <sheetViews>
    <sheetView view="pageBreakPreview" topLeftCell="A2" zoomScaleNormal="85" zoomScaleSheetLayoutView="100" workbookViewId="0">
      <selection activeCell="F19" sqref="F19"/>
    </sheetView>
  </sheetViews>
  <sheetFormatPr defaultColWidth="9.08984375" defaultRowHeight="14.5" x14ac:dyDescent="0.35"/>
  <cols>
    <col min="1" max="1" width="10.6328125" style="36" customWidth="1"/>
    <col min="2" max="2" width="60.6328125" style="22" customWidth="1"/>
    <col min="3" max="4" width="10.6328125" style="37" customWidth="1"/>
    <col min="5" max="5" width="15.6328125" style="5" customWidth="1"/>
    <col min="6" max="6" width="15.6328125" style="30" customWidth="1"/>
    <col min="7" max="16384" width="9.08984375" style="5"/>
  </cols>
  <sheetData>
    <row r="1" spans="1:6" ht="21" x14ac:dyDescent="0.35">
      <c r="A1" s="51"/>
      <c r="B1" s="52" t="s">
        <v>122</v>
      </c>
      <c r="C1" s="53"/>
      <c r="D1" s="54"/>
      <c r="E1" s="55"/>
      <c r="F1" s="56"/>
    </row>
    <row r="2" spans="1:6" ht="18.5" x14ac:dyDescent="0.35">
      <c r="A2" s="57"/>
      <c r="B2" s="58" t="s">
        <v>13</v>
      </c>
      <c r="C2" s="59"/>
      <c r="D2" s="60"/>
      <c r="E2" s="61"/>
      <c r="F2" s="62"/>
    </row>
    <row r="3" spans="1:6" ht="15.5" x14ac:dyDescent="0.35">
      <c r="A3" s="57"/>
      <c r="B3" s="63" t="s">
        <v>123</v>
      </c>
      <c r="C3" s="59"/>
      <c r="D3" s="60"/>
      <c r="E3" s="61"/>
      <c r="F3" s="62"/>
    </row>
    <row r="4" spans="1:6" ht="15.5" x14ac:dyDescent="0.35">
      <c r="A4" s="57"/>
      <c r="B4" s="118" t="s">
        <v>141</v>
      </c>
      <c r="C4" s="59"/>
      <c r="D4" s="60"/>
      <c r="E4" s="61"/>
      <c r="F4" s="62"/>
    </row>
    <row r="5" spans="1:6" x14ac:dyDescent="0.35">
      <c r="A5" s="65"/>
      <c r="B5" s="119"/>
      <c r="C5" s="120"/>
      <c r="D5" s="121"/>
      <c r="E5" s="122"/>
      <c r="F5" s="70"/>
    </row>
    <row r="6" spans="1:6" x14ac:dyDescent="0.35">
      <c r="A6" s="72" t="s">
        <v>20</v>
      </c>
      <c r="B6" s="73"/>
      <c r="C6" s="18" t="s">
        <v>21</v>
      </c>
      <c r="D6" s="74" t="s">
        <v>22</v>
      </c>
      <c r="E6" s="75" t="s">
        <v>23</v>
      </c>
      <c r="F6" s="75" t="s">
        <v>2</v>
      </c>
    </row>
    <row r="7" spans="1:6" s="1" customFormat="1" x14ac:dyDescent="0.35">
      <c r="A7" s="86">
        <v>5</v>
      </c>
      <c r="B7" s="33" t="s">
        <v>137</v>
      </c>
      <c r="C7" s="77"/>
      <c r="D7" s="78"/>
      <c r="E7" s="44"/>
      <c r="F7" s="84" t="str">
        <f t="shared" ref="F7:F16" si="0">IF(ISBLANK(D7),"",D7*E7)</f>
        <v/>
      </c>
    </row>
    <row r="8" spans="1:6" s="1" customFormat="1" x14ac:dyDescent="0.35">
      <c r="A8" s="87" t="str">
        <f>IF(ISBLANK(C8),"",MAX(A$1:$A7)+0.01)</f>
        <v/>
      </c>
      <c r="B8" s="79"/>
      <c r="C8" s="80"/>
      <c r="D8" s="81"/>
      <c r="E8" s="44"/>
      <c r="F8" s="84" t="str">
        <f t="shared" si="0"/>
        <v/>
      </c>
    </row>
    <row r="9" spans="1:6" s="1" customFormat="1" x14ac:dyDescent="0.35">
      <c r="A9" s="87" t="str">
        <f>IF(ISBLANK(C9),"",MAX(A$1:$A8)+0.01)</f>
        <v/>
      </c>
      <c r="B9" s="33"/>
      <c r="C9" s="80"/>
      <c r="D9" s="81"/>
      <c r="E9" s="44"/>
      <c r="F9" s="84" t="str">
        <f t="shared" si="0"/>
        <v/>
      </c>
    </row>
    <row r="10" spans="1:6" s="1" customFormat="1" ht="29" x14ac:dyDescent="0.35">
      <c r="A10" s="87">
        <f>IF(ISBLANK(C10),"",MAX(A$1:$A9)+0.01)</f>
        <v>5.01</v>
      </c>
      <c r="B10" s="79" t="s">
        <v>138</v>
      </c>
      <c r="C10" s="80" t="s">
        <v>71</v>
      </c>
      <c r="D10" s="81">
        <v>1</v>
      </c>
      <c r="E10" s="44"/>
      <c r="F10" s="62">
        <f t="shared" si="0"/>
        <v>0</v>
      </c>
    </row>
    <row r="11" spans="1:6" s="1" customFormat="1" x14ac:dyDescent="0.35">
      <c r="A11" s="87" t="str">
        <f>IF(ISBLANK(C11),"",MAX(A$1:$A10)+0.01)</f>
        <v/>
      </c>
      <c r="B11" s="79"/>
      <c r="C11" s="80"/>
      <c r="D11" s="81"/>
      <c r="E11" s="44"/>
      <c r="F11" s="84"/>
    </row>
    <row r="12" spans="1:6" s="1" customFormat="1" ht="29" x14ac:dyDescent="0.35">
      <c r="A12" s="87">
        <f>IF(ISBLANK(C12),"",MAX(A$1:$A11)+0.01)</f>
        <v>5.0199999999999996</v>
      </c>
      <c r="B12" s="4" t="s">
        <v>139</v>
      </c>
      <c r="C12" s="80" t="s">
        <v>0</v>
      </c>
      <c r="D12" s="81">
        <v>1</v>
      </c>
      <c r="E12" s="44"/>
      <c r="F12" s="62">
        <f t="shared" si="0"/>
        <v>0</v>
      </c>
    </row>
    <row r="13" spans="1:6" s="1" customFormat="1" x14ac:dyDescent="0.35">
      <c r="A13" s="87" t="str">
        <f>IF(ISBLANK(C13),"",MAX(A$1:$A12)+0.01)</f>
        <v/>
      </c>
      <c r="B13" s="79"/>
      <c r="C13" s="80"/>
      <c r="D13" s="81"/>
      <c r="E13" s="44"/>
      <c r="F13" s="62" t="str">
        <f t="shared" si="0"/>
        <v/>
      </c>
    </row>
    <row r="14" spans="1:6" s="1" customFormat="1" x14ac:dyDescent="0.35">
      <c r="A14" s="87" t="str">
        <f>IF(ISBLANK(C14),"",MAX(A$1:$A13)+0.01)</f>
        <v/>
      </c>
      <c r="B14" s="33"/>
      <c r="C14" s="80"/>
      <c r="D14" s="81"/>
      <c r="E14" s="44"/>
      <c r="F14" s="62" t="str">
        <f t="shared" si="0"/>
        <v/>
      </c>
    </row>
    <row r="15" spans="1:6" s="1" customFormat="1" x14ac:dyDescent="0.35">
      <c r="A15" s="87">
        <f>IF(ISBLANK(C15),"",MAX(A$1:$A14)+0.01)</f>
        <v>5.0299999999999994</v>
      </c>
      <c r="B15" s="79" t="s">
        <v>140</v>
      </c>
      <c r="C15" s="80" t="s">
        <v>71</v>
      </c>
      <c r="D15" s="81">
        <v>1</v>
      </c>
      <c r="E15" s="44"/>
      <c r="F15" s="62">
        <f t="shared" si="0"/>
        <v>0</v>
      </c>
    </row>
    <row r="16" spans="1:6" s="1" customFormat="1" x14ac:dyDescent="0.35">
      <c r="A16" s="87" t="str">
        <f>IF(ISBLANK(C16),"",MAX(A$1:$A15)+0.01)</f>
        <v/>
      </c>
      <c r="B16" s="79"/>
      <c r="C16" s="80"/>
      <c r="D16" s="81"/>
      <c r="E16" s="44"/>
      <c r="F16" s="62" t="str">
        <f t="shared" si="0"/>
        <v/>
      </c>
    </row>
    <row r="17" spans="1:6" x14ac:dyDescent="0.35">
      <c r="A17" s="57" t="str">
        <f>IF(ISBLANK(C17),"",MAX(A$1:$A16)+0.01)</f>
        <v/>
      </c>
      <c r="B17" s="89"/>
      <c r="C17" s="80"/>
      <c r="D17" s="105"/>
      <c r="E17" s="44"/>
      <c r="F17" s="85" t="str">
        <f t="shared" ref="F17" si="1">IF(ISBLANK(D17),"",D17*E17)</f>
        <v/>
      </c>
    </row>
    <row r="18" spans="1:6" x14ac:dyDescent="0.35">
      <c r="A18" s="72" t="s">
        <v>19</v>
      </c>
      <c r="B18" s="142" t="s">
        <v>68</v>
      </c>
      <c r="C18" s="18"/>
      <c r="D18" s="3"/>
      <c r="E18" s="21"/>
      <c r="F18" s="71">
        <f>SUM(F7:F17)</f>
        <v>0</v>
      </c>
    </row>
    <row r="19" spans="1:6" x14ac:dyDescent="0.35">
      <c r="A19" s="60"/>
      <c r="B19" s="7"/>
      <c r="C19" s="105"/>
      <c r="D19" s="106"/>
      <c r="E19" s="107"/>
    </row>
    <row r="20" spans="1:6" x14ac:dyDescent="0.35">
      <c r="A20" s="60"/>
      <c r="B20" s="7"/>
      <c r="C20" s="105"/>
      <c r="D20" s="106"/>
      <c r="E20" s="107"/>
    </row>
    <row r="21" spans="1:6" x14ac:dyDescent="0.35">
      <c r="A21" s="60"/>
      <c r="B21" s="7"/>
      <c r="C21" s="105"/>
      <c r="D21" s="106"/>
      <c r="E21" s="107"/>
    </row>
    <row r="22" spans="1:6" x14ac:dyDescent="0.35">
      <c r="A22" s="60"/>
      <c r="B22" s="7"/>
      <c r="C22" s="105"/>
      <c r="D22" s="106"/>
      <c r="E22" s="107"/>
    </row>
    <row r="23" spans="1:6" x14ac:dyDescent="0.35">
      <c r="A23" s="60"/>
      <c r="B23" s="7"/>
      <c r="C23" s="105"/>
      <c r="D23" s="106"/>
      <c r="E23" s="107"/>
    </row>
    <row r="24" spans="1:6" x14ac:dyDescent="0.35">
      <c r="A24" s="60"/>
      <c r="B24" s="7"/>
      <c r="C24" s="105"/>
      <c r="D24" s="106"/>
      <c r="E24" s="107"/>
    </row>
    <row r="25" spans="1:6" x14ac:dyDescent="0.35">
      <c r="A25" s="60"/>
      <c r="B25" s="7"/>
      <c r="C25" s="105"/>
      <c r="D25" s="106"/>
      <c r="E25" s="107"/>
    </row>
    <row r="26" spans="1:6" x14ac:dyDescent="0.35">
      <c r="A26" s="60"/>
      <c r="B26" s="7"/>
      <c r="C26" s="105"/>
      <c r="D26" s="106"/>
      <c r="E26" s="107"/>
    </row>
    <row r="27" spans="1:6" x14ac:dyDescent="0.35">
      <c r="A27" s="60"/>
      <c r="B27" s="7"/>
      <c r="C27" s="105"/>
      <c r="D27" s="106"/>
      <c r="E27" s="107"/>
    </row>
    <row r="28" spans="1:6" x14ac:dyDescent="0.35">
      <c r="A28" s="60"/>
      <c r="B28" s="7"/>
      <c r="C28" s="105"/>
      <c r="D28" s="106"/>
      <c r="E28" s="107"/>
    </row>
    <row r="29" spans="1:6" s="30" customFormat="1" x14ac:dyDescent="0.35">
      <c r="A29" s="60"/>
      <c r="B29" s="9"/>
      <c r="C29" s="59"/>
      <c r="D29" s="59"/>
      <c r="E29" s="107"/>
    </row>
    <row r="30" spans="1:6" s="30" customFormat="1" x14ac:dyDescent="0.35">
      <c r="A30" s="60"/>
      <c r="B30" s="9"/>
      <c r="C30" s="59"/>
      <c r="D30" s="59"/>
      <c r="E30" s="107"/>
    </row>
    <row r="31" spans="1:6" s="30" customFormat="1" x14ac:dyDescent="0.35">
      <c r="A31" s="60"/>
      <c r="B31" s="9"/>
      <c r="C31" s="59"/>
      <c r="D31" s="59"/>
      <c r="E31" s="107"/>
    </row>
    <row r="32" spans="1:6" s="30" customFormat="1" x14ac:dyDescent="0.35">
      <c r="A32" s="60"/>
      <c r="B32" s="9"/>
      <c r="C32" s="59"/>
      <c r="D32" s="59"/>
      <c r="E32" s="107"/>
    </row>
    <row r="33" spans="1:5" s="30" customFormat="1" x14ac:dyDescent="0.35">
      <c r="A33" s="60"/>
      <c r="B33" s="9"/>
      <c r="C33" s="59"/>
      <c r="D33" s="59"/>
      <c r="E33" s="107"/>
    </row>
    <row r="34" spans="1:5" s="30" customFormat="1" x14ac:dyDescent="0.35">
      <c r="A34" s="60"/>
      <c r="B34" s="9"/>
      <c r="C34" s="59"/>
      <c r="D34" s="59"/>
      <c r="E34" s="107"/>
    </row>
    <row r="35" spans="1:5" s="30" customFormat="1" x14ac:dyDescent="0.35">
      <c r="A35" s="60"/>
      <c r="B35" s="9"/>
      <c r="C35" s="59"/>
      <c r="D35" s="59"/>
      <c r="E35" s="107"/>
    </row>
    <row r="36" spans="1:5" s="30" customFormat="1" x14ac:dyDescent="0.35">
      <c r="A36" s="60"/>
      <c r="B36" s="9"/>
      <c r="C36" s="59"/>
      <c r="D36" s="59"/>
      <c r="E36" s="107"/>
    </row>
    <row r="37" spans="1:5" s="30" customFormat="1" x14ac:dyDescent="0.35">
      <c r="A37" s="60"/>
      <c r="B37" s="9"/>
      <c r="C37" s="59"/>
      <c r="D37" s="59"/>
      <c r="E37" s="107"/>
    </row>
  </sheetData>
  <pageMargins left="0.23622047244094491" right="0.23622047244094491" top="0.74803149606299213" bottom="0.74803149606299213" header="0.31496062992125984" footer="0.31496062992125984"/>
  <pageSetup paperSize="9" scale="80" fitToHeight="0" orientation="portrait" r:id="rId1"/>
  <headerFooter>
    <oddFooter>&amp;LSNOW SOFT
Warehouse Sprinklers &amp; Fire Detection&amp;CRev 3&amp;RPage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1526-436E-4390-A27C-6DE7652F0086}">
  <dimension ref="A1:A3"/>
  <sheetViews>
    <sheetView workbookViewId="0">
      <selection activeCell="A3" sqref="A3"/>
    </sheetView>
  </sheetViews>
  <sheetFormatPr defaultRowHeight="14.5" x14ac:dyDescent="0.35"/>
  <sheetData>
    <row r="1" spans="1:1" x14ac:dyDescent="0.35">
      <c r="A1" t="s">
        <v>134</v>
      </c>
    </row>
    <row r="2" spans="1:1" x14ac:dyDescent="0.35">
      <c r="A2" t="s">
        <v>135</v>
      </c>
    </row>
    <row r="3" spans="1:1" x14ac:dyDescent="0.35">
      <c r="A3" t="s">
        <v>136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DFA9-BD6C-4237-BF73-2151F5751303}">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0906AE8F1524DB9F1E73C7FA1F1EC" ma:contentTypeVersion="15" ma:contentTypeDescription="Create a new document." ma:contentTypeScope="" ma:versionID="fc9ebbfcf2ace2fcd3043540c2325660">
  <xsd:schema xmlns:xsd="http://www.w3.org/2001/XMLSchema" xmlns:xs="http://www.w3.org/2001/XMLSchema" xmlns:p="http://schemas.microsoft.com/office/2006/metadata/properties" xmlns:ns2="e7e1e2b0-bbfe-4ffb-8756-50bdf6869ea7" xmlns:ns3="0c80a414-bf7e-425b-839b-47232db6ba27" targetNamespace="http://schemas.microsoft.com/office/2006/metadata/properties" ma:root="true" ma:fieldsID="9aa8c6e00071fb810a80aa614f33cb41" ns2:_="" ns3:_="">
    <xsd:import namespace="e7e1e2b0-bbfe-4ffb-8756-50bdf6869ea7"/>
    <xsd:import namespace="0c80a414-bf7e-425b-839b-47232db6ba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e1e2b0-bbfe-4ffb-8756-50bdf6869e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26d193a-7868-4795-99f2-9ce8a648c7a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80a414-bf7e-425b-839b-47232db6ba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a21a292-5339-4cc6-9fe3-383bce7f1ce5}" ma:internalName="TaxCatchAll" ma:showField="CatchAllData" ma:web="0c80a414-bf7e-425b-839b-47232db6ba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c80a414-bf7e-425b-839b-47232db6ba27" xsi:nil="true"/>
    <lcf76f155ced4ddcb4097134ff3c332f xmlns="e7e1e2b0-bbfe-4ffb-8756-50bdf6869ea7">
      <Terms xmlns="http://schemas.microsoft.com/office/infopath/2007/PartnerControls"/>
    </lcf76f155ced4ddcb4097134ff3c332f>
    <SharedWithUsers xmlns="0c80a414-bf7e-425b-839b-47232db6ba2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AEC83C-C970-4D00-A41D-7D481E45A6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e1e2b0-bbfe-4ffb-8756-50bdf6869ea7"/>
    <ds:schemaRef ds:uri="0c80a414-bf7e-425b-839b-47232db6ba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D12461-3DFB-4A2A-A793-986467791231}">
  <ds:schemaRefs>
    <ds:schemaRef ds:uri="0c80a414-bf7e-425b-839b-47232db6ba27"/>
    <ds:schemaRef ds:uri="http://schemas.microsoft.com/office/2006/documentManagement/types"/>
    <ds:schemaRef ds:uri="http://schemas.microsoft.com/office/2006/metadata/properties"/>
    <ds:schemaRef ds:uri="http://schemas.microsoft.com/office/infopath/2007/PartnerControls"/>
    <ds:schemaRef ds:uri="http://purl.org/dc/terms/"/>
    <ds:schemaRef ds:uri="http://www.w3.org/XML/1998/namespace"/>
    <ds:schemaRef ds:uri="http://schemas.openxmlformats.org/package/2006/metadata/core-properties"/>
    <ds:schemaRef ds:uri="e7e1e2b0-bbfe-4ffb-8756-50bdf6869ea7"/>
    <ds:schemaRef ds:uri="http://purl.org/dc/elements/1.1/"/>
    <ds:schemaRef ds:uri="http://purl.org/dc/dcmitype/"/>
  </ds:schemaRefs>
</ds:datastoreItem>
</file>

<file path=customXml/itemProps3.xml><?xml version="1.0" encoding="utf-8"?>
<ds:datastoreItem xmlns:ds="http://schemas.openxmlformats.org/officeDocument/2006/customXml" ds:itemID="{21112B38-59EF-4033-8507-6D8E31D566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Summary Page</vt:lpstr>
      <vt:lpstr>Section 1 - P&amp;Gs</vt:lpstr>
      <vt:lpstr>Section 2 - SPRINKLERS</vt:lpstr>
      <vt:lpstr>Section 3 - EQUIPMENT &amp; SIGNAGE</vt:lpstr>
      <vt:lpstr>Section 4 - DETECTION &amp; GAS SUP</vt:lpstr>
      <vt:lpstr>Section 5 - Existing equipment </vt:lpstr>
      <vt:lpstr>Sect</vt:lpstr>
      <vt:lpstr>Sheet3</vt:lpstr>
      <vt:lpstr>'Section 1 - P&amp;Gs'!Print_Area</vt:lpstr>
      <vt:lpstr>'Section 2 - SPRINKLERS'!Print_Area</vt:lpstr>
      <vt:lpstr>'Section 3 - EQUIPMENT &amp; SIGNAGE'!Print_Area</vt:lpstr>
      <vt:lpstr>'Section 4 - DETECTION &amp; GAS SUP'!Print_Area</vt:lpstr>
      <vt:lpstr>'Section 5 - Existing equipment '!Print_Area</vt:lpstr>
      <vt:lpstr>'Summary Page'!Print_Area</vt:lpstr>
      <vt:lpstr>'Section 1 - P&amp;Gs'!Print_Titles</vt:lpstr>
      <vt:lpstr>'Section 2 - SPRINKLERS'!Print_Titles</vt:lpstr>
      <vt:lpstr>'Section 3 - EQUIPMENT &amp; SIGNAGE'!Print_Titles</vt:lpstr>
      <vt:lpstr>'Section 4 - DETECTION &amp; GAS SUP'!Print_Titles</vt:lpstr>
      <vt:lpstr>'Section 5 - Existing equipment '!Print_Titles</vt:lpstr>
      <vt:lpstr>'Summary Page'!Print_Titles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Nanzi Bika</dc:creator>
  <cp:lastModifiedBy>Nkele  Chauke</cp:lastModifiedBy>
  <cp:lastPrinted>2022-07-27T17:02:36Z</cp:lastPrinted>
  <dcterms:created xsi:type="dcterms:W3CDTF">2015-06-05T18:17:20Z</dcterms:created>
  <dcterms:modified xsi:type="dcterms:W3CDTF">2024-01-25T11:07:51Z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0x0101002C70906AE8F1524DB9F1E73C7FA1F1EC</vt:lpwstr>
  </property>
  <property fmtid="{D5CDD505-2E9C-101B-9397-08002B2CF9AE}" pid="3" name="Order">
    <vt:r8>2099800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