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Mmatli\Desktop\RFB 02 2023\"/>
    </mc:Choice>
  </mc:AlternateContent>
  <bookViews>
    <workbookView xWindow="-105" yWindow="-105" windowWidth="19425" windowHeight="10425" tabRatio="653" activeTab="4"/>
  </bookViews>
  <sheets>
    <sheet name="COVER SHEET" sheetId="33" r:id="rId1"/>
    <sheet name="2. TRANSACTION FEE OFFSITE DOJ" sheetId="36" r:id="rId2"/>
    <sheet name="2. TRANSACTION FEE OFFSITENPA " sheetId="35" r:id="rId3"/>
    <sheet name="Consolid" sheetId="37" r:id="rId4"/>
    <sheet name="Price Declaration " sheetId="26" r:id="rId5"/>
  </sheets>
  <definedNames>
    <definedName name="AA" localSheetId="1">#REF!</definedName>
    <definedName name="AA" localSheetId="3">#REF!</definedName>
    <definedName name="AA">#REF!</definedName>
    <definedName name="Answers_to_Template4_Q" localSheetId="1">#REF!</definedName>
    <definedName name="Answers_to_Template4_Q" localSheetId="2">#REF!</definedName>
    <definedName name="Answers_to_Template4_Q" localSheetId="3">#REF!</definedName>
    <definedName name="Answers_to_Template4_Q">#REF!</definedName>
    <definedName name="Cost_Changes" localSheetId="1">#REF!</definedName>
    <definedName name="Cost_Changes" localSheetId="2">#REF!</definedName>
    <definedName name="Cost_Changes" localSheetId="3">#REF!</definedName>
    <definedName name="Cost_Changes">#REF!</definedName>
    <definedName name="EE" localSheetId="1">#REF!</definedName>
    <definedName name="EE" localSheetId="3">#REF!</definedName>
    <definedName name="EE">#REF!</definedName>
    <definedName name="Names_cells" localSheetId="1">#REF!</definedName>
    <definedName name="Names_cells" localSheetId="2">#REF!</definedName>
    <definedName name="Names_cells" localSheetId="3">#REF!</definedName>
    <definedName name="Names_cells">#REF!</definedName>
    <definedName name="_xlnm.Print_Area" localSheetId="1">'2. TRANSACTION FEE OFFSITE DOJ'!$A$1:$I$61</definedName>
    <definedName name="_xlnm.Print_Area" localSheetId="2">'2. TRANSACTION FEE OFFSITENPA '!$A$1:$I$61</definedName>
    <definedName name="_xlnm.Print_Area" localSheetId="3">Consolid!$A$1:$I$61</definedName>
    <definedName name="_xlnm.Print_Area" localSheetId="0">'COVER SHEET'!$A$1:$M$49</definedName>
    <definedName name="_xlnm.Print_Area" localSheetId="4">'Price Declaration '!$A$1:$I$41</definedName>
    <definedName name="QQ" localSheetId="1">#REF!</definedName>
    <definedName name="QQ" localSheetId="3">#REF!</definedName>
    <definedName name="QQ">#REF!</definedName>
    <definedName name="RR" localSheetId="1">#REF!</definedName>
    <definedName name="RR" localSheetId="3">#REF!</definedName>
    <definedName name="RR">#REF!</definedName>
    <definedName name="SS" localSheetId="1">#REF!</definedName>
    <definedName name="SS" localSheetId="3">#REF!</definedName>
    <definedName name="SS">#REF!</definedName>
    <definedName name="TOTAL_E" localSheetId="1">#REF!</definedName>
    <definedName name="TOTAL_E" localSheetId="2">#REF!</definedName>
    <definedName name="TOTAL_E" localSheetId="3">#REF!</definedName>
    <definedName name="TOTAL_E">#REF!</definedName>
    <definedName name="TOTAL_I" localSheetId="1">#REF!</definedName>
    <definedName name="TOTAL_I" localSheetId="2">#REF!</definedName>
    <definedName name="TOTAL_I" localSheetId="3">#REF!</definedName>
    <definedName name="TOTAL_I">#REF!</definedName>
    <definedName name="TOTAL_M" localSheetId="1">#REF!</definedName>
    <definedName name="TOTAL_M" localSheetId="2">#REF!</definedName>
    <definedName name="TOTAL_M" localSheetId="3">#REF!</definedName>
    <definedName name="TOTAL_M">#REF!</definedName>
    <definedName name="TT" localSheetId="1">#REF!</definedName>
    <definedName name="TT" localSheetId="3">#REF!</definedName>
    <definedName name="TT">#REF!</definedName>
    <definedName name="WW" localSheetId="1">#REF!</definedName>
    <definedName name="WW" localSheetId="3">#REF!</definedName>
    <definedName name="WW">#REF!</definedName>
    <definedName name="XX" localSheetId="1">#REF!</definedName>
    <definedName name="XX" localSheetId="3">#REF!</definedName>
    <definedName name="XX">#REF!</definedName>
    <definedName name="Years" localSheetId="1">#REF!</definedName>
    <definedName name="Years" localSheetId="2">#REF!</definedName>
    <definedName name="Years" localSheetId="3">#REF!</definedName>
    <definedName name="Years">#REF!</definedName>
    <definedName name="YY" localSheetId="1">#REF!</definedName>
    <definedName name="YY" localSheetId="3">#REF!</definedName>
    <definedName name="YY">#REF!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4" i="37" l="1"/>
  <c r="C53" i="37"/>
  <c r="C52" i="37"/>
  <c r="C51" i="37"/>
  <c r="C50" i="37"/>
  <c r="C49" i="37"/>
  <c r="C48" i="37"/>
  <c r="C47" i="37"/>
  <c r="C46" i="37"/>
  <c r="C45" i="37"/>
  <c r="C44" i="37"/>
  <c r="C43" i="37"/>
  <c r="C42" i="37"/>
  <c r="C41" i="37"/>
  <c r="C40" i="37"/>
  <c r="C39" i="37"/>
  <c r="C38" i="37"/>
  <c r="C37" i="37"/>
  <c r="C36" i="37"/>
  <c r="C35" i="37"/>
  <c r="F35" i="37" s="1"/>
  <c r="C34" i="37"/>
  <c r="C33" i="37"/>
  <c r="F33" i="37" s="1"/>
  <c r="C32" i="37"/>
  <c r="C31" i="37"/>
  <c r="C30" i="37"/>
  <c r="C29" i="37"/>
  <c r="C28" i="37"/>
  <c r="C27" i="37"/>
  <c r="F27" i="37" s="1"/>
  <c r="C26" i="37"/>
  <c r="C25" i="37"/>
  <c r="C24" i="37"/>
  <c r="C23" i="37"/>
  <c r="F23" i="37" s="1"/>
  <c r="C22" i="37"/>
  <c r="F22" i="37" s="1"/>
  <c r="C21" i="37"/>
  <c r="C20" i="37"/>
  <c r="F20" i="37" s="1"/>
  <c r="C19" i="37"/>
  <c r="I19" i="37" s="1"/>
  <c r="C18" i="37"/>
  <c r="C17" i="37"/>
  <c r="C16" i="37"/>
  <c r="C15" i="37"/>
  <c r="I15" i="37" s="1"/>
  <c r="C14" i="37"/>
  <c r="F14" i="37" s="1"/>
  <c r="E53" i="37"/>
  <c r="F53" i="37" s="1"/>
  <c r="E52" i="37"/>
  <c r="F52" i="37" s="1"/>
  <c r="E51" i="37"/>
  <c r="F51" i="37" s="1"/>
  <c r="I50" i="37"/>
  <c r="H50" i="37"/>
  <c r="F50" i="37"/>
  <c r="E50" i="37"/>
  <c r="H45" i="37"/>
  <c r="I45" i="37" s="1"/>
  <c r="E45" i="37"/>
  <c r="F45" i="37" s="1"/>
  <c r="H44" i="37"/>
  <c r="I44" i="37" s="1"/>
  <c r="F44" i="37"/>
  <c r="E44" i="37"/>
  <c r="H43" i="37"/>
  <c r="E43" i="37"/>
  <c r="H42" i="37"/>
  <c r="I42" i="37" s="1"/>
  <c r="F42" i="37"/>
  <c r="E42" i="37"/>
  <c r="H41" i="37"/>
  <c r="I41" i="37" s="1"/>
  <c r="E41" i="37"/>
  <c r="F41" i="37" s="1"/>
  <c r="H40" i="37"/>
  <c r="I40" i="37" s="1"/>
  <c r="F40" i="37"/>
  <c r="E40" i="37"/>
  <c r="H39" i="37"/>
  <c r="I39" i="37" s="1"/>
  <c r="E39" i="37"/>
  <c r="F39" i="37" s="1"/>
  <c r="H38" i="37"/>
  <c r="F38" i="37"/>
  <c r="E38" i="37"/>
  <c r="H36" i="37"/>
  <c r="E36" i="37"/>
  <c r="H35" i="37"/>
  <c r="E35" i="37"/>
  <c r="H34" i="37"/>
  <c r="I34" i="37" s="1"/>
  <c r="E34" i="37"/>
  <c r="F34" i="37" s="1"/>
  <c r="H33" i="37"/>
  <c r="I33" i="37" s="1"/>
  <c r="E33" i="37"/>
  <c r="H32" i="37"/>
  <c r="I32" i="37" s="1"/>
  <c r="F32" i="37"/>
  <c r="E32" i="37"/>
  <c r="I31" i="37"/>
  <c r="H31" i="37"/>
  <c r="E31" i="37"/>
  <c r="F31" i="37" s="1"/>
  <c r="H30" i="37"/>
  <c r="E30" i="37"/>
  <c r="H28" i="37"/>
  <c r="E28" i="37"/>
  <c r="H27" i="37"/>
  <c r="E27" i="37"/>
  <c r="H26" i="37"/>
  <c r="I26" i="37" s="1"/>
  <c r="E26" i="37"/>
  <c r="F26" i="37" s="1"/>
  <c r="H25" i="37"/>
  <c r="F25" i="37"/>
  <c r="E25" i="37"/>
  <c r="H24" i="37"/>
  <c r="I24" i="37" s="1"/>
  <c r="E24" i="37"/>
  <c r="F24" i="37" s="1"/>
  <c r="H23" i="37"/>
  <c r="I23" i="37" s="1"/>
  <c r="E23" i="37"/>
  <c r="H22" i="37"/>
  <c r="E22" i="37"/>
  <c r="I21" i="37"/>
  <c r="H21" i="37"/>
  <c r="E21" i="37"/>
  <c r="F21" i="37" s="1"/>
  <c r="H20" i="37"/>
  <c r="E20" i="37"/>
  <c r="H19" i="37"/>
  <c r="E19" i="37"/>
  <c r="H18" i="37"/>
  <c r="I18" i="37" s="1"/>
  <c r="F18" i="37"/>
  <c r="E18" i="37"/>
  <c r="I17" i="37"/>
  <c r="H17" i="37"/>
  <c r="E17" i="37"/>
  <c r="F17" i="37" s="1"/>
  <c r="H16" i="37"/>
  <c r="I16" i="37" s="1"/>
  <c r="E16" i="37"/>
  <c r="F16" i="37"/>
  <c r="H15" i="37"/>
  <c r="E15" i="37"/>
  <c r="H14" i="37"/>
  <c r="E14" i="37"/>
  <c r="F19" i="37" l="1"/>
  <c r="F54" i="37" s="1"/>
  <c r="F28" i="37"/>
  <c r="I22" i="37"/>
  <c r="I25" i="37"/>
  <c r="I28" i="37"/>
  <c r="I35" i="37"/>
  <c r="F43" i="37"/>
  <c r="I27" i="37"/>
  <c r="F30" i="37"/>
  <c r="F36" i="37"/>
  <c r="I43" i="37"/>
  <c r="I20" i="37"/>
  <c r="I30" i="37"/>
  <c r="I36" i="37"/>
  <c r="I38" i="37"/>
  <c r="F15" i="37"/>
  <c r="I14" i="37"/>
  <c r="I54" i="37"/>
  <c r="C33" i="35"/>
  <c r="C15" i="35"/>
  <c r="C14" i="35"/>
  <c r="C32" i="35"/>
  <c r="C26" i="35"/>
  <c r="C23" i="35"/>
  <c r="C16" i="35"/>
  <c r="C30" i="35"/>
  <c r="C50" i="35"/>
  <c r="C53" i="35"/>
  <c r="C54" i="36"/>
  <c r="E53" i="36"/>
  <c r="F53" i="36" s="1"/>
  <c r="E52" i="36"/>
  <c r="F52" i="36" s="1"/>
  <c r="F51" i="36"/>
  <c r="E51" i="36"/>
  <c r="H50" i="36"/>
  <c r="I50" i="36" s="1"/>
  <c r="E50" i="36"/>
  <c r="F50" i="36" s="1"/>
  <c r="H45" i="36"/>
  <c r="I45" i="36" s="1"/>
  <c r="F45" i="36"/>
  <c r="E45" i="36"/>
  <c r="H44" i="36"/>
  <c r="I44" i="36" s="1"/>
  <c r="E44" i="36"/>
  <c r="F44" i="36" s="1"/>
  <c r="H43" i="36"/>
  <c r="I43" i="36" s="1"/>
  <c r="F43" i="36"/>
  <c r="E43" i="36"/>
  <c r="H42" i="36"/>
  <c r="I42" i="36" s="1"/>
  <c r="E42" i="36"/>
  <c r="F42" i="36" s="1"/>
  <c r="H41" i="36"/>
  <c r="I41" i="36" s="1"/>
  <c r="F41" i="36"/>
  <c r="E41" i="36"/>
  <c r="H40" i="36"/>
  <c r="I40" i="36" s="1"/>
  <c r="E40" i="36"/>
  <c r="F40" i="36" s="1"/>
  <c r="H39" i="36"/>
  <c r="I39" i="36" s="1"/>
  <c r="F39" i="36"/>
  <c r="E39" i="36"/>
  <c r="H38" i="36"/>
  <c r="I38" i="36" s="1"/>
  <c r="E38" i="36"/>
  <c r="F38" i="36" s="1"/>
  <c r="H36" i="36"/>
  <c r="I36" i="36" s="1"/>
  <c r="F36" i="36"/>
  <c r="E36" i="36"/>
  <c r="H35" i="36"/>
  <c r="I35" i="36" s="1"/>
  <c r="E35" i="36"/>
  <c r="F35" i="36" s="1"/>
  <c r="H34" i="36"/>
  <c r="I34" i="36" s="1"/>
  <c r="F34" i="36"/>
  <c r="E34" i="36"/>
  <c r="H33" i="36"/>
  <c r="I33" i="36" s="1"/>
  <c r="E33" i="36"/>
  <c r="F33" i="36" s="1"/>
  <c r="H32" i="36"/>
  <c r="I32" i="36" s="1"/>
  <c r="F32" i="36"/>
  <c r="E32" i="36"/>
  <c r="H31" i="36"/>
  <c r="I31" i="36" s="1"/>
  <c r="E31" i="36"/>
  <c r="F31" i="36" s="1"/>
  <c r="H30" i="36"/>
  <c r="I30" i="36" s="1"/>
  <c r="F30" i="36"/>
  <c r="E30" i="36"/>
  <c r="H28" i="36"/>
  <c r="I28" i="36" s="1"/>
  <c r="E28" i="36"/>
  <c r="F28" i="36" s="1"/>
  <c r="H27" i="36"/>
  <c r="I27" i="36" s="1"/>
  <c r="F27" i="36"/>
  <c r="E27" i="36"/>
  <c r="H26" i="36"/>
  <c r="I26" i="36" s="1"/>
  <c r="E26" i="36"/>
  <c r="F26" i="36" s="1"/>
  <c r="H25" i="36"/>
  <c r="I25" i="36" s="1"/>
  <c r="F25" i="36"/>
  <c r="E25" i="36"/>
  <c r="H24" i="36"/>
  <c r="I24" i="36" s="1"/>
  <c r="E24" i="36"/>
  <c r="F24" i="36" s="1"/>
  <c r="H23" i="36"/>
  <c r="I23" i="36" s="1"/>
  <c r="F23" i="36"/>
  <c r="E23" i="36"/>
  <c r="H22" i="36"/>
  <c r="I22" i="36" s="1"/>
  <c r="E22" i="36"/>
  <c r="F22" i="36" s="1"/>
  <c r="H21" i="36"/>
  <c r="I21" i="36" s="1"/>
  <c r="F21" i="36"/>
  <c r="E21" i="36"/>
  <c r="H20" i="36"/>
  <c r="I20" i="36" s="1"/>
  <c r="E20" i="36"/>
  <c r="F20" i="36" s="1"/>
  <c r="H19" i="36"/>
  <c r="I19" i="36" s="1"/>
  <c r="F19" i="36"/>
  <c r="E19" i="36"/>
  <c r="H18" i="36"/>
  <c r="I18" i="36" s="1"/>
  <c r="E18" i="36"/>
  <c r="F18" i="36" s="1"/>
  <c r="H17" i="36"/>
  <c r="I17" i="36" s="1"/>
  <c r="F17" i="36"/>
  <c r="E17" i="36"/>
  <c r="H16" i="36"/>
  <c r="I16" i="36" s="1"/>
  <c r="E16" i="36"/>
  <c r="F16" i="36" s="1"/>
  <c r="H15" i="36"/>
  <c r="I15" i="36" s="1"/>
  <c r="F15" i="36"/>
  <c r="E15" i="36"/>
  <c r="H14" i="36"/>
  <c r="I14" i="36" s="1"/>
  <c r="E14" i="36"/>
  <c r="F14" i="36" s="1"/>
  <c r="F54" i="36" l="1"/>
  <c r="I54" i="36"/>
  <c r="E53" i="35"/>
  <c r="F53" i="35" s="1"/>
  <c r="F51" i="35"/>
  <c r="F52" i="35"/>
  <c r="E51" i="35"/>
  <c r="E52" i="35"/>
  <c r="C10" i="26" l="1"/>
  <c r="C9" i="26"/>
  <c r="C8" i="26"/>
  <c r="E14" i="35" l="1"/>
  <c r="F14" i="35" s="1"/>
  <c r="H14" i="35"/>
  <c r="I14" i="35" s="1"/>
  <c r="E15" i="35"/>
  <c r="F15" i="35"/>
  <c r="H15" i="35"/>
  <c r="I15" i="35" s="1"/>
  <c r="E16" i="35"/>
  <c r="F16" i="35"/>
  <c r="H16" i="35"/>
  <c r="I16" i="35" s="1"/>
  <c r="E17" i="35"/>
  <c r="F17" i="35" s="1"/>
  <c r="H17" i="35"/>
  <c r="I17" i="35" s="1"/>
  <c r="E18" i="35"/>
  <c r="F18" i="35" s="1"/>
  <c r="H18" i="35"/>
  <c r="I18" i="35" s="1"/>
  <c r="E19" i="35"/>
  <c r="F19" i="35"/>
  <c r="H19" i="35"/>
  <c r="I19" i="35" s="1"/>
  <c r="E20" i="35"/>
  <c r="F20" i="35"/>
  <c r="H20" i="35"/>
  <c r="I20" i="35" s="1"/>
  <c r="E21" i="35"/>
  <c r="F21" i="35"/>
  <c r="H21" i="35"/>
  <c r="I21" i="35" s="1"/>
  <c r="E22" i="35"/>
  <c r="F22" i="35" s="1"/>
  <c r="H22" i="35"/>
  <c r="I22" i="35" s="1"/>
  <c r="E23" i="35"/>
  <c r="F23" i="35"/>
  <c r="H23" i="35"/>
  <c r="I23" i="35" s="1"/>
  <c r="E24" i="35"/>
  <c r="F24" i="35"/>
  <c r="H24" i="35"/>
  <c r="I24" i="35" s="1"/>
  <c r="E25" i="35"/>
  <c r="F25" i="35"/>
  <c r="H25" i="35"/>
  <c r="I25" i="35" s="1"/>
  <c r="E26" i="35"/>
  <c r="F26" i="35" s="1"/>
  <c r="H26" i="35"/>
  <c r="I26" i="35" s="1"/>
  <c r="E27" i="35"/>
  <c r="F27" i="35"/>
  <c r="H27" i="35"/>
  <c r="I27" i="35" s="1"/>
  <c r="E28" i="35"/>
  <c r="F28" i="35"/>
  <c r="H28" i="35"/>
  <c r="I28" i="35" s="1"/>
  <c r="E30" i="35"/>
  <c r="F30" i="35" s="1"/>
  <c r="H30" i="35"/>
  <c r="I30" i="35" s="1"/>
  <c r="E31" i="35"/>
  <c r="F31" i="35" s="1"/>
  <c r="H31" i="35"/>
  <c r="I31" i="35" s="1"/>
  <c r="E32" i="35"/>
  <c r="F32" i="35"/>
  <c r="H32" i="35"/>
  <c r="I32" i="35" s="1"/>
  <c r="E33" i="35"/>
  <c r="F33" i="35"/>
  <c r="H33" i="35"/>
  <c r="I33" i="35" s="1"/>
  <c r="E34" i="35"/>
  <c r="F34" i="35" s="1"/>
  <c r="H34" i="35"/>
  <c r="I34" i="35" s="1"/>
  <c r="E35" i="35"/>
  <c r="F35" i="35" s="1"/>
  <c r="H35" i="35"/>
  <c r="I35" i="35" s="1"/>
  <c r="E36" i="35"/>
  <c r="F36" i="35"/>
  <c r="H36" i="35"/>
  <c r="I36" i="35" s="1"/>
  <c r="E38" i="35"/>
  <c r="F38" i="35" s="1"/>
  <c r="H38" i="35"/>
  <c r="I38" i="35" s="1"/>
  <c r="E39" i="35"/>
  <c r="F39" i="35" s="1"/>
  <c r="H39" i="35"/>
  <c r="I39" i="35" s="1"/>
  <c r="E40" i="35"/>
  <c r="F40" i="35" s="1"/>
  <c r="H40" i="35"/>
  <c r="I40" i="35" s="1"/>
  <c r="E41" i="35"/>
  <c r="F41" i="35" s="1"/>
  <c r="H41" i="35"/>
  <c r="I41" i="35" s="1"/>
  <c r="E42" i="35"/>
  <c r="F42" i="35" s="1"/>
  <c r="H42" i="35"/>
  <c r="I42" i="35" s="1"/>
  <c r="E43" i="35"/>
  <c r="F43" i="35"/>
  <c r="H43" i="35"/>
  <c r="I43" i="35" s="1"/>
  <c r="E44" i="35"/>
  <c r="F44" i="35" s="1"/>
  <c r="H44" i="35"/>
  <c r="I44" i="35" s="1"/>
  <c r="E45" i="35"/>
  <c r="F45" i="35" s="1"/>
  <c r="H45" i="35"/>
  <c r="I45" i="35" s="1"/>
  <c r="E50" i="35"/>
  <c r="F50" i="35"/>
  <c r="H50" i="35"/>
  <c r="I50" i="35" s="1"/>
  <c r="C54" i="35"/>
  <c r="F54" i="35" l="1"/>
  <c r="A20" i="26" s="1"/>
  <c r="I54" i="35"/>
  <c r="E20" i="26" s="1"/>
</calcChain>
</file>

<file path=xl/sharedStrings.xml><?xml version="1.0" encoding="utf-8"?>
<sst xmlns="http://schemas.openxmlformats.org/spreadsheetml/2006/main" count="330" uniqueCount="116">
  <si>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</si>
  <si>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</si>
  <si>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</si>
  <si>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</si>
  <si>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</si>
  <si>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</si>
  <si>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</si>
  <si>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</si>
  <si>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</si>
  <si>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</si>
  <si>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</si>
  <si>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</si>
  <si>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</si>
  <si>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</si>
  <si>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PRICE INSTRUCTIONS</t>
  </si>
  <si>
    <t>2.1.2 Bidders must sign all paper copies of their Pricing Schedule.</t>
  </si>
  <si>
    <t>2.1.4 Bidders must reference main document section 9.2 for current travel volumes</t>
  </si>
  <si>
    <t>2.2.2 All worksheets in the electronic copy of the Pricing Schedule are password protected.</t>
  </si>
  <si>
    <t>2.2.6 The Bidders are required to input the following cells only:</t>
  </si>
  <si>
    <t>2.1.1 Bidders must submit both a paper copy and an electronic copy of the Pricing Schedule. In the event of a discrepancy, the
         paper copy will prevail.</t>
  </si>
  <si>
    <t>2.1.3 Bidders must complete and submit ALL templates 1.1 &amp; 1.2,which are management fee model onsite and offsite,
         transactional fee model onsite and offsite</t>
  </si>
  <si>
    <t>2.2.1 The Pricing Schedule templates are contained within the one (1) Excel spreadsheet .</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</si>
  <si>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</si>
  <si>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</si>
  <si>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</si>
  <si>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2.3.1 Bidders’ proposed Pricing Schedules must be firm and not indicative.</t>
  </si>
  <si>
    <t>2.3.2 All Bidders’ pricing must be quoted in South African Rands (ZAR).</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</si>
  <si>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</si>
  <si>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</si>
  <si>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</si>
  <si>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</si>
  <si>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</si>
  <si>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</si>
  <si>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</si>
  <si>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</si>
  <si>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</si>
  <si>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</si>
  <si>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</si>
  <si>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</si>
  <si>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</si>
  <si>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</si>
  <si>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</si>
  <si>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</si>
  <si>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</si>
  <si>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</si>
  <si>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</si>
  <si>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</si>
  <si>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</si>
  <si>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Changes to bookings</t>
  </si>
  <si>
    <t>Train bookings – International</t>
  </si>
  <si>
    <t>After Hours Services</t>
  </si>
  <si>
    <t>Visa Assistance 
(Provision of documents and advice)</t>
  </si>
  <si>
    <t>Additional Ad-hoc Reports (per report)</t>
  </si>
  <si>
    <t>Customised Reports (per report)</t>
  </si>
  <si>
    <t>Estimated Volume</t>
  </si>
  <si>
    <t>Unit Price
(excl VAT)</t>
  </si>
  <si>
    <t>Transaction Type</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</si>
  <si>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</si>
  <si>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</si>
  <si>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</si>
  <si>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</si>
  <si>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</si>
  <si>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</si>
  <si>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</si>
  <si>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</si>
  <si>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OFF-SITE SERVICES</t>
  </si>
  <si>
    <t>1.  STRUCTURE OF THE TENDER</t>
  </si>
  <si>
    <t>2.  GENERAL INSTRUCTIONS FOR COMPLETING THE PRICING SCHEDULE TEMPLATES</t>
  </si>
  <si>
    <t>2.1  Tender submission format</t>
  </si>
  <si>
    <t>2.2  Input spreadsheets</t>
  </si>
  <si>
    <t>2.3  Currency and VAT</t>
  </si>
  <si>
    <t>TRADITIONAL BOOKING</t>
  </si>
  <si>
    <t>ON-LINE BOOKING</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</si>
  <si>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</si>
  <si>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</si>
  <si>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</si>
  <si>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</si>
  <si>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</si>
  <si>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</si>
  <si>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</si>
  <si>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</si>
  <si>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</si>
  <si>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</si>
  <si>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</si>
  <si>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</si>
  <si>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ANNEXURE A3</t>
  </si>
  <si>
    <t>Debtors Account Reconciliation/BillBack</t>
  </si>
  <si>
    <t>RFB NO:</t>
  </si>
  <si>
    <t>RFB NAME:</t>
  </si>
  <si>
    <t>Airport Parking bookings</t>
  </si>
  <si>
    <t xml:space="preserve">R                      - </t>
  </si>
  <si>
    <t xml:space="preserve">R           - </t>
  </si>
  <si>
    <t xml:space="preserve">R                     - </t>
  </si>
  <si>
    <t xml:space="preserve">R             - </t>
  </si>
  <si>
    <t>Transfer No Show</t>
  </si>
  <si>
    <t>Template 1: Transaction Fee (Off-Site)</t>
  </si>
  <si>
    <r>
      <t>A</t>
    </r>
    <r>
      <rPr>
        <b/>
        <sz val="9"/>
        <rFont val="Arial"/>
        <family val="2"/>
      </rPr>
      <t>PPOINTMENT OF A TRAVEL MANAGEMENT AGENCY TO PROVIDE  TRAVEL MANAGEMENT AND RELATED SERVICES INCLUSIVE OF ONLINE TRAVEL SOLUTIONS TO THE ENTIRE DOJ&amp;CD FOR A PERIOD OF THREE YEARS</t>
    </r>
  </si>
  <si>
    <t>Parking bookings</t>
  </si>
  <si>
    <t>Foreign Exchange</t>
  </si>
  <si>
    <t>Insurance</t>
  </si>
  <si>
    <t>Insurance Regional</t>
  </si>
  <si>
    <t>Conference</t>
  </si>
  <si>
    <t>Other (Corporate Management Fee)</t>
  </si>
  <si>
    <r>
      <t xml:space="preserve">We undertake to hold this offer open for acceptance for a period of </t>
    </r>
    <r>
      <rPr>
        <b/>
        <sz val="1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DOJ&amp;CD</t>
    </r>
  </si>
  <si>
    <r>
      <t xml:space="preserve">We understand that </t>
    </r>
    <r>
      <rPr>
        <b/>
        <sz val="10"/>
        <rFont val="Arial"/>
        <family val="2"/>
      </rPr>
      <t>DOJ&amp;CD</t>
    </r>
    <r>
      <rPr>
        <sz val="10"/>
        <rFont val="Arial"/>
        <family val="2"/>
      </rPr>
      <t xml:space="preserve"> are not bound to accept the lowest or any offer and that we must bear all costs which we have incurred in connection with preparing and submitting this bid.</t>
    </r>
  </si>
  <si>
    <t>other (Specify)</t>
  </si>
  <si>
    <t>courier services for travel documentation</t>
  </si>
  <si>
    <t>other (cargo and food)</t>
  </si>
  <si>
    <r>
      <t xml:space="preserve">Having read through and examined the Request For Proposal (RFP) Document, the General Conditions, The Requirement and all other Annexures to the RFP Document, we offer to provide </t>
    </r>
    <r>
      <rPr>
        <b/>
        <sz val="10"/>
        <rFont val="Arial"/>
        <family val="2"/>
      </rPr>
      <t xml:space="preserve">OFF-SITE </t>
    </r>
    <r>
      <rPr>
        <sz val="10"/>
        <rFont val="Arial"/>
        <family val="2"/>
      </rPr>
      <t xml:space="preserve">travel management service to the </t>
    </r>
    <r>
      <rPr>
        <b/>
        <sz val="10"/>
        <rFont val="Arial"/>
        <family val="2"/>
      </rPr>
      <t>DOJ&amp;CD</t>
    </r>
    <r>
      <rPr>
        <sz val="10"/>
        <rFont val="Arial"/>
        <family val="2"/>
      </rPr>
      <t xml:space="preserve"> at the following total amounts (including VAT)</t>
    </r>
  </si>
  <si>
    <t>TRANSACTION FEE MODEL</t>
  </si>
  <si>
    <t>other (Specify) Car hire damages &amp; Laundry  Tours Domestic</t>
  </si>
  <si>
    <t>RFB 02-2023</t>
  </si>
  <si>
    <r>
      <t xml:space="preserve">This spreadsheet for </t>
    </r>
    <r>
      <rPr>
        <b/>
        <sz val="11"/>
        <rFont val="Arial"/>
        <family val="2"/>
      </rPr>
      <t>RFB 02-2023</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</si>
  <si>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RFB  02-2023</t>
  </si>
  <si>
    <t>APPOINTMENT OF A TRAVEL MANAGEMENT AGENCY TO PROVIDE  TRAVEL MANAGEMENT AND RELATED SERVICES INCLUSIVE OF ONLINE TRAVEL SOLUTIONS TO THE ENTIRE DOJ&amp;CD AND NPA FOR A PERIOD OF THREE YEARS</t>
  </si>
  <si>
    <r>
      <t>A</t>
    </r>
    <r>
      <rPr>
        <b/>
        <sz val="9"/>
        <rFont val="Arial"/>
        <family val="2"/>
      </rPr>
      <t>PPOINTMENT OF A TRAVEL MANAGEMENT AGENCY TO PROVIDE  TRAVEL MANAGEMENT AND RELATED SERVICES INCLUSIVE OF ONLINE TRAVEL SOLUTIONS TO THE ENTIRE DOJ&amp;CD AND NPA FOR A PERIOD OF THREE YEARS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</si>
</sst>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_(* \(#,##0\);_(* &quot;-&quot;_);_(@_)"/>
    <numFmt numFmtId="165" formatCode="_(* #,##0.00_);_(* \(#,##0.00\);_(* &quot;-&quot;??_);_(@_)"/>
    <numFmt numFmtId="166" formatCode="_ &quot;R&quot;\ * #,##0.00_ ;_ &quot;R&quot;\ * \-#,##0.00_ ;_ &quot;R&quot;\ * &quot;-&quot;??_ ;_ @_ "/>
  </numFmts>
  <fonts count="18"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1"/>
      <color rgb="FFFF0000"/>
      <name val="Arial"/>
      <family val="2"/>
    </font>
    <font>
      <b/>
      <sz val="10"/>
      <color rgb="FF00B0F0"/>
      <name val="Arial"/>
      <family val="2"/>
    </font>
    <font>
      <b/>
      <sz val="10"/>
      <color theme="0" tint="-0.249977111117893"/>
      <name val="Arial"/>
      <family val="2"/>
    </font>
    <font>
      <sz val="11"/>
      <color rgb="FFFF0000"/>
      <name val="Arial"/>
      <family val="2"/>
    </font>
    <font>
      <b/>
      <sz val="9"/>
      <name val="Arial"/>
      <family val="2"/>
    </font>
    <font>
      <sz val="11"/>
      <color rgb="FF0070C0"/>
      <name val="Arial"/>
      <family val="2"/>
    </font>
    <font>
      <sz val="11"/>
      <color theme="1"/>
      <name val="Arial"/>
      <family val="2"/>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auto="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auto="1"/>
      </right>
      <top style="medium">
        <color auto="1"/>
      </top>
      <bottom style="medium">
        <color indexed="64"/>
      </bottom>
      <diagonal/>
    </border>
  </borders>
  <cellStyleXfs count="3">
    <xf numFmtId="0" fontId="0" fillId="0" borderId="0"/>
    <xf numFmtId="166" fontId="1"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4" fillId="3" borderId="0" xfId="0" applyFont="1" applyFill="1" applyBorder="1"/>
    <xf numFmtId="0" fontId="8" fillId="0" borderId="0" xfId="0" applyFont="1" applyBorder="1" applyAlignment="1">
      <alignment horizontal="justify" vertical="center" wrapText="1"/>
    </xf>
    <xf numFmtId="0" fontId="1" fillId="3" borderId="3" xfId="0" applyFont="1" applyFill="1" applyBorder="1"/>
    <xf numFmtId="0" fontId="6" fillId="3" borderId="0" xfId="0" applyFont="1" applyFill="1" applyBorder="1"/>
    <xf numFmtId="0" fontId="8" fillId="3" borderId="0" xfId="0" applyFont="1" applyFill="1" applyBorder="1" applyAlignment="1">
      <alignment horizontal="center"/>
    </xf>
    <xf numFmtId="0" fontId="6" fillId="0" borderId="17" xfId="0" applyFont="1" applyBorder="1" applyAlignment="1">
      <alignment horizontal="justify" vertical="center" wrapText="1"/>
    </xf>
    <xf numFmtId="166" fontId="6" fillId="0" borderId="17" xfId="1" applyFont="1" applyBorder="1"/>
    <xf numFmtId="166" fontId="6" fillId="0" borderId="2" xfId="1" applyFont="1" applyBorder="1"/>
    <xf numFmtId="0" fontId="8" fillId="0" borderId="0" xfId="0" applyFont="1" applyBorder="1"/>
    <xf numFmtId="166" fontId="8" fillId="0" borderId="0" xfId="1" applyFont="1" applyBorder="1"/>
    <xf numFmtId="166" fontId="8" fillId="0" borderId="18"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3" borderId="0" xfId="0" applyFont="1" applyFill="1" applyBorder="1" applyAlignment="1">
      <alignment horizontal="center"/>
    </xf>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8" fillId="3" borderId="23" xfId="0" applyFont="1" applyFill="1" applyBorder="1"/>
    <xf numFmtId="0" fontId="6" fillId="3" borderId="22" xfId="0" applyFont="1" applyFill="1" applyBorder="1"/>
    <xf numFmtId="0" fontId="6" fillId="4" borderId="25" xfId="0" applyFont="1" applyFill="1" applyBorder="1" applyAlignment="1">
      <alignment wrapText="1"/>
    </xf>
    <xf numFmtId="0" fontId="6" fillId="4" borderId="26" xfId="0" applyFont="1" applyFill="1" applyBorder="1" applyAlignment="1">
      <alignment horizontal="center" wrapText="1"/>
    </xf>
    <xf numFmtId="0" fontId="8" fillId="0" borderId="22" xfId="0" applyFont="1" applyBorder="1" applyAlignment="1">
      <alignment horizontal="center"/>
    </xf>
    <xf numFmtId="166" fontId="8" fillId="0" borderId="27" xfId="1" applyFont="1" applyBorder="1"/>
    <xf numFmtId="0" fontId="6" fillId="0" borderId="24" xfId="0" applyFont="1" applyBorder="1"/>
    <xf numFmtId="166" fontId="6" fillId="0" borderId="26" xfId="1" applyFont="1" applyBorder="1"/>
    <xf numFmtId="0" fontId="6" fillId="4" borderId="25" xfId="0" applyFont="1" applyFill="1" applyBorder="1" applyAlignment="1">
      <alignment horizontal="center"/>
    </xf>
    <xf numFmtId="0" fontId="8" fillId="0" borderId="25" xfId="0" applyFont="1" applyBorder="1" applyAlignment="1">
      <alignment horizontal="center"/>
    </xf>
    <xf numFmtId="0" fontId="8" fillId="3" borderId="29" xfId="0" applyFont="1" applyFill="1" applyBorder="1"/>
    <xf numFmtId="0" fontId="8" fillId="3" borderId="30" xfId="0" applyFont="1" applyFill="1" applyBorder="1"/>
    <xf numFmtId="0" fontId="8" fillId="3" borderId="31" xfId="0" applyFont="1" applyFill="1" applyBorder="1"/>
    <xf numFmtId="0" fontId="2" fillId="3" borderId="3" xfId="0" applyFont="1" applyFill="1" applyBorder="1" applyAlignment="1"/>
    <xf numFmtId="0" fontId="2" fillId="3" borderId="0" xfId="0" applyFont="1" applyFill="1" applyBorder="1" applyAlignment="1"/>
    <xf numFmtId="0" fontId="2" fillId="3" borderId="8" xfId="0" applyFont="1" applyFill="1" applyBorder="1" applyAlignment="1"/>
    <xf numFmtId="0" fontId="8" fillId="0" borderId="0" xfId="0" applyFont="1" applyBorder="1" applyAlignment="1">
      <alignment vertical="top" wrapText="1"/>
    </xf>
    <xf numFmtId="166" fontId="8" fillId="0" borderId="18" xfId="1" applyFont="1" applyBorder="1" applyAlignment="1">
      <alignment vertical="top"/>
    </xf>
    <xf numFmtId="166" fontId="8" fillId="0" borderId="0" xfId="1" applyFont="1" applyBorder="1" applyAlignment="1">
      <alignment vertical="top"/>
    </xf>
    <xf numFmtId="166" fontId="8" fillId="0" borderId="27" xfId="1" applyFont="1" applyBorder="1" applyAlignment="1">
      <alignment vertical="top"/>
    </xf>
    <xf numFmtId="166" fontId="8" fillId="6" borderId="0" xfId="1" applyFont="1" applyFill="1" applyBorder="1"/>
    <xf numFmtId="166" fontId="8" fillId="6" borderId="0" xfId="1" applyFont="1" applyFill="1" applyBorder="1" applyAlignment="1">
      <alignment vertical="top"/>
    </xf>
    <xf numFmtId="0" fontId="8" fillId="3" borderId="2" xfId="0" applyFont="1" applyFill="1" applyBorder="1"/>
    <xf numFmtId="9" fontId="8" fillId="3" borderId="2" xfId="2" applyFont="1" applyFill="1" applyBorder="1"/>
    <xf numFmtId="0" fontId="8" fillId="6" borderId="2" xfId="0" applyFont="1" applyFill="1" applyBorder="1"/>
    <xf numFmtId="164" fontId="8" fillId="5" borderId="18" xfId="0" applyNumberFormat="1" applyFont="1" applyFill="1" applyBorder="1" applyAlignment="1">
      <alignment horizontal="right"/>
    </xf>
    <xf numFmtId="164" fontId="6" fillId="0" borderId="2" xfId="0" applyNumberFormat="1" applyFont="1" applyBorder="1"/>
    <xf numFmtId="0" fontId="8" fillId="0" borderId="22" xfId="0" applyFont="1" applyBorder="1" applyAlignment="1">
      <alignment horizontal="center" vertical="top"/>
    </xf>
    <xf numFmtId="0" fontId="8" fillId="0" borderId="0" xfId="0" applyFont="1"/>
    <xf numFmtId="0" fontId="8" fillId="0" borderId="0" xfId="0" applyFont="1"/>
    <xf numFmtId="0" fontId="14" fillId="0" borderId="0" xfId="0" applyFont="1"/>
    <xf numFmtId="166" fontId="8" fillId="0" borderId="0" xfId="1" applyFont="1" applyBorder="1" applyAlignment="1">
      <alignment horizontal="left"/>
    </xf>
    <xf numFmtId="166" fontId="8" fillId="0" borderId="0" xfId="1" applyFont="1" applyBorder="1" applyAlignment="1">
      <alignment horizontal="left" vertical="top"/>
    </xf>
    <xf numFmtId="0" fontId="16" fillId="0" borderId="0" xfId="0" applyFont="1"/>
    <xf numFmtId="165" fontId="14" fillId="0" borderId="0" xfId="0" applyNumberFormat="1" applyFont="1"/>
    <xf numFmtId="0" fontId="8" fillId="3" borderId="0" xfId="0" applyFont="1" applyFill="1" applyBorder="1" applyAlignment="1">
      <alignment wrapText="1"/>
    </xf>
    <xf numFmtId="0" fontId="8" fillId="3" borderId="0" xfId="0" applyFont="1" applyFill="1" applyBorder="1"/>
    <xf numFmtId="0" fontId="6" fillId="4" borderId="2" xfId="0" applyFont="1" applyFill="1" applyBorder="1" applyAlignment="1">
      <alignment horizontal="center"/>
    </xf>
    <xf numFmtId="0" fontId="8" fillId="0" borderId="0" xfId="0" applyFont="1"/>
    <xf numFmtId="164" fontId="17" fillId="5" borderId="18" xfId="0" applyNumberFormat="1" applyFont="1" applyFill="1" applyBorder="1" applyAlignment="1">
      <alignment horizontal="right"/>
    </xf>
    <xf numFmtId="164" fontId="17" fillId="5" borderId="18" xfId="0" applyNumberFormat="1" applyFont="1" applyFill="1" applyBorder="1" applyAlignment="1">
      <alignment horizontal="right" vertical="top"/>
    </xf>
    <xf numFmtId="0" fontId="8" fillId="0" borderId="0" xfId="0" applyFont="1"/>
    <xf numFmtId="0" fontId="8" fillId="3" borderId="0" xfId="0" applyFont="1" applyFill="1" applyBorder="1" applyAlignment="1">
      <alignment wrapText="1"/>
    </xf>
    <xf numFmtId="0" fontId="8" fillId="3" borderId="0" xfId="0" applyFont="1" applyFill="1" applyBorder="1"/>
    <xf numFmtId="0" fontId="8" fillId="3" borderId="0" xfId="0" applyFont="1" applyFill="1" applyBorder="1" applyAlignment="1">
      <alignment wrapText="1"/>
    </xf>
    <xf numFmtId="0" fontId="8" fillId="0" borderId="0" xfId="0" applyFont="1"/>
    <xf numFmtId="0" fontId="8" fillId="3" borderId="0" xfId="0" applyFont="1" applyFill="1" applyBorder="1"/>
    <xf numFmtId="0" fontId="14" fillId="0" borderId="0" xfId="0" applyFont="1" applyBorder="1" applyAlignment="1">
      <alignment horizontal="justify" vertical="center" wrapText="1"/>
    </xf>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7" xfId="0" applyFont="1" applyFill="1" applyBorder="1" applyAlignment="1">
      <alignment horizontal="center"/>
    </xf>
    <xf numFmtId="0" fontId="7" fillId="4" borderId="10" xfId="0" applyFont="1" applyFill="1" applyBorder="1" applyAlignment="1">
      <alignment horizontal="center"/>
    </xf>
    <xf numFmtId="0" fontId="3" fillId="5" borderId="9" xfId="0" applyFont="1" applyFill="1" applyBorder="1" applyAlignment="1">
      <alignment horizontal="center"/>
    </xf>
    <xf numFmtId="0" fontId="3" fillId="5" borderId="17" xfId="0" applyFont="1" applyFill="1" applyBorder="1" applyAlignment="1">
      <alignment horizontal="center"/>
    </xf>
    <xf numFmtId="0" fontId="3" fillId="5" borderId="10" xfId="0" applyFont="1" applyFill="1" applyBorder="1" applyAlignment="1">
      <alignment horizontal="center"/>
    </xf>
    <xf numFmtId="0" fontId="3" fillId="5" borderId="9" xfId="0" applyFont="1" applyFill="1" applyBorder="1" applyAlignment="1">
      <alignment horizontal="center" wrapText="1"/>
    </xf>
    <xf numFmtId="0" fontId="3" fillId="5" borderId="17" xfId="0" applyFont="1" applyFill="1" applyBorder="1" applyAlignment="1">
      <alignment horizontal="center" wrapText="1"/>
    </xf>
    <xf numFmtId="0" fontId="3" fillId="5"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7"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9" fillId="3" borderId="3" xfId="0" applyFont="1" applyFill="1" applyBorder="1" applyAlignment="1">
      <alignment wrapText="1"/>
    </xf>
    <xf numFmtId="0" fontId="9" fillId="3" borderId="0" xfId="0" applyFont="1" applyFill="1" applyBorder="1" applyAlignment="1">
      <alignment wrapText="1"/>
    </xf>
    <xf numFmtId="0" fontId="9" fillId="3" borderId="8" xfId="0" applyFont="1" applyFill="1" applyBorder="1" applyAlignment="1">
      <alignment wrapText="1"/>
    </xf>
    <xf numFmtId="0" fontId="11" fillId="3" borderId="0" xfId="0" applyFont="1" applyFill="1" applyBorder="1" applyAlignment="1">
      <alignment horizontal="center"/>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9" fillId="3" borderId="3" xfId="0" applyFont="1" applyFill="1" applyBorder="1"/>
    <xf numFmtId="0" fontId="9" fillId="3" borderId="0" xfId="0" applyFont="1" applyFill="1" applyBorder="1"/>
    <xf numFmtId="0" fontId="9"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10" fillId="3" borderId="14" xfId="0" applyFont="1" applyFill="1" applyBorder="1" applyAlignment="1">
      <alignment horizontal="center"/>
    </xf>
    <xf numFmtId="0" fontId="7" fillId="3" borderId="20" xfId="0" applyFont="1" applyFill="1" applyBorder="1" applyAlignment="1">
      <alignment horizontal="center"/>
    </xf>
    <xf numFmtId="0" fontId="7" fillId="3" borderId="0" xfId="0" applyFont="1" applyFill="1" applyBorder="1" applyAlignment="1">
      <alignment horizontal="center"/>
    </xf>
    <xf numFmtId="0" fontId="6" fillId="3" borderId="37" xfId="0" applyFont="1" applyFill="1" applyBorder="1" applyAlignment="1">
      <alignment horizontal="center"/>
    </xf>
    <xf numFmtId="0" fontId="6" fillId="3" borderId="38" xfId="0" applyFont="1" applyFill="1" applyBorder="1" applyAlignment="1">
      <alignment horizontal="center"/>
    </xf>
    <xf numFmtId="0" fontId="6" fillId="3" borderId="39" xfId="0" applyFont="1" applyFill="1" applyBorder="1" applyAlignment="1">
      <alignment horizontal="center"/>
    </xf>
    <xf numFmtId="0" fontId="6" fillId="3" borderId="37" xfId="0" applyFont="1" applyFill="1" applyBorder="1" applyAlignment="1">
      <alignment horizontal="center" wrapText="1"/>
    </xf>
    <xf numFmtId="0" fontId="6" fillId="3" borderId="38" xfId="0" applyFont="1" applyFill="1" applyBorder="1" applyAlignment="1">
      <alignment horizontal="center" wrapText="1"/>
    </xf>
    <xf numFmtId="0" fontId="6" fillId="3" borderId="39" xfId="0" applyFont="1" applyFill="1" applyBorder="1" applyAlignment="1">
      <alignment horizontal="center" wrapText="1"/>
    </xf>
    <xf numFmtId="0" fontId="8" fillId="3" borderId="37" xfId="0" applyFont="1" applyFill="1" applyBorder="1" applyAlignment="1">
      <alignment horizontal="center"/>
    </xf>
    <xf numFmtId="0" fontId="8" fillId="3" borderId="38" xfId="0" applyFont="1" applyFill="1" applyBorder="1" applyAlignment="1">
      <alignment horizontal="center"/>
    </xf>
    <xf numFmtId="0" fontId="8" fillId="3" borderId="39" xfId="0" applyFont="1" applyFill="1" applyBorder="1" applyAlignment="1">
      <alignment horizontal="center"/>
    </xf>
    <xf numFmtId="0" fontId="6" fillId="4" borderId="9" xfId="0" applyFont="1" applyFill="1" applyBorder="1" applyAlignment="1">
      <alignment horizontal="center"/>
    </xf>
    <xf numFmtId="0" fontId="6" fillId="4" borderId="17" xfId="0" applyFont="1" applyFill="1" applyBorder="1" applyAlignment="1">
      <alignment horizontal="center"/>
    </xf>
    <xf numFmtId="0" fontId="6" fillId="4" borderId="40" xfId="0" applyFont="1" applyFill="1" applyBorder="1" applyAlignment="1">
      <alignment horizontal="center"/>
    </xf>
    <xf numFmtId="0" fontId="8" fillId="6" borderId="9" xfId="0" applyFont="1" applyFill="1" applyBorder="1" applyAlignment="1">
      <alignment horizontal="left" wrapText="1"/>
    </xf>
    <xf numFmtId="0" fontId="8" fillId="6" borderId="17" xfId="0" applyFont="1" applyFill="1" applyBorder="1" applyAlignment="1">
      <alignment horizontal="left" wrapText="1"/>
    </xf>
    <xf numFmtId="0" fontId="8" fillId="6" borderId="40" xfId="0" applyFont="1" applyFill="1" applyBorder="1" applyAlignment="1">
      <alignment horizontal="left" wrapText="1"/>
    </xf>
    <xf numFmtId="0" fontId="8" fillId="4" borderId="24" xfId="0" applyFont="1" applyFill="1" applyBorder="1" applyAlignment="1">
      <alignment horizontal="center"/>
    </xf>
    <xf numFmtId="0" fontId="8" fillId="4" borderId="17" xfId="0" applyFont="1" applyFill="1" applyBorder="1" applyAlignment="1">
      <alignment horizontal="center"/>
    </xf>
    <xf numFmtId="0" fontId="8" fillId="4" borderId="10" xfId="0" applyFont="1" applyFill="1" applyBorder="1" applyAlignment="1">
      <alignment horizontal="center"/>
    </xf>
    <xf numFmtId="0" fontId="6" fillId="4" borderId="10" xfId="0" applyFont="1" applyFill="1" applyBorder="1" applyAlignment="1">
      <alignment horizontal="center"/>
    </xf>
    <xf numFmtId="0" fontId="6" fillId="3" borderId="36" xfId="0" applyFont="1" applyFill="1" applyBorder="1" applyAlignment="1">
      <alignment wrapText="1"/>
    </xf>
    <xf numFmtId="0" fontId="6" fillId="3" borderId="11" xfId="0" applyFont="1" applyFill="1" applyBorder="1" applyAlignment="1">
      <alignment wrapText="1"/>
    </xf>
    <xf numFmtId="0" fontId="6" fillId="3" borderId="28" xfId="0" applyFont="1" applyFill="1" applyBorder="1" applyAlignment="1">
      <alignment horizontal="left"/>
    </xf>
    <xf numFmtId="0" fontId="6" fillId="3" borderId="14" xfId="0" applyFont="1" applyFill="1" applyBorder="1" applyAlignment="1">
      <alignment horizontal="left"/>
    </xf>
    <xf numFmtId="0" fontId="6" fillId="3" borderId="2" xfId="0" applyFont="1" applyFill="1" applyBorder="1"/>
    <xf numFmtId="0" fontId="6" fillId="3" borderId="9" xfId="0" applyFont="1" applyFill="1" applyBorder="1"/>
    <xf numFmtId="0" fontId="6" fillId="3" borderId="10"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6" fillId="3" borderId="2" xfId="0" applyFont="1" applyFill="1" applyBorder="1" applyAlignment="1">
      <alignment horizontal="center"/>
    </xf>
    <xf numFmtId="0" fontId="6" fillId="3" borderId="9" xfId="0" applyFont="1" applyFill="1" applyBorder="1" applyAlignment="1">
      <alignment horizontal="center" wrapText="1"/>
    </xf>
    <xf numFmtId="0" fontId="6" fillId="3" borderId="17" xfId="0" applyFont="1" applyFill="1" applyBorder="1" applyAlignment="1">
      <alignment horizontal="center" wrapText="1"/>
    </xf>
    <xf numFmtId="0" fontId="6" fillId="3" borderId="10" xfId="0" applyFont="1" applyFill="1" applyBorder="1" applyAlignment="1">
      <alignment horizontal="center" wrapText="1"/>
    </xf>
    <xf numFmtId="0" fontId="0" fillId="3" borderId="3" xfId="0" applyFill="1" applyBorder="1"/>
    <xf numFmtId="0" fontId="0" fillId="3" borderId="0" xfId="0" applyFill="1" applyBorder="1"/>
    <xf numFmtId="0" fontId="0" fillId="3" borderId="8" xfId="0" applyFill="1" applyBorder="1"/>
    <xf numFmtId="0" fontId="2" fillId="4" borderId="32" xfId="0" applyFont="1" applyFill="1" applyBorder="1" applyAlignment="1">
      <alignment horizontal="center"/>
    </xf>
    <xf numFmtId="0" fontId="2" fillId="4" borderId="33" xfId="0" applyFont="1" applyFill="1" applyBorder="1" applyAlignment="1">
      <alignment horizontal="center"/>
    </xf>
    <xf numFmtId="0" fontId="2" fillId="4" borderId="34" xfId="0" applyFont="1" applyFill="1" applyBorder="1" applyAlignment="1">
      <alignment horizontal="center"/>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35" xfId="0" applyFont="1" applyBorder="1" applyAlignment="1">
      <alignment horizontal="left" vertical="top" wrapText="1"/>
    </xf>
    <xf numFmtId="166" fontId="3" fillId="0" borderId="13" xfId="0" applyNumberFormat="1" applyFont="1" applyBorder="1" applyAlignment="1">
      <alignment horizontal="left"/>
    </xf>
    <xf numFmtId="166" fontId="3" fillId="0" borderId="1" xfId="0" applyNumberFormat="1" applyFont="1" applyBorder="1" applyAlignment="1">
      <alignment horizontal="left"/>
    </xf>
    <xf numFmtId="0" fontId="2" fillId="0" borderId="1" xfId="0" applyFont="1" applyBorder="1" applyAlignment="1">
      <alignment horizontal="center"/>
    </xf>
    <xf numFmtId="166" fontId="3" fillId="0" borderId="1" xfId="0" applyNumberFormat="1" applyFont="1" applyBorder="1" applyAlignment="1">
      <alignment horizontal="center"/>
    </xf>
    <xf numFmtId="0" fontId="2" fillId="0" borderId="12" xfId="0" applyFont="1" applyBorder="1" applyAlignment="1">
      <alignment horizontal="center"/>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2" fillId="0" borderId="13" xfId="0" applyFont="1" applyBorder="1" applyAlignment="1">
      <alignment horizontal="center"/>
    </xf>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0" fillId="3" borderId="0" xfId="0" applyFill="1" applyBorder="1" applyAlignment="1"/>
    <xf numFmtId="0" fontId="0" fillId="3" borderId="8" xfId="0" applyFill="1" applyBorder="1" applyAlignment="1"/>
    <xf numFmtId="0" fontId="0" fillId="3" borderId="0" xfId="0" applyFill="1" applyBorder="1" applyAlignment="1">
      <alignment vertical="top" wrapText="1"/>
    </xf>
    <xf numFmtId="0" fontId="0" fillId="3" borderId="8" xfId="0" applyFill="1" applyBorder="1" applyAlignment="1">
      <alignment vertical="top" wrapText="1"/>
    </xf>
    <xf numFmtId="0" fontId="13" fillId="3" borderId="9" xfId="0" applyFont="1" applyFill="1" applyBorder="1" applyAlignment="1">
      <alignment horizontal="left"/>
    </xf>
    <xf numFmtId="0" fontId="13" fillId="3" borderId="17" xfId="0" applyFont="1" applyFill="1" applyBorder="1" applyAlignment="1">
      <alignment horizontal="left"/>
    </xf>
    <xf numFmtId="0" fontId="13" fillId="3" borderId="10" xfId="0"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57150</xdr:rowOff>
    </xdr:to>
    <xdr:pic>
      <xdr:nvPicPr>
        <xdr:cNvPr id="2" name="Picture 1" descr="coatofarms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76200</xdr:rowOff>
    </xdr:from>
    <xdr:to>
      <xdr:col>1</xdr:col>
      <xdr:colOff>398779</xdr:colOff>
      <xdr:row>4</xdr:row>
      <xdr:rowOff>95250</xdr:rowOff>
    </xdr:to>
    <xdr:pic>
      <xdr:nvPicPr>
        <xdr:cNvPr id="2" name="Picture 1" descr="coatofarms1">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 y="76200"/>
          <a:ext cx="716280" cy="8382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171449</xdr:colOff>
      <xdr:row>0</xdr:row>
      <xdr:rowOff>76200</xdr:rowOff>
    </xdr:from>
    <xdr:to>
      <xdr:col>1</xdr:col>
      <xdr:colOff>398779</xdr:colOff>
      <xdr:row>4</xdr:row>
      <xdr:rowOff>95250</xdr:rowOff>
    </xdr:to>
    <xdr:pic>
      <xdr:nvPicPr>
        <xdr:cNvPr id="2" name="Picture 1" descr="coatofarms1">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 y="76200"/>
          <a:ext cx="694055" cy="8477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171449</xdr:colOff>
      <xdr:row>0</xdr:row>
      <xdr:rowOff>76200</xdr:rowOff>
    </xdr:from>
    <xdr:to>
      <xdr:col>1</xdr:col>
      <xdr:colOff>398779</xdr:colOff>
      <xdr:row>4</xdr:row>
      <xdr:rowOff>95250</xdr:rowOff>
    </xdr:to>
    <xdr:pic>
      <xdr:nvPicPr>
        <xdr:cNvPr id="2" name="Picture 1" descr="coatofarms1">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 y="76200"/>
          <a:ext cx="716280" cy="8382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247650</xdr:colOff>
      <xdr:row>1</xdr:row>
      <xdr:rowOff>0</xdr:rowOff>
    </xdr:from>
    <xdr:to>
      <xdr:col>4</xdr:col>
      <xdr:colOff>332105</xdr:colOff>
      <xdr:row>6</xdr:row>
      <xdr:rowOff>38100</xdr:rowOff>
    </xdr:to>
    <xdr:pic>
      <xdr:nvPicPr>
        <xdr:cNvPr id="2" name="Picture 1" descr="coatofarms1">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61925"/>
          <a:ext cx="694055" cy="8477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topLeftCell="A7" workbookViewId="0">
      <selection activeCell="E19" sqref="E19:L19"/>
    </sheetView>
  </sheetViews>
  <sheetFormatPr defaultRowHeight="12.75" x14ac:dyDescent="0.2"/>
  <sheetData>
    <row r="1" spans="1:13" x14ac:dyDescent="0.2">
      <c r="A1" s="4"/>
      <c r="B1" s="5"/>
      <c r="C1" s="5"/>
      <c r="D1" s="5"/>
      <c r="E1" s="5"/>
      <c r="F1" s="5"/>
      <c r="G1" s="5"/>
      <c r="H1" s="5"/>
      <c r="I1" s="5"/>
      <c r="J1" s="5"/>
      <c r="K1" s="5"/>
      <c r="L1" s="5"/>
      <c r="M1" s="6"/>
    </row>
    <row r="2" spans="1:13" ht="15" x14ac:dyDescent="0.25">
      <c r="A2" s="7"/>
      <c r="B2" s="8"/>
      <c r="C2" s="8"/>
      <c r="D2" s="8"/>
      <c r="E2" s="8"/>
      <c r="F2" s="8"/>
      <c r="G2" s="8"/>
      <c r="H2" s="8"/>
      <c r="I2" s="8"/>
      <c r="K2" s="100" t="s">
        <v>85</v>
      </c>
      <c r="L2" s="100"/>
      <c r="M2" s="9"/>
    </row>
    <row r="3" spans="1:13" x14ac:dyDescent="0.2">
      <c r="A3" s="7"/>
      <c r="B3" s="8"/>
      <c r="C3" s="8"/>
      <c r="D3" s="8"/>
      <c r="E3" s="8"/>
      <c r="F3" s="8"/>
      <c r="G3" s="8"/>
      <c r="H3" s="8"/>
      <c r="I3" s="8"/>
      <c r="J3" s="8"/>
      <c r="K3" s="8"/>
      <c r="L3" s="8"/>
      <c r="M3" s="9"/>
    </row>
    <row r="4" spans="1:13" x14ac:dyDescent="0.2">
      <c r="A4" s="7"/>
      <c r="B4" s="8"/>
      <c r="C4" s="8"/>
      <c r="D4" s="8"/>
      <c r="E4" s="8"/>
      <c r="F4" s="8"/>
      <c r="G4" s="8"/>
      <c r="H4" s="8"/>
      <c r="I4" s="8"/>
      <c r="J4" s="8"/>
      <c r="K4" s="8"/>
      <c r="L4" s="8"/>
      <c r="M4" s="9"/>
    </row>
    <row r="5" spans="1:13" x14ac:dyDescent="0.2">
      <c r="A5" s="7"/>
      <c r="B5" s="8"/>
      <c r="C5" s="8"/>
      <c r="D5" s="8"/>
      <c r="E5" s="8"/>
      <c r="F5" s="8"/>
      <c r="G5" s="8"/>
      <c r="H5" s="8"/>
      <c r="I5" s="8"/>
      <c r="J5" s="8"/>
      <c r="K5" s="8"/>
      <c r="L5" s="8"/>
      <c r="M5" s="9"/>
    </row>
    <row r="6" spans="1:13" x14ac:dyDescent="0.2">
      <c r="A6" s="7"/>
      <c r="B6" s="8"/>
      <c r="C6" s="8"/>
      <c r="D6" s="8"/>
      <c r="E6" s="8"/>
      <c r="F6" s="8"/>
      <c r="G6" s="8"/>
      <c r="H6" s="8"/>
      <c r="I6" s="8"/>
      <c r="J6" s="8"/>
      <c r="K6" s="8"/>
      <c r="L6" s="8"/>
      <c r="M6" s="9"/>
    </row>
    <row r="7" spans="1:13" x14ac:dyDescent="0.2">
      <c r="A7" s="7"/>
      <c r="B7" s="8"/>
      <c r="C7" s="8"/>
      <c r="D7" s="8"/>
      <c r="E7" s="8"/>
      <c r="F7" s="8"/>
      <c r="G7" s="8"/>
      <c r="H7" s="8"/>
      <c r="I7" s="8"/>
      <c r="J7" s="8"/>
      <c r="K7" s="8"/>
      <c r="L7" s="8"/>
      <c r="M7" s="9"/>
    </row>
    <row r="8" spans="1:13" x14ac:dyDescent="0.2">
      <c r="A8" s="7"/>
      <c r="B8" s="8"/>
      <c r="C8" s="8"/>
      <c r="D8" s="8"/>
      <c r="E8" s="8"/>
      <c r="F8" s="8"/>
      <c r="G8" s="8"/>
      <c r="H8" s="8"/>
      <c r="I8" s="8"/>
      <c r="J8" s="8"/>
      <c r="K8" s="8"/>
      <c r="L8" s="8"/>
      <c r="M8" s="9"/>
    </row>
    <row r="9" spans="1:13" x14ac:dyDescent="0.2">
      <c r="A9" s="7"/>
      <c r="B9" s="8"/>
      <c r="C9" s="8"/>
      <c r="D9" s="8"/>
      <c r="E9" s="8"/>
      <c r="F9" s="8"/>
      <c r="G9" s="8"/>
      <c r="H9" s="8"/>
      <c r="I9" s="8"/>
      <c r="J9" s="8"/>
      <c r="K9" s="8"/>
      <c r="L9" s="8"/>
      <c r="M9" s="9"/>
    </row>
    <row r="10" spans="1:13" x14ac:dyDescent="0.2">
      <c r="A10" s="7"/>
      <c r="B10" s="8"/>
      <c r="C10" s="8"/>
      <c r="D10" s="8"/>
      <c r="E10" s="8"/>
      <c r="F10" s="8"/>
      <c r="G10" s="8"/>
      <c r="H10" s="8"/>
      <c r="I10" s="8"/>
      <c r="J10" s="8"/>
      <c r="K10" s="8"/>
      <c r="L10" s="8"/>
      <c r="M10" s="9"/>
    </row>
    <row r="11" spans="1:13" x14ac:dyDescent="0.2">
      <c r="A11" s="7"/>
      <c r="B11" s="8"/>
      <c r="C11" s="8"/>
      <c r="D11" s="8"/>
      <c r="E11" s="8"/>
      <c r="F11" s="8"/>
      <c r="G11" s="8"/>
      <c r="H11" s="8"/>
      <c r="I11" s="8"/>
      <c r="J11" s="8"/>
      <c r="K11" s="8"/>
      <c r="L11" s="8"/>
      <c r="M11" s="9"/>
    </row>
    <row r="12" spans="1:13" x14ac:dyDescent="0.2">
      <c r="A12" s="7"/>
      <c r="B12" s="8"/>
      <c r="C12" s="8"/>
      <c r="D12" s="8"/>
      <c r="E12" s="8"/>
      <c r="F12" s="8"/>
      <c r="G12" s="8"/>
      <c r="H12" s="8"/>
      <c r="I12" s="8"/>
      <c r="J12" s="8"/>
      <c r="K12" s="8"/>
      <c r="L12" s="8"/>
      <c r="M12" s="9"/>
    </row>
    <row r="13" spans="1:13" ht="13.5" thickBot="1" x14ac:dyDescent="0.25">
      <c r="A13" s="7"/>
      <c r="B13" s="8"/>
      <c r="C13" s="8"/>
      <c r="D13" s="8"/>
      <c r="E13" s="8"/>
      <c r="F13" s="8"/>
      <c r="G13" s="8"/>
      <c r="H13" s="8"/>
      <c r="I13" s="8"/>
      <c r="J13" s="8"/>
      <c r="K13" s="8"/>
      <c r="L13" s="8"/>
      <c r="M13" s="9"/>
    </row>
    <row r="14" spans="1:13" ht="21" thickBot="1" x14ac:dyDescent="0.35">
      <c r="A14" s="82" t="s">
        <v>1</v>
      </c>
      <c r="B14" s="83"/>
      <c r="C14" s="83"/>
      <c r="D14" s="83"/>
      <c r="E14" s="83"/>
      <c r="F14" s="83"/>
      <c r="G14" s="83"/>
      <c r="H14" s="83"/>
      <c r="I14" s="83"/>
      <c r="J14" s="83"/>
      <c r="K14" s="83"/>
      <c r="L14" s="83"/>
      <c r="M14" s="84"/>
    </row>
    <row r="15" spans="1:13" x14ac:dyDescent="0.2">
      <c r="A15" s="7"/>
      <c r="B15" s="8"/>
      <c r="C15" s="8"/>
      <c r="D15" s="8"/>
      <c r="E15" s="8"/>
      <c r="F15" s="8"/>
      <c r="G15" s="8"/>
      <c r="H15" s="8"/>
      <c r="I15" s="8"/>
      <c r="J15" s="8"/>
      <c r="K15" s="8"/>
      <c r="L15" s="8"/>
      <c r="M15" s="9"/>
    </row>
    <row r="16" spans="1:13" ht="13.5" thickBot="1" x14ac:dyDescent="0.25">
      <c r="A16" s="7"/>
      <c r="B16" s="8"/>
      <c r="C16" s="8"/>
      <c r="D16" s="8"/>
      <c r="E16" s="8"/>
      <c r="F16" s="8"/>
      <c r="G16" s="8"/>
      <c r="H16" s="8"/>
      <c r="I16" s="8"/>
      <c r="J16" s="8"/>
      <c r="K16" s="8"/>
      <c r="L16" s="8"/>
      <c r="M16" s="9"/>
    </row>
    <row r="17" spans="1:13" ht="21" thickBot="1" x14ac:dyDescent="0.35">
      <c r="A17" s="10" t="s">
        <v>87</v>
      </c>
      <c r="B17" s="8"/>
      <c r="C17" s="8"/>
      <c r="D17" s="8"/>
      <c r="E17" s="85" t="s">
        <v>111</v>
      </c>
      <c r="F17" s="86"/>
      <c r="G17" s="86"/>
      <c r="H17" s="86"/>
      <c r="I17" s="86"/>
      <c r="J17" s="86"/>
      <c r="K17" s="86"/>
      <c r="L17" s="87"/>
      <c r="M17" s="9"/>
    </row>
    <row r="18" spans="1:13" ht="15.75" thickBot="1" x14ac:dyDescent="0.25">
      <c r="A18" s="7"/>
      <c r="B18" s="8"/>
      <c r="C18" s="8"/>
      <c r="D18" s="8"/>
      <c r="E18" s="11"/>
      <c r="F18" s="11"/>
      <c r="G18" s="11"/>
      <c r="H18" s="11"/>
      <c r="I18" s="11"/>
      <c r="J18" s="11"/>
      <c r="K18" s="11"/>
      <c r="L18" s="11"/>
      <c r="M18" s="9"/>
    </row>
    <row r="19" spans="1:13" ht="90" customHeight="1" thickBot="1" x14ac:dyDescent="0.35">
      <c r="A19" s="10" t="s">
        <v>88</v>
      </c>
      <c r="B19" s="8"/>
      <c r="C19" s="8"/>
      <c r="D19" s="8"/>
      <c r="E19" s="88" t="s">
        <v>114</v>
      </c>
      <c r="F19" s="89"/>
      <c r="G19" s="89"/>
      <c r="H19" s="89"/>
      <c r="I19" s="89"/>
      <c r="J19" s="89"/>
      <c r="K19" s="89"/>
      <c r="L19" s="90"/>
      <c r="M19" s="9"/>
    </row>
    <row r="20" spans="1:13" ht="15.75" thickBot="1" x14ac:dyDescent="0.25">
      <c r="A20" s="7"/>
      <c r="B20" s="8"/>
      <c r="C20" s="8"/>
      <c r="D20" s="8"/>
      <c r="E20" s="11"/>
      <c r="F20" s="11"/>
      <c r="G20" s="11"/>
      <c r="H20" s="11"/>
      <c r="I20" s="11"/>
      <c r="J20" s="11"/>
      <c r="K20" s="11"/>
      <c r="L20" s="11"/>
      <c r="M20" s="9"/>
    </row>
    <row r="21" spans="1:13" ht="45.75" customHeight="1" thickBot="1" x14ac:dyDescent="0.35">
      <c r="A21" s="10" t="s">
        <v>2</v>
      </c>
      <c r="B21" s="8"/>
      <c r="C21" s="8"/>
      <c r="D21" s="8"/>
      <c r="E21" s="91"/>
      <c r="F21" s="92"/>
      <c r="G21" s="92"/>
      <c r="H21" s="92"/>
      <c r="I21" s="92"/>
      <c r="J21" s="92"/>
      <c r="K21" s="92"/>
      <c r="L21" s="93"/>
      <c r="M21" s="9"/>
    </row>
    <row r="22" spans="1:13" x14ac:dyDescent="0.2">
      <c r="A22" s="7"/>
      <c r="B22" s="8"/>
      <c r="C22" s="8"/>
      <c r="D22" s="8"/>
      <c r="E22" s="8"/>
      <c r="F22" s="8"/>
      <c r="G22" s="8"/>
      <c r="H22" s="8"/>
      <c r="I22" s="8"/>
      <c r="J22" s="8"/>
      <c r="K22" s="8"/>
      <c r="L22" s="8"/>
      <c r="M22" s="9"/>
    </row>
    <row r="23" spans="1:13" ht="13.5" thickBot="1" x14ac:dyDescent="0.25">
      <c r="A23" s="7"/>
      <c r="B23" s="8"/>
      <c r="C23" s="8"/>
      <c r="D23" s="8"/>
      <c r="E23" s="8"/>
      <c r="F23" s="8"/>
      <c r="G23" s="8"/>
      <c r="H23" s="8"/>
      <c r="I23" s="8"/>
      <c r="J23" s="8"/>
      <c r="K23" s="8"/>
      <c r="L23" s="8"/>
      <c r="M23" s="9"/>
    </row>
    <row r="24" spans="1:13" ht="21" thickBot="1" x14ac:dyDescent="0.35">
      <c r="A24" s="82" t="s">
        <v>14</v>
      </c>
      <c r="B24" s="83"/>
      <c r="C24" s="83"/>
      <c r="D24" s="83"/>
      <c r="E24" s="83"/>
      <c r="F24" s="83"/>
      <c r="G24" s="83"/>
      <c r="H24" s="83"/>
      <c r="I24" s="83"/>
      <c r="J24" s="83"/>
      <c r="K24" s="83"/>
      <c r="L24" s="83"/>
      <c r="M24" s="84"/>
    </row>
    <row r="25" spans="1:13" x14ac:dyDescent="0.2">
      <c r="A25" s="7"/>
      <c r="B25" s="8"/>
      <c r="C25" s="8"/>
      <c r="D25" s="8"/>
      <c r="E25" s="8"/>
      <c r="F25" s="8"/>
      <c r="G25" s="8"/>
      <c r="H25" s="8"/>
      <c r="I25" s="8"/>
      <c r="J25" s="8"/>
      <c r="K25" s="8"/>
      <c r="L25" s="8"/>
      <c r="M25" s="9"/>
    </row>
    <row r="26" spans="1:13" s="2" customFormat="1" ht="15" x14ac:dyDescent="0.25">
      <c r="A26" s="94" t="s">
        <v>66</v>
      </c>
      <c r="B26" s="95"/>
      <c r="C26" s="95"/>
      <c r="D26" s="95"/>
      <c r="E26" s="95"/>
      <c r="F26" s="95"/>
      <c r="G26" s="95"/>
      <c r="H26" s="95"/>
      <c r="I26" s="95"/>
      <c r="J26" s="95"/>
      <c r="K26" s="95"/>
      <c r="L26" s="95"/>
      <c r="M26" s="96"/>
    </row>
    <row r="27" spans="1:13" s="2" customFormat="1" ht="45" customHeight="1" x14ac:dyDescent="0.2">
      <c r="A27" s="79" t="s">
        <v>112</v>
      </c>
      <c r="B27" s="80"/>
      <c r="C27" s="80"/>
      <c r="D27" s="80"/>
      <c r="E27" s="80"/>
      <c r="F27" s="80"/>
      <c r="G27" s="80"/>
      <c r="H27" s="80"/>
      <c r="I27" s="80"/>
      <c r="J27" s="80"/>
      <c r="K27" s="80"/>
      <c r="L27" s="80"/>
      <c r="M27" s="81"/>
    </row>
    <row r="28" spans="1:13" s="2" customFormat="1" ht="14.25" x14ac:dyDescent="0.2">
      <c r="A28" s="79"/>
      <c r="B28" s="80"/>
      <c r="C28" s="80"/>
      <c r="D28" s="80"/>
      <c r="E28" s="80"/>
      <c r="F28" s="80"/>
      <c r="G28" s="80"/>
      <c r="H28" s="80"/>
      <c r="I28" s="80"/>
      <c r="J28" s="80"/>
      <c r="K28" s="80"/>
      <c r="L28" s="80"/>
      <c r="M28" s="81"/>
    </row>
    <row r="29" spans="1:13" s="2" customFormat="1" ht="15" x14ac:dyDescent="0.25">
      <c r="A29" s="94" t="s">
        <v>67</v>
      </c>
      <c r="B29" s="95"/>
      <c r="C29" s="95"/>
      <c r="D29" s="95"/>
      <c r="E29" s="95"/>
      <c r="F29" s="95"/>
      <c r="G29" s="95"/>
      <c r="H29" s="95"/>
      <c r="I29" s="95"/>
      <c r="J29" s="95"/>
      <c r="K29" s="95"/>
      <c r="L29" s="95"/>
      <c r="M29" s="96"/>
    </row>
    <row r="30" spans="1:13" s="2" customFormat="1" ht="14.25" x14ac:dyDescent="0.2">
      <c r="A30" s="97" t="s">
        <v>68</v>
      </c>
      <c r="B30" s="98"/>
      <c r="C30" s="98"/>
      <c r="D30" s="98"/>
      <c r="E30" s="98"/>
      <c r="F30" s="98"/>
      <c r="G30" s="98"/>
      <c r="H30" s="98"/>
      <c r="I30" s="98"/>
      <c r="J30" s="98"/>
      <c r="K30" s="98"/>
      <c r="L30" s="98"/>
      <c r="M30" s="99"/>
    </row>
    <row r="31" spans="1:13" s="2" customFormat="1" ht="38.25" customHeight="1" x14ac:dyDescent="0.2">
      <c r="A31" s="79" t="s">
        <v>19</v>
      </c>
      <c r="B31" s="80"/>
      <c r="C31" s="80"/>
      <c r="D31" s="80"/>
      <c r="E31" s="80"/>
      <c r="F31" s="80"/>
      <c r="G31" s="80"/>
      <c r="H31" s="80"/>
      <c r="I31" s="80"/>
      <c r="J31" s="80"/>
      <c r="K31" s="80"/>
      <c r="L31" s="80"/>
      <c r="M31" s="81"/>
    </row>
    <row r="32" spans="1:13" s="2" customFormat="1" ht="19.5" customHeight="1" x14ac:dyDescent="0.2">
      <c r="A32" s="79" t="s">
        <v>15</v>
      </c>
      <c r="B32" s="80"/>
      <c r="C32" s="80"/>
      <c r="D32" s="80"/>
      <c r="E32" s="80"/>
      <c r="F32" s="80"/>
      <c r="G32" s="80"/>
      <c r="H32" s="80"/>
      <c r="I32" s="80"/>
      <c r="J32" s="80"/>
      <c r="K32" s="80"/>
      <c r="L32" s="80"/>
      <c r="M32" s="81"/>
    </row>
    <row r="33" spans="1:13" s="2" customFormat="1" ht="35.25" customHeight="1" x14ac:dyDescent="0.2">
      <c r="A33" s="79" t="s">
        <v>20</v>
      </c>
      <c r="B33" s="80"/>
      <c r="C33" s="80"/>
      <c r="D33" s="80"/>
      <c r="E33" s="80"/>
      <c r="F33" s="80"/>
      <c r="G33" s="80"/>
      <c r="H33" s="80"/>
      <c r="I33" s="80"/>
      <c r="J33" s="80"/>
      <c r="K33" s="80"/>
      <c r="L33" s="80"/>
      <c r="M33" s="81"/>
    </row>
    <row r="34" spans="1:13" s="2" customFormat="1" ht="21" customHeight="1" x14ac:dyDescent="0.2">
      <c r="A34" s="79" t="s">
        <v>16</v>
      </c>
      <c r="B34" s="80"/>
      <c r="C34" s="80"/>
      <c r="D34" s="80"/>
      <c r="E34" s="80"/>
      <c r="F34" s="80"/>
      <c r="G34" s="80"/>
      <c r="H34" s="80"/>
      <c r="I34" s="80"/>
      <c r="J34" s="80"/>
      <c r="K34" s="80"/>
      <c r="L34" s="80"/>
      <c r="M34" s="81"/>
    </row>
    <row r="35" spans="1:13" s="2" customFormat="1" ht="30.75" customHeight="1" x14ac:dyDescent="0.2">
      <c r="A35" s="97" t="s">
        <v>69</v>
      </c>
      <c r="B35" s="98"/>
      <c r="C35" s="98"/>
      <c r="D35" s="98"/>
      <c r="E35" s="98"/>
      <c r="F35" s="98"/>
      <c r="G35" s="98"/>
      <c r="H35" s="98"/>
      <c r="I35" s="98"/>
      <c r="J35" s="98"/>
      <c r="K35" s="98"/>
      <c r="L35" s="98"/>
      <c r="M35" s="99"/>
    </row>
    <row r="36" spans="1:13" s="2" customFormat="1" ht="21.75" customHeight="1" x14ac:dyDescent="0.2">
      <c r="A36" s="79" t="s">
        <v>21</v>
      </c>
      <c r="B36" s="80"/>
      <c r="C36" s="80"/>
      <c r="D36" s="80"/>
      <c r="E36" s="80"/>
      <c r="F36" s="80"/>
      <c r="G36" s="80"/>
      <c r="H36" s="80"/>
      <c r="I36" s="80"/>
      <c r="J36" s="80"/>
      <c r="K36" s="80"/>
      <c r="L36" s="80"/>
      <c r="M36" s="81"/>
    </row>
    <row r="37" spans="1:13" s="2" customFormat="1" ht="18" customHeight="1" x14ac:dyDescent="0.2">
      <c r="A37" s="79" t="s">
        <v>17</v>
      </c>
      <c r="B37" s="80"/>
      <c r="C37" s="80"/>
      <c r="D37" s="80"/>
      <c r="E37" s="80"/>
      <c r="F37" s="80"/>
      <c r="G37" s="80"/>
      <c r="H37" s="80"/>
      <c r="I37" s="80"/>
      <c r="J37" s="80"/>
      <c r="K37" s="80"/>
      <c r="L37" s="80"/>
      <c r="M37" s="81"/>
    </row>
    <row r="38" spans="1:13" s="2" customFormat="1" ht="33" customHeight="1" x14ac:dyDescent="0.2">
      <c r="A38" s="79" t="s">
        <v>22</v>
      </c>
      <c r="B38" s="80"/>
      <c r="C38" s="80"/>
      <c r="D38" s="80"/>
      <c r="E38" s="80"/>
      <c r="F38" s="80"/>
      <c r="G38" s="80"/>
      <c r="H38" s="80"/>
      <c r="I38" s="80"/>
      <c r="J38" s="80"/>
      <c r="K38" s="80"/>
      <c r="L38" s="80"/>
      <c r="M38" s="81"/>
    </row>
    <row r="39" spans="1:13" s="2" customFormat="1" ht="30.75" customHeight="1" x14ac:dyDescent="0.2">
      <c r="A39" s="79" t="s">
        <v>23</v>
      </c>
      <c r="B39" s="80"/>
      <c r="C39" s="80"/>
      <c r="D39" s="80"/>
      <c r="E39" s="80"/>
      <c r="F39" s="80"/>
      <c r="G39" s="80"/>
      <c r="H39" s="80"/>
      <c r="I39" s="80"/>
      <c r="J39" s="80"/>
      <c r="K39" s="80"/>
      <c r="L39" s="80"/>
      <c r="M39" s="81"/>
    </row>
    <row r="40" spans="1:13" s="2" customFormat="1" ht="32.25" customHeight="1" x14ac:dyDescent="0.2">
      <c r="A40" s="79" t="s">
        <v>24</v>
      </c>
      <c r="B40" s="80"/>
      <c r="C40" s="80"/>
      <c r="D40" s="80"/>
      <c r="E40" s="80"/>
      <c r="F40" s="80"/>
      <c r="G40" s="80"/>
      <c r="H40" s="80"/>
      <c r="I40" s="80"/>
      <c r="J40" s="80"/>
      <c r="K40" s="80"/>
      <c r="L40" s="80"/>
      <c r="M40" s="81"/>
    </row>
    <row r="41" spans="1:13" s="2" customFormat="1" ht="23.25" customHeight="1" x14ac:dyDescent="0.2">
      <c r="A41" s="79" t="s">
        <v>18</v>
      </c>
      <c r="B41" s="80"/>
      <c r="C41" s="80"/>
      <c r="D41" s="80"/>
      <c r="E41" s="80"/>
      <c r="F41" s="80"/>
      <c r="G41" s="80"/>
      <c r="H41" s="80"/>
      <c r="I41" s="80"/>
      <c r="J41" s="80"/>
      <c r="K41" s="80"/>
      <c r="L41" s="80"/>
      <c r="M41" s="81"/>
    </row>
    <row r="42" spans="1:13" s="2" customFormat="1" ht="14.25" x14ac:dyDescent="0.2">
      <c r="A42" s="79"/>
      <c r="B42" s="80"/>
      <c r="C42" s="80"/>
      <c r="D42" s="80"/>
      <c r="E42" s="80"/>
      <c r="F42" s="80"/>
      <c r="G42" s="80"/>
      <c r="H42" s="80"/>
      <c r="I42" s="80"/>
      <c r="J42" s="80"/>
      <c r="K42" s="80"/>
      <c r="L42" s="80"/>
      <c r="M42" s="81"/>
    </row>
    <row r="43" spans="1:13" s="2" customFormat="1" ht="14.25" x14ac:dyDescent="0.2">
      <c r="A43" s="79"/>
      <c r="B43" s="80"/>
      <c r="C43" s="80"/>
      <c r="D43" s="80"/>
      <c r="E43" s="80"/>
      <c r="F43" s="80"/>
      <c r="G43" s="80"/>
      <c r="H43" s="80"/>
      <c r="I43" s="80"/>
      <c r="J43" s="80"/>
      <c r="K43" s="80"/>
      <c r="L43" s="80"/>
      <c r="M43" s="81"/>
    </row>
    <row r="44" spans="1:13" s="2" customFormat="1" ht="14.25" x14ac:dyDescent="0.2">
      <c r="A44" s="105" t="s">
        <v>70</v>
      </c>
      <c r="B44" s="106"/>
      <c r="C44" s="106"/>
      <c r="D44" s="106"/>
      <c r="E44" s="106"/>
      <c r="F44" s="106"/>
      <c r="G44" s="106"/>
      <c r="H44" s="106"/>
      <c r="I44" s="106"/>
      <c r="J44" s="106"/>
      <c r="K44" s="106"/>
      <c r="L44" s="106"/>
      <c r="M44" s="107"/>
    </row>
    <row r="45" spans="1:13" s="2" customFormat="1" ht="21" customHeight="1" x14ac:dyDescent="0.2">
      <c r="A45" s="108" t="s">
        <v>25</v>
      </c>
      <c r="B45" s="109"/>
      <c r="C45" s="109"/>
      <c r="D45" s="109"/>
      <c r="E45" s="109"/>
      <c r="F45" s="109"/>
      <c r="G45" s="109"/>
      <c r="H45" s="109"/>
      <c r="I45" s="109"/>
      <c r="J45" s="109"/>
      <c r="K45" s="109"/>
      <c r="L45" s="109"/>
      <c r="M45" s="110"/>
    </row>
    <row r="46" spans="1:13" s="2" customFormat="1" ht="21.75" customHeight="1" x14ac:dyDescent="0.2">
      <c r="A46" s="108" t="s">
        <v>26</v>
      </c>
      <c r="B46" s="109"/>
      <c r="C46" s="109"/>
      <c r="D46" s="109"/>
      <c r="E46" s="109"/>
      <c r="F46" s="109"/>
      <c r="G46" s="109"/>
      <c r="H46" s="109"/>
      <c r="I46" s="109"/>
      <c r="J46" s="109"/>
      <c r="K46" s="109"/>
      <c r="L46" s="109"/>
      <c r="M46" s="110"/>
    </row>
    <row r="47" spans="1:13" s="2" customFormat="1" ht="36" customHeight="1" x14ac:dyDescent="0.25">
      <c r="A47" s="79" t="s">
        <v>27</v>
      </c>
      <c r="B47" s="80"/>
      <c r="C47" s="80"/>
      <c r="D47" s="80"/>
      <c r="E47" s="80"/>
      <c r="F47" s="80"/>
      <c r="G47" s="80"/>
      <c r="H47" s="80"/>
      <c r="I47" s="80"/>
      <c r="J47" s="80"/>
      <c r="K47" s="80"/>
      <c r="L47" s="80"/>
      <c r="M47" s="81"/>
    </row>
    <row r="48" spans="1:13" s="2" customFormat="1" ht="24.75" customHeight="1" x14ac:dyDescent="0.2">
      <c r="A48" s="79"/>
      <c r="B48" s="80"/>
      <c r="C48" s="80"/>
      <c r="D48" s="80"/>
      <c r="E48" s="80"/>
      <c r="F48" s="80"/>
      <c r="G48" s="80"/>
      <c r="H48" s="80"/>
      <c r="I48" s="80"/>
      <c r="J48" s="80"/>
      <c r="K48" s="80"/>
      <c r="L48" s="80"/>
      <c r="M48" s="81"/>
    </row>
    <row r="49" spans="1:13" s="2" customFormat="1" ht="15.75" thickBot="1" x14ac:dyDescent="0.3">
      <c r="A49" s="101"/>
      <c r="B49" s="102"/>
      <c r="C49" s="102"/>
      <c r="D49" s="102"/>
      <c r="E49" s="102"/>
      <c r="F49" s="102"/>
      <c r="G49" s="102"/>
      <c r="H49" s="102"/>
      <c r="I49" s="102"/>
      <c r="J49" s="102"/>
      <c r="K49" s="102"/>
      <c r="L49" s="102"/>
      <c r="M49" s="103"/>
    </row>
    <row r="50" spans="1:13" s="2" customFormat="1" ht="14.25" x14ac:dyDescent="0.2">
      <c r="A50" s="104"/>
      <c r="B50" s="104"/>
      <c r="C50" s="104"/>
      <c r="D50" s="104"/>
      <c r="E50" s="104"/>
      <c r="F50" s="104"/>
      <c r="G50" s="104"/>
      <c r="H50" s="104"/>
      <c r="I50" s="104"/>
      <c r="J50" s="104"/>
      <c r="K50" s="104"/>
      <c r="L50" s="104"/>
      <c r="M50" s="104"/>
    </row>
  </sheetData>
  <mergeCells count="31">
    <mergeCell ref="K2:L2"/>
    <mergeCell ref="A49:M49"/>
    <mergeCell ref="A50:M50"/>
    <mergeCell ref="A41:M41"/>
    <mergeCell ref="A42:M42"/>
    <mergeCell ref="A43:M43"/>
    <mergeCell ref="A44:M44"/>
    <mergeCell ref="A48:M48"/>
    <mergeCell ref="A45:M45"/>
    <mergeCell ref="A46:M46"/>
    <mergeCell ref="A47:M47"/>
    <mergeCell ref="A39:M39"/>
    <mergeCell ref="A40:M40"/>
    <mergeCell ref="A33:M33"/>
    <mergeCell ref="A34:M34"/>
    <mergeCell ref="A35:M35"/>
    <mergeCell ref="A36:M36"/>
    <mergeCell ref="A37:M37"/>
    <mergeCell ref="A38:M38"/>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70866141732283472" right="0.70866141732283472" top="0.74803149606299213" bottom="0.74803149606299213" header="0.31496062992125984" footer="0.31496062992125984"/>
  <pageSetup paperSize="9" scale="72" orientation="portrait" horizontalDpi="1200" verticalDpi="1200"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topLeftCell="A4" zoomScale="84" zoomScaleNormal="159" workbookViewId="0">
      <selection activeCell="C8" sqref="C8:H8"/>
    </sheetView>
  </sheetViews>
  <sheetFormatPr defaultColWidth="9.140625" defaultRowHeight="14.25" x14ac:dyDescent="0.2"/>
  <cols>
    <col min="1" max="1" width="7" style="72" customWidth="1"/>
    <col min="2" max="2" width="38" style="72" customWidth="1"/>
    <col min="3" max="3" width="12" style="72" customWidth="1"/>
    <col min="4" max="4" width="11.28515625" style="72" customWidth="1"/>
    <col min="5" max="5" width="13.7109375" style="72" customWidth="1"/>
    <col min="6" max="6" width="18.5703125" style="72" customWidth="1"/>
    <col min="7" max="7" width="11.140625" style="72" customWidth="1"/>
    <col min="8" max="8" width="12.5703125" style="72" customWidth="1"/>
    <col min="9" max="9" width="19" style="72" customWidth="1"/>
    <col min="10" max="10" width="23.42578125" style="72" bestFit="1" customWidth="1"/>
    <col min="11" max="16384" width="9.140625" style="72"/>
  </cols>
  <sheetData>
    <row r="1" spans="1:9" ht="15" customHeight="1" thickTop="1" x14ac:dyDescent="0.2">
      <c r="A1" s="27"/>
      <c r="B1" s="28"/>
      <c r="C1" s="112" t="s">
        <v>109</v>
      </c>
      <c r="D1" s="112"/>
      <c r="E1" s="112"/>
      <c r="F1" s="112"/>
      <c r="G1" s="112"/>
      <c r="H1" s="112"/>
      <c r="I1" s="29"/>
    </row>
    <row r="2" spans="1:9" ht="14.25" customHeight="1" x14ac:dyDescent="0.2">
      <c r="A2" s="30"/>
      <c r="B2" s="74"/>
      <c r="C2" s="113"/>
      <c r="D2" s="113"/>
      <c r="E2" s="113"/>
      <c r="F2" s="113"/>
      <c r="G2" s="113"/>
      <c r="H2" s="113"/>
      <c r="I2" s="31"/>
    </row>
    <row r="3" spans="1:9" ht="14.25" customHeight="1" x14ac:dyDescent="0.2">
      <c r="A3" s="30"/>
      <c r="B3" s="74"/>
      <c r="C3" s="113"/>
      <c r="D3" s="113"/>
      <c r="E3" s="113"/>
      <c r="F3" s="113"/>
      <c r="G3" s="113"/>
      <c r="H3" s="113"/>
      <c r="I3" s="31"/>
    </row>
    <row r="4" spans="1:9" ht="21.75" customHeight="1" x14ac:dyDescent="0.3">
      <c r="A4" s="30"/>
      <c r="B4" s="74"/>
      <c r="C4" s="113" t="s">
        <v>65</v>
      </c>
      <c r="D4" s="113"/>
      <c r="E4" s="113"/>
      <c r="F4" s="113"/>
      <c r="G4" s="113"/>
      <c r="H4" s="113"/>
      <c r="I4" s="31"/>
    </row>
    <row r="5" spans="1:9" ht="14.25" customHeight="1" x14ac:dyDescent="0.25">
      <c r="A5" s="30"/>
      <c r="B5" s="74"/>
      <c r="C5" s="26"/>
      <c r="D5" s="26"/>
      <c r="E5" s="26"/>
      <c r="F5" s="26"/>
      <c r="G5" s="26"/>
      <c r="H5" s="26"/>
      <c r="I5" s="31"/>
    </row>
    <row r="6" spans="1:9" ht="14.25" customHeight="1" x14ac:dyDescent="0.25">
      <c r="A6" s="30"/>
      <c r="B6" s="74"/>
      <c r="C6" s="26"/>
      <c r="D6" s="26"/>
      <c r="E6" s="26"/>
      <c r="F6" s="26"/>
      <c r="G6" s="26"/>
      <c r="H6" s="26"/>
      <c r="I6" s="31"/>
    </row>
    <row r="7" spans="1:9" ht="22.5" customHeight="1" x14ac:dyDescent="0.25">
      <c r="A7" s="32" t="s">
        <v>87</v>
      </c>
      <c r="B7" s="14"/>
      <c r="C7" s="114" t="s">
        <v>113</v>
      </c>
      <c r="D7" s="115"/>
      <c r="E7" s="115"/>
      <c r="F7" s="115"/>
      <c r="G7" s="115"/>
      <c r="H7" s="116"/>
      <c r="I7" s="31"/>
    </row>
    <row r="8" spans="1:9" ht="36.75" customHeight="1" x14ac:dyDescent="0.25">
      <c r="A8" s="32" t="s">
        <v>88</v>
      </c>
      <c r="B8" s="14"/>
      <c r="C8" s="117" t="s">
        <v>96</v>
      </c>
      <c r="D8" s="118"/>
      <c r="E8" s="118"/>
      <c r="F8" s="118"/>
      <c r="G8" s="118"/>
      <c r="H8" s="119"/>
      <c r="I8" s="31"/>
    </row>
    <row r="9" spans="1:9" ht="29.25" customHeight="1" x14ac:dyDescent="0.25">
      <c r="A9" s="32" t="s">
        <v>2</v>
      </c>
      <c r="B9" s="14"/>
      <c r="C9" s="120"/>
      <c r="D9" s="121"/>
      <c r="E9" s="121"/>
      <c r="F9" s="121"/>
      <c r="G9" s="121"/>
      <c r="H9" s="122"/>
      <c r="I9" s="31"/>
    </row>
    <row r="10" spans="1:9" ht="29.25" customHeight="1" x14ac:dyDescent="0.25">
      <c r="A10" s="32"/>
      <c r="B10" s="14"/>
      <c r="C10" s="15"/>
      <c r="D10" s="15"/>
      <c r="E10" s="15"/>
      <c r="F10" s="15"/>
      <c r="G10" s="15"/>
      <c r="H10" s="15"/>
      <c r="I10" s="31"/>
    </row>
    <row r="11" spans="1:9" ht="29.25" customHeight="1" thickBot="1" x14ac:dyDescent="0.35">
      <c r="A11" s="32" t="s">
        <v>61</v>
      </c>
      <c r="B11" s="14"/>
      <c r="C11" s="15"/>
      <c r="D11" s="111"/>
      <c r="E11" s="111"/>
      <c r="F11" s="15"/>
      <c r="G11" s="15"/>
      <c r="H11" s="15"/>
      <c r="I11" s="31"/>
    </row>
    <row r="12" spans="1:9" ht="15.75" thickBot="1" x14ac:dyDescent="0.3">
      <c r="A12" s="129"/>
      <c r="B12" s="130"/>
      <c r="C12" s="131"/>
      <c r="D12" s="123" t="s">
        <v>59</v>
      </c>
      <c r="E12" s="124"/>
      <c r="F12" s="132"/>
      <c r="G12" s="123" t="s">
        <v>60</v>
      </c>
      <c r="H12" s="124"/>
      <c r="I12" s="125"/>
    </row>
    <row r="13" spans="1:9" s="3" customFormat="1" ht="30.75" thickBot="1" x14ac:dyDescent="0.3">
      <c r="A13" s="33" t="s">
        <v>28</v>
      </c>
      <c r="B13" s="22" t="s">
        <v>56</v>
      </c>
      <c r="C13" s="23" t="s">
        <v>54</v>
      </c>
      <c r="D13" s="23" t="s">
        <v>55</v>
      </c>
      <c r="E13" s="23" t="s">
        <v>57</v>
      </c>
      <c r="F13" s="23" t="s">
        <v>58</v>
      </c>
      <c r="G13" s="23" t="s">
        <v>55</v>
      </c>
      <c r="H13" s="24" t="s">
        <v>57</v>
      </c>
      <c r="I13" s="34" t="s">
        <v>58</v>
      </c>
    </row>
    <row r="14" spans="1:9" x14ac:dyDescent="0.2">
      <c r="A14" s="35">
        <v>1</v>
      </c>
      <c r="B14" s="12" t="s">
        <v>29</v>
      </c>
      <c r="C14" s="70">
        <v>67</v>
      </c>
      <c r="D14" s="51"/>
      <c r="E14" s="20">
        <f>D14*1.14</f>
        <v>0</v>
      </c>
      <c r="F14" s="21">
        <f>E14*C14</f>
        <v>0</v>
      </c>
      <c r="G14" s="51"/>
      <c r="H14" s="20">
        <f>G14*1.14</f>
        <v>0</v>
      </c>
      <c r="I14" s="36">
        <f>H14*C14</f>
        <v>0</v>
      </c>
    </row>
    <row r="15" spans="1:9" x14ac:dyDescent="0.2">
      <c r="A15" s="35">
        <v>2</v>
      </c>
      <c r="B15" s="12" t="s">
        <v>30</v>
      </c>
      <c r="C15" s="70">
        <v>32</v>
      </c>
      <c r="D15" s="51"/>
      <c r="E15" s="20">
        <f t="shared" ref="E15:E53" si="0">D15*1.14</f>
        <v>0</v>
      </c>
      <c r="F15" s="21">
        <f t="shared" ref="F15:F53" si="1">E15*C15</f>
        <v>0</v>
      </c>
      <c r="G15" s="51"/>
      <c r="H15" s="20">
        <f t="shared" ref="H15:H50" si="2">G15*1.14</f>
        <v>0</v>
      </c>
      <c r="I15" s="36">
        <f t="shared" ref="I15:I50" si="3">H15*C15</f>
        <v>0</v>
      </c>
    </row>
    <row r="16" spans="1:9" x14ac:dyDescent="0.2">
      <c r="A16" s="35">
        <v>3</v>
      </c>
      <c r="B16" s="12" t="s">
        <v>31</v>
      </c>
      <c r="C16" s="70">
        <v>8453</v>
      </c>
      <c r="D16" s="51"/>
      <c r="E16" s="20">
        <f t="shared" si="0"/>
        <v>0</v>
      </c>
      <c r="F16" s="21">
        <f t="shared" si="1"/>
        <v>0</v>
      </c>
      <c r="G16" s="51"/>
      <c r="H16" s="20">
        <f t="shared" si="2"/>
        <v>0</v>
      </c>
      <c r="I16" s="36">
        <f t="shared" si="3"/>
        <v>0</v>
      </c>
    </row>
    <row r="17" spans="1:11" s="61" customFormat="1" x14ac:dyDescent="0.2">
      <c r="A17" s="35">
        <v>4</v>
      </c>
      <c r="B17" s="12" t="s">
        <v>32</v>
      </c>
      <c r="C17" s="70">
        <v>0</v>
      </c>
      <c r="D17" s="51"/>
      <c r="E17" s="20">
        <f t="shared" si="0"/>
        <v>0</v>
      </c>
      <c r="F17" s="21">
        <f t="shared" si="1"/>
        <v>0</v>
      </c>
      <c r="G17" s="51"/>
      <c r="H17" s="20">
        <f t="shared" si="2"/>
        <v>0</v>
      </c>
      <c r="I17" s="36">
        <f t="shared" si="3"/>
        <v>0</v>
      </c>
    </row>
    <row r="18" spans="1:11" s="61" customFormat="1" x14ac:dyDescent="0.2">
      <c r="A18" s="35">
        <v>5</v>
      </c>
      <c r="B18" s="12" t="s">
        <v>33</v>
      </c>
      <c r="C18" s="70">
        <v>0</v>
      </c>
      <c r="D18" s="51"/>
      <c r="E18" s="62">
        <f t="shared" si="0"/>
        <v>0</v>
      </c>
      <c r="F18" s="21">
        <f t="shared" si="1"/>
        <v>0</v>
      </c>
      <c r="G18" s="51"/>
      <c r="H18" s="20">
        <f t="shared" si="2"/>
        <v>0</v>
      </c>
      <c r="I18" s="36">
        <f t="shared" si="3"/>
        <v>0</v>
      </c>
      <c r="K18" s="65"/>
    </row>
    <row r="19" spans="1:11" s="61" customFormat="1" x14ac:dyDescent="0.2">
      <c r="A19" s="35">
        <v>6</v>
      </c>
      <c r="B19" s="12" t="s">
        <v>34</v>
      </c>
      <c r="C19" s="70">
        <v>0</v>
      </c>
      <c r="D19" s="51"/>
      <c r="E19" s="62">
        <f t="shared" si="0"/>
        <v>0</v>
      </c>
      <c r="F19" s="21">
        <f t="shared" si="1"/>
        <v>0</v>
      </c>
      <c r="G19" s="51"/>
      <c r="H19" s="20">
        <f t="shared" si="2"/>
        <v>0</v>
      </c>
      <c r="I19" s="36">
        <f t="shared" si="3"/>
        <v>0</v>
      </c>
      <c r="K19" s="65"/>
    </row>
    <row r="20" spans="1:11" s="61" customFormat="1" x14ac:dyDescent="0.2">
      <c r="A20" s="35">
        <v>7</v>
      </c>
      <c r="B20" s="12" t="s">
        <v>44</v>
      </c>
      <c r="C20" s="70">
        <v>0</v>
      </c>
      <c r="D20" s="51"/>
      <c r="E20" s="62">
        <f t="shared" si="0"/>
        <v>0</v>
      </c>
      <c r="F20" s="21">
        <f t="shared" si="1"/>
        <v>0</v>
      </c>
      <c r="G20" s="51"/>
      <c r="H20" s="20">
        <f t="shared" si="2"/>
        <v>0</v>
      </c>
      <c r="I20" s="36">
        <f t="shared" si="3"/>
        <v>0</v>
      </c>
    </row>
    <row r="21" spans="1:11" s="61" customFormat="1" x14ac:dyDescent="0.2">
      <c r="A21" s="35">
        <v>8</v>
      </c>
      <c r="B21" s="12" t="s">
        <v>45</v>
      </c>
      <c r="C21" s="70">
        <v>0</v>
      </c>
      <c r="D21" s="51"/>
      <c r="E21" s="62">
        <f t="shared" si="0"/>
        <v>0</v>
      </c>
      <c r="F21" s="21">
        <f t="shared" si="1"/>
        <v>0</v>
      </c>
      <c r="G21" s="51"/>
      <c r="H21" s="20">
        <f t="shared" si="2"/>
        <v>0</v>
      </c>
      <c r="I21" s="36">
        <f t="shared" si="3"/>
        <v>0</v>
      </c>
    </row>
    <row r="22" spans="1:11" s="64" customFormat="1" x14ac:dyDescent="0.2">
      <c r="A22" s="35">
        <v>9</v>
      </c>
      <c r="B22" s="12" t="s">
        <v>46</v>
      </c>
      <c r="C22" s="70">
        <v>0</v>
      </c>
      <c r="D22" s="51"/>
      <c r="E22" s="62">
        <f t="shared" si="0"/>
        <v>0</v>
      </c>
      <c r="F22" s="21">
        <f t="shared" si="1"/>
        <v>0</v>
      </c>
      <c r="G22" s="51"/>
      <c r="H22" s="20">
        <f t="shared" si="2"/>
        <v>0</v>
      </c>
      <c r="I22" s="36">
        <f t="shared" si="3"/>
        <v>0</v>
      </c>
    </row>
    <row r="23" spans="1:11" x14ac:dyDescent="0.2">
      <c r="A23" s="35">
        <v>10</v>
      </c>
      <c r="B23" s="12" t="s">
        <v>35</v>
      </c>
      <c r="C23" s="70">
        <v>2371</v>
      </c>
      <c r="D23" s="51"/>
      <c r="E23" s="62">
        <f t="shared" si="0"/>
        <v>0</v>
      </c>
      <c r="F23" s="21">
        <f t="shared" si="1"/>
        <v>0</v>
      </c>
      <c r="G23" s="51"/>
      <c r="H23" s="20">
        <f t="shared" si="2"/>
        <v>0</v>
      </c>
      <c r="I23" s="36">
        <f t="shared" si="3"/>
        <v>0</v>
      </c>
    </row>
    <row r="24" spans="1:11" s="61" customFormat="1" x14ac:dyDescent="0.2">
      <c r="A24" s="35">
        <v>11</v>
      </c>
      <c r="B24" s="12" t="s">
        <v>36</v>
      </c>
      <c r="C24" s="70">
        <v>0</v>
      </c>
      <c r="D24" s="51"/>
      <c r="E24" s="62">
        <f t="shared" si="0"/>
        <v>0</v>
      </c>
      <c r="F24" s="21">
        <f t="shared" si="1"/>
        <v>0</v>
      </c>
      <c r="G24" s="51"/>
      <c r="H24" s="20">
        <f t="shared" si="2"/>
        <v>0</v>
      </c>
      <c r="I24" s="36">
        <f t="shared" si="3"/>
        <v>0</v>
      </c>
    </row>
    <row r="25" spans="1:11" s="61" customFormat="1" x14ac:dyDescent="0.2">
      <c r="A25" s="35">
        <v>12</v>
      </c>
      <c r="B25" s="12" t="s">
        <v>37</v>
      </c>
      <c r="C25" s="70">
        <v>0</v>
      </c>
      <c r="D25" s="51"/>
      <c r="E25" s="62">
        <f t="shared" si="0"/>
        <v>0</v>
      </c>
      <c r="F25" s="21">
        <f t="shared" si="1"/>
        <v>0</v>
      </c>
      <c r="G25" s="51"/>
      <c r="H25" s="20">
        <f t="shared" si="2"/>
        <v>0</v>
      </c>
      <c r="I25" s="36">
        <f t="shared" si="3"/>
        <v>0</v>
      </c>
    </row>
    <row r="26" spans="1:11" x14ac:dyDescent="0.2">
      <c r="A26" s="35">
        <v>13</v>
      </c>
      <c r="B26" s="12" t="s">
        <v>41</v>
      </c>
      <c r="C26" s="70">
        <v>7418</v>
      </c>
      <c r="D26" s="51"/>
      <c r="E26" s="62">
        <f t="shared" si="0"/>
        <v>0</v>
      </c>
      <c r="F26" s="21">
        <f t="shared" si="1"/>
        <v>0</v>
      </c>
      <c r="G26" s="51"/>
      <c r="H26" s="20">
        <f t="shared" si="2"/>
        <v>0</v>
      </c>
      <c r="I26" s="36">
        <f t="shared" si="3"/>
        <v>0</v>
      </c>
    </row>
    <row r="27" spans="1:11" x14ac:dyDescent="0.2">
      <c r="A27" s="35">
        <v>14</v>
      </c>
      <c r="B27" s="12" t="s">
        <v>42</v>
      </c>
      <c r="C27" s="70">
        <v>0</v>
      </c>
      <c r="D27" s="51"/>
      <c r="E27" s="62">
        <f t="shared" si="0"/>
        <v>0</v>
      </c>
      <c r="F27" s="21">
        <f t="shared" si="1"/>
        <v>0</v>
      </c>
      <c r="G27" s="51"/>
      <c r="H27" s="20">
        <f t="shared" si="2"/>
        <v>0</v>
      </c>
      <c r="I27" s="36">
        <f t="shared" si="3"/>
        <v>0</v>
      </c>
    </row>
    <row r="28" spans="1:11" x14ac:dyDescent="0.2">
      <c r="A28" s="35">
        <v>15</v>
      </c>
      <c r="B28" s="12" t="s">
        <v>43</v>
      </c>
      <c r="C28" s="70">
        <v>0</v>
      </c>
      <c r="D28" s="51"/>
      <c r="E28" s="62">
        <f t="shared" si="0"/>
        <v>0</v>
      </c>
      <c r="F28" s="21">
        <f t="shared" si="1"/>
        <v>0</v>
      </c>
      <c r="G28" s="51"/>
      <c r="H28" s="20">
        <f t="shared" si="2"/>
        <v>0</v>
      </c>
      <c r="I28" s="36">
        <f t="shared" si="3"/>
        <v>0</v>
      </c>
    </row>
    <row r="29" spans="1:11" x14ac:dyDescent="0.2">
      <c r="A29" s="35">
        <v>16</v>
      </c>
      <c r="B29" s="78" t="s">
        <v>94</v>
      </c>
      <c r="C29" s="70">
        <v>0</v>
      </c>
      <c r="D29" s="51"/>
      <c r="E29" s="62" t="s">
        <v>93</v>
      </c>
      <c r="F29" s="21" t="s">
        <v>92</v>
      </c>
      <c r="G29" s="51"/>
      <c r="H29" s="20" t="s">
        <v>91</v>
      </c>
      <c r="I29" s="36" t="s">
        <v>90</v>
      </c>
    </row>
    <row r="30" spans="1:11" x14ac:dyDescent="0.2">
      <c r="A30" s="35">
        <v>17</v>
      </c>
      <c r="B30" s="12" t="s">
        <v>38</v>
      </c>
      <c r="C30" s="70">
        <v>34574</v>
      </c>
      <c r="D30" s="51"/>
      <c r="E30" s="62">
        <f t="shared" si="0"/>
        <v>0</v>
      </c>
      <c r="F30" s="21">
        <f t="shared" si="1"/>
        <v>0</v>
      </c>
      <c r="G30" s="51"/>
      <c r="H30" s="20">
        <f t="shared" si="2"/>
        <v>0</v>
      </c>
      <c r="I30" s="36">
        <f t="shared" si="3"/>
        <v>0</v>
      </c>
    </row>
    <row r="31" spans="1:11" s="61" customFormat="1" x14ac:dyDescent="0.2">
      <c r="A31" s="35">
        <v>18</v>
      </c>
      <c r="B31" s="12" t="s">
        <v>39</v>
      </c>
      <c r="C31" s="70">
        <v>0</v>
      </c>
      <c r="D31" s="51"/>
      <c r="E31" s="62">
        <f t="shared" si="0"/>
        <v>0</v>
      </c>
      <c r="F31" s="21">
        <f t="shared" si="1"/>
        <v>0</v>
      </c>
      <c r="G31" s="51"/>
      <c r="H31" s="20">
        <f t="shared" si="2"/>
        <v>0</v>
      </c>
      <c r="I31" s="36">
        <f t="shared" si="3"/>
        <v>0</v>
      </c>
    </row>
    <row r="32" spans="1:11" x14ac:dyDescent="0.2">
      <c r="A32" s="35">
        <v>19</v>
      </c>
      <c r="B32" s="12" t="s">
        <v>40</v>
      </c>
      <c r="C32" s="70">
        <v>47</v>
      </c>
      <c r="D32" s="51"/>
      <c r="E32" s="62">
        <f t="shared" si="0"/>
        <v>0</v>
      </c>
      <c r="F32" s="21">
        <f t="shared" si="1"/>
        <v>0</v>
      </c>
      <c r="G32" s="51"/>
      <c r="H32" s="20">
        <f t="shared" si="2"/>
        <v>0</v>
      </c>
      <c r="I32" s="36">
        <f t="shared" si="3"/>
        <v>0</v>
      </c>
    </row>
    <row r="33" spans="1:9" x14ac:dyDescent="0.2">
      <c r="A33" s="35">
        <v>20</v>
      </c>
      <c r="B33" s="12" t="s">
        <v>5</v>
      </c>
      <c r="C33" s="70">
        <v>462</v>
      </c>
      <c r="D33" s="51"/>
      <c r="E33" s="62">
        <f t="shared" si="0"/>
        <v>0</v>
      </c>
      <c r="F33" s="21">
        <f t="shared" si="1"/>
        <v>0</v>
      </c>
      <c r="G33" s="51"/>
      <c r="H33" s="20">
        <f t="shared" si="2"/>
        <v>0</v>
      </c>
      <c r="I33" s="36">
        <f t="shared" si="3"/>
        <v>0</v>
      </c>
    </row>
    <row r="34" spans="1:9" s="61" customFormat="1" x14ac:dyDescent="0.2">
      <c r="A34" s="35">
        <v>21</v>
      </c>
      <c r="B34" s="12" t="s">
        <v>49</v>
      </c>
      <c r="C34" s="70">
        <v>0</v>
      </c>
      <c r="D34" s="51"/>
      <c r="E34" s="62">
        <f t="shared" si="0"/>
        <v>0</v>
      </c>
      <c r="F34" s="21">
        <f t="shared" si="1"/>
        <v>0</v>
      </c>
      <c r="G34" s="51"/>
      <c r="H34" s="20">
        <f t="shared" si="2"/>
        <v>0</v>
      </c>
      <c r="I34" s="36">
        <f t="shared" si="3"/>
        <v>0</v>
      </c>
    </row>
    <row r="35" spans="1:9" s="61" customFormat="1" ht="28.5" x14ac:dyDescent="0.2">
      <c r="A35" s="35">
        <v>22</v>
      </c>
      <c r="B35" s="12" t="s">
        <v>51</v>
      </c>
      <c r="C35" s="70">
        <v>0</v>
      </c>
      <c r="D35" s="51"/>
      <c r="E35" s="62">
        <f t="shared" si="0"/>
        <v>0</v>
      </c>
      <c r="F35" s="21">
        <f t="shared" si="1"/>
        <v>0</v>
      </c>
      <c r="G35" s="51"/>
      <c r="H35" s="20">
        <f t="shared" si="2"/>
        <v>0</v>
      </c>
      <c r="I35" s="36">
        <f t="shared" si="3"/>
        <v>0</v>
      </c>
    </row>
    <row r="36" spans="1:9" s="61" customFormat="1" x14ac:dyDescent="0.2">
      <c r="A36" s="58">
        <v>23</v>
      </c>
      <c r="B36" s="47" t="s">
        <v>3</v>
      </c>
      <c r="C36" s="71">
        <v>0</v>
      </c>
      <c r="D36" s="52"/>
      <c r="E36" s="63">
        <f t="shared" si="0"/>
        <v>0</v>
      </c>
      <c r="F36" s="48">
        <f t="shared" si="1"/>
        <v>0</v>
      </c>
      <c r="G36" s="52"/>
      <c r="H36" s="49">
        <f t="shared" si="2"/>
        <v>0</v>
      </c>
      <c r="I36" s="50">
        <f t="shared" si="3"/>
        <v>0</v>
      </c>
    </row>
    <row r="37" spans="1:9" x14ac:dyDescent="0.2">
      <c r="A37" s="58">
        <v>24</v>
      </c>
      <c r="B37" s="47" t="s">
        <v>97</v>
      </c>
      <c r="C37" s="71">
        <v>15</v>
      </c>
      <c r="D37" s="52"/>
      <c r="E37" s="63" t="s">
        <v>93</v>
      </c>
      <c r="F37" s="48" t="s">
        <v>92</v>
      </c>
      <c r="G37" s="52"/>
      <c r="H37" s="49" t="s">
        <v>91</v>
      </c>
      <c r="I37" s="50" t="s">
        <v>90</v>
      </c>
    </row>
    <row r="38" spans="1:9" x14ac:dyDescent="0.2">
      <c r="A38" s="35">
        <v>25</v>
      </c>
      <c r="B38" s="12" t="s">
        <v>89</v>
      </c>
      <c r="C38" s="70">
        <v>0</v>
      </c>
      <c r="D38" s="51"/>
      <c r="E38" s="62">
        <f t="shared" si="0"/>
        <v>0</v>
      </c>
      <c r="F38" s="21">
        <f t="shared" si="1"/>
        <v>0</v>
      </c>
      <c r="G38" s="51"/>
      <c r="H38" s="20">
        <f t="shared" si="2"/>
        <v>0</v>
      </c>
      <c r="I38" s="36">
        <f t="shared" si="3"/>
        <v>0</v>
      </c>
    </row>
    <row r="39" spans="1:9" s="61" customFormat="1" x14ac:dyDescent="0.2">
      <c r="A39" s="35">
        <v>26</v>
      </c>
      <c r="B39" s="12" t="s">
        <v>4</v>
      </c>
      <c r="C39" s="70">
        <v>0</v>
      </c>
      <c r="D39" s="51"/>
      <c r="E39" s="62">
        <f t="shared" si="0"/>
        <v>0</v>
      </c>
      <c r="F39" s="21">
        <f t="shared" si="1"/>
        <v>0</v>
      </c>
      <c r="G39" s="51"/>
      <c r="H39" s="20">
        <f t="shared" si="2"/>
        <v>0</v>
      </c>
      <c r="I39" s="36">
        <f t="shared" si="3"/>
        <v>0</v>
      </c>
    </row>
    <row r="40" spans="1:9" s="61" customFormat="1" x14ac:dyDescent="0.2">
      <c r="A40" s="35">
        <v>27</v>
      </c>
      <c r="B40" s="12" t="s">
        <v>48</v>
      </c>
      <c r="C40" s="70">
        <v>0</v>
      </c>
      <c r="D40" s="51"/>
      <c r="E40" s="62">
        <f t="shared" si="0"/>
        <v>0</v>
      </c>
      <c r="F40" s="21">
        <f t="shared" si="1"/>
        <v>0</v>
      </c>
      <c r="G40" s="51"/>
      <c r="H40" s="20">
        <f t="shared" si="2"/>
        <v>0</v>
      </c>
      <c r="I40" s="36">
        <f t="shared" si="3"/>
        <v>0</v>
      </c>
    </row>
    <row r="41" spans="1:9" s="61" customFormat="1" x14ac:dyDescent="0.2">
      <c r="A41" s="35">
        <v>28</v>
      </c>
      <c r="B41" s="12" t="s">
        <v>50</v>
      </c>
      <c r="C41" s="70">
        <v>885</v>
      </c>
      <c r="D41" s="51"/>
      <c r="E41" s="62">
        <f t="shared" si="0"/>
        <v>0</v>
      </c>
      <c r="F41" s="21">
        <f t="shared" si="1"/>
        <v>0</v>
      </c>
      <c r="G41" s="51"/>
      <c r="H41" s="20">
        <f t="shared" si="2"/>
        <v>0</v>
      </c>
      <c r="I41" s="36">
        <f t="shared" si="3"/>
        <v>0</v>
      </c>
    </row>
    <row r="42" spans="1:9" s="61" customFormat="1" x14ac:dyDescent="0.2">
      <c r="A42" s="35">
        <v>29</v>
      </c>
      <c r="B42" s="12" t="s">
        <v>52</v>
      </c>
      <c r="C42" s="70">
        <v>0</v>
      </c>
      <c r="D42" s="51"/>
      <c r="E42" s="62">
        <f t="shared" si="0"/>
        <v>0</v>
      </c>
      <c r="F42" s="21">
        <f t="shared" si="1"/>
        <v>0</v>
      </c>
      <c r="G42" s="51"/>
      <c r="H42" s="20">
        <f t="shared" si="2"/>
        <v>0</v>
      </c>
      <c r="I42" s="36">
        <f t="shared" si="3"/>
        <v>0</v>
      </c>
    </row>
    <row r="43" spans="1:9" s="61" customFormat="1" x14ac:dyDescent="0.2">
      <c r="A43" s="35">
        <v>30</v>
      </c>
      <c r="B43" s="12" t="s">
        <v>53</v>
      </c>
      <c r="C43" s="70">
        <v>0</v>
      </c>
      <c r="D43" s="51"/>
      <c r="E43" s="62">
        <f t="shared" si="0"/>
        <v>0</v>
      </c>
      <c r="F43" s="21">
        <f t="shared" si="1"/>
        <v>0</v>
      </c>
      <c r="G43" s="51"/>
      <c r="H43" s="20">
        <f t="shared" si="2"/>
        <v>0</v>
      </c>
      <c r="I43" s="36">
        <f t="shared" si="3"/>
        <v>0</v>
      </c>
    </row>
    <row r="44" spans="1:9" s="61" customFormat="1" ht="17.25" customHeight="1" x14ac:dyDescent="0.2">
      <c r="A44" s="35">
        <v>31</v>
      </c>
      <c r="B44" s="12" t="s">
        <v>47</v>
      </c>
      <c r="C44" s="70">
        <v>0</v>
      </c>
      <c r="D44" s="51"/>
      <c r="E44" s="62">
        <f t="shared" si="0"/>
        <v>0</v>
      </c>
      <c r="F44" s="21">
        <f t="shared" si="1"/>
        <v>0</v>
      </c>
      <c r="G44" s="51"/>
      <c r="H44" s="20">
        <f t="shared" si="2"/>
        <v>0</v>
      </c>
      <c r="I44" s="36">
        <f t="shared" si="3"/>
        <v>0</v>
      </c>
    </row>
    <row r="45" spans="1:9" s="61" customFormat="1" ht="28.5" x14ac:dyDescent="0.2">
      <c r="A45" s="35">
        <v>32</v>
      </c>
      <c r="B45" s="12" t="s">
        <v>86</v>
      </c>
      <c r="C45" s="70">
        <v>0</v>
      </c>
      <c r="D45" s="51"/>
      <c r="E45" s="62">
        <f t="shared" si="0"/>
        <v>0</v>
      </c>
      <c r="F45" s="21">
        <f t="shared" si="1"/>
        <v>0</v>
      </c>
      <c r="G45" s="51"/>
      <c r="H45" s="20">
        <f t="shared" si="2"/>
        <v>0</v>
      </c>
      <c r="I45" s="36">
        <f t="shared" si="3"/>
        <v>0</v>
      </c>
    </row>
    <row r="46" spans="1:9" x14ac:dyDescent="0.2">
      <c r="A46" s="35">
        <v>33</v>
      </c>
      <c r="B46" s="12" t="s">
        <v>98</v>
      </c>
      <c r="C46" s="70">
        <v>0</v>
      </c>
      <c r="D46" s="51"/>
      <c r="E46" s="62" t="s">
        <v>93</v>
      </c>
      <c r="F46" s="21" t="s">
        <v>92</v>
      </c>
      <c r="G46" s="51"/>
      <c r="H46" s="20" t="s">
        <v>91</v>
      </c>
      <c r="I46" s="36" t="s">
        <v>90</v>
      </c>
    </row>
    <row r="47" spans="1:9" x14ac:dyDescent="0.2">
      <c r="A47" s="35">
        <v>34</v>
      </c>
      <c r="B47" s="19" t="s">
        <v>99</v>
      </c>
      <c r="C47" s="70">
        <v>0</v>
      </c>
      <c r="D47" s="51"/>
      <c r="E47" s="62" t="s">
        <v>93</v>
      </c>
      <c r="F47" s="21" t="s">
        <v>92</v>
      </c>
      <c r="G47" s="51"/>
      <c r="H47" s="20" t="s">
        <v>91</v>
      </c>
      <c r="I47" s="36" t="s">
        <v>90</v>
      </c>
    </row>
    <row r="48" spans="1:9" x14ac:dyDescent="0.2">
      <c r="A48" s="35">
        <v>35</v>
      </c>
      <c r="B48" s="19" t="s">
        <v>100</v>
      </c>
      <c r="C48" s="70">
        <v>0</v>
      </c>
      <c r="D48" s="51"/>
      <c r="E48" s="62" t="s">
        <v>93</v>
      </c>
      <c r="F48" s="21" t="s">
        <v>92</v>
      </c>
      <c r="G48" s="51"/>
      <c r="H48" s="20" t="s">
        <v>91</v>
      </c>
      <c r="I48" s="36" t="s">
        <v>90</v>
      </c>
    </row>
    <row r="49" spans="1:9" x14ac:dyDescent="0.2">
      <c r="A49" s="35">
        <v>36</v>
      </c>
      <c r="B49" s="19" t="s">
        <v>101</v>
      </c>
      <c r="C49" s="70">
        <v>333</v>
      </c>
      <c r="D49" s="51"/>
      <c r="E49" s="62" t="s">
        <v>93</v>
      </c>
      <c r="F49" s="21" t="s">
        <v>92</v>
      </c>
      <c r="G49" s="51"/>
      <c r="H49" s="63" t="s">
        <v>91</v>
      </c>
      <c r="I49" s="36" t="s">
        <v>90</v>
      </c>
    </row>
    <row r="50" spans="1:9" x14ac:dyDescent="0.2">
      <c r="A50" s="35">
        <v>37</v>
      </c>
      <c r="B50" s="19" t="s">
        <v>102</v>
      </c>
      <c r="C50" s="70">
        <v>26659</v>
      </c>
      <c r="D50" s="51"/>
      <c r="E50" s="62">
        <f t="shared" si="0"/>
        <v>0</v>
      </c>
      <c r="F50" s="21">
        <f t="shared" si="1"/>
        <v>0</v>
      </c>
      <c r="G50" s="51"/>
      <c r="H50" s="20">
        <f t="shared" si="2"/>
        <v>0</v>
      </c>
      <c r="I50" s="36">
        <f t="shared" si="3"/>
        <v>0</v>
      </c>
    </row>
    <row r="51" spans="1:9" x14ac:dyDescent="0.2">
      <c r="A51" s="35">
        <v>38</v>
      </c>
      <c r="B51" s="19" t="s">
        <v>106</v>
      </c>
      <c r="C51" s="70">
        <v>0</v>
      </c>
      <c r="D51" s="51"/>
      <c r="E51" s="62">
        <f t="shared" si="0"/>
        <v>0</v>
      </c>
      <c r="F51" s="21">
        <f t="shared" si="1"/>
        <v>0</v>
      </c>
      <c r="G51" s="51"/>
      <c r="H51" s="20"/>
      <c r="I51" s="36"/>
    </row>
    <row r="52" spans="1:9" x14ac:dyDescent="0.2">
      <c r="A52" s="35">
        <v>39</v>
      </c>
      <c r="B52" s="19" t="s">
        <v>107</v>
      </c>
      <c r="C52" s="56">
        <v>1</v>
      </c>
      <c r="D52" s="51"/>
      <c r="E52" s="62">
        <f t="shared" si="0"/>
        <v>0</v>
      </c>
      <c r="F52" s="21">
        <f t="shared" si="1"/>
        <v>0</v>
      </c>
      <c r="G52" s="51"/>
      <c r="H52" s="20"/>
      <c r="I52" s="36"/>
    </row>
    <row r="53" spans="1:9" ht="15" thickBot="1" x14ac:dyDescent="0.25">
      <c r="A53" s="35">
        <v>40</v>
      </c>
      <c r="B53" s="19" t="s">
        <v>105</v>
      </c>
      <c r="C53" s="56">
        <v>0</v>
      </c>
      <c r="D53" s="51"/>
      <c r="E53" s="62">
        <f t="shared" si="0"/>
        <v>0</v>
      </c>
      <c r="F53" s="21">
        <f t="shared" si="1"/>
        <v>0</v>
      </c>
      <c r="G53" s="51"/>
      <c r="H53" s="20"/>
      <c r="I53" s="36"/>
    </row>
    <row r="54" spans="1:9" s="1" customFormat="1" ht="14.45" customHeight="1" thickBot="1" x14ac:dyDescent="0.3">
      <c r="A54" s="37"/>
      <c r="B54" s="16" t="s">
        <v>11</v>
      </c>
      <c r="C54" s="57">
        <f>SUM(C14:C53)</f>
        <v>81317</v>
      </c>
      <c r="D54" s="17"/>
      <c r="E54" s="17"/>
      <c r="F54" s="18">
        <f>SUM(F14:F53)</f>
        <v>0</v>
      </c>
      <c r="G54" s="17"/>
      <c r="H54" s="17"/>
      <c r="I54" s="38">
        <f>SUM(I14:I53)</f>
        <v>0</v>
      </c>
    </row>
    <row r="55" spans="1:9" ht="48.6" customHeight="1" thickBot="1" x14ac:dyDescent="0.3">
      <c r="A55" s="133" t="s">
        <v>82</v>
      </c>
      <c r="B55" s="134"/>
      <c r="C55" s="134"/>
      <c r="D55" s="73" t="s">
        <v>83</v>
      </c>
      <c r="E55" s="54"/>
      <c r="F55" s="74"/>
      <c r="G55" s="73" t="s">
        <v>84</v>
      </c>
      <c r="H55" s="53"/>
      <c r="I55" s="31"/>
    </row>
    <row r="56" spans="1:9" x14ac:dyDescent="0.2">
      <c r="A56" s="30"/>
      <c r="B56" s="74"/>
      <c r="C56" s="74"/>
      <c r="D56" s="74"/>
      <c r="E56" s="74"/>
      <c r="F56" s="74"/>
      <c r="G56" s="74"/>
      <c r="H56" s="74"/>
      <c r="I56" s="31"/>
    </row>
    <row r="57" spans="1:9" ht="29.25" customHeight="1" thickBot="1" x14ac:dyDescent="0.35">
      <c r="A57" s="135" t="s">
        <v>62</v>
      </c>
      <c r="B57" s="136"/>
      <c r="C57" s="15"/>
      <c r="D57" s="111"/>
      <c r="E57" s="111"/>
      <c r="F57" s="15"/>
      <c r="G57" s="15"/>
      <c r="H57" s="15"/>
      <c r="I57" s="31"/>
    </row>
    <row r="58" spans="1:9" ht="30.75" thickBot="1" x14ac:dyDescent="0.3">
      <c r="A58" s="39" t="s">
        <v>13</v>
      </c>
      <c r="B58" s="68" t="s">
        <v>0</v>
      </c>
      <c r="C58" s="23" t="s">
        <v>12</v>
      </c>
      <c r="D58" s="123" t="s">
        <v>63</v>
      </c>
      <c r="E58" s="124"/>
      <c r="F58" s="124"/>
      <c r="G58" s="124"/>
      <c r="H58" s="124"/>
      <c r="I58" s="125"/>
    </row>
    <row r="59" spans="1:9" ht="43.5" customHeight="1" thickBot="1" x14ac:dyDescent="0.3">
      <c r="A59" s="40">
        <v>1</v>
      </c>
      <c r="B59" s="25" t="s">
        <v>64</v>
      </c>
      <c r="C59" s="55"/>
      <c r="D59" s="126"/>
      <c r="E59" s="127"/>
      <c r="F59" s="127"/>
      <c r="G59" s="127"/>
      <c r="H59" s="127"/>
      <c r="I59" s="128"/>
    </row>
    <row r="60" spans="1:9" x14ac:dyDescent="0.2">
      <c r="A60" s="30"/>
      <c r="B60" s="74"/>
      <c r="C60" s="74"/>
      <c r="D60" s="74"/>
      <c r="E60" s="74"/>
      <c r="F60" s="74"/>
      <c r="G60" s="74"/>
      <c r="H60" s="74"/>
      <c r="I60" s="31"/>
    </row>
    <row r="61" spans="1:9" ht="15" thickBot="1" x14ac:dyDescent="0.25">
      <c r="A61" s="41"/>
      <c r="B61" s="42"/>
      <c r="C61" s="42"/>
      <c r="D61" s="42"/>
      <c r="E61" s="42"/>
      <c r="F61" s="42"/>
      <c r="G61" s="42"/>
      <c r="H61" s="42"/>
      <c r="I61" s="43"/>
    </row>
    <row r="62" spans="1:9" ht="15" thickTop="1" x14ac:dyDescent="0.2"/>
  </sheetData>
  <mergeCells count="14">
    <mergeCell ref="D58:I58"/>
    <mergeCell ref="D59:I59"/>
    <mergeCell ref="A12:C12"/>
    <mergeCell ref="D12:F12"/>
    <mergeCell ref="G12:I12"/>
    <mergeCell ref="A55:C55"/>
    <mergeCell ref="A57:B57"/>
    <mergeCell ref="D57:E57"/>
    <mergeCell ref="D11:E11"/>
    <mergeCell ref="C1:H3"/>
    <mergeCell ref="C4:H4"/>
    <mergeCell ref="C7:H7"/>
    <mergeCell ref="C8:H8"/>
    <mergeCell ref="C9:H9"/>
  </mergeCells>
  <printOptions horizontalCentered="1"/>
  <pageMargins left="0.70866141732283472" right="0.70866141732283472" top="0.74803149606299213" bottom="0.74803149606299213" header="0.31496062992125984" footer="0.31496062992125984"/>
  <pageSetup paperSize="9" scale="56" orientation="portrait"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zoomScale="84" zoomScaleNormal="159" workbookViewId="0">
      <selection activeCell="C8" sqref="C8:H8"/>
    </sheetView>
  </sheetViews>
  <sheetFormatPr defaultColWidth="9.140625" defaultRowHeight="14.25" x14ac:dyDescent="0.2"/>
  <cols>
    <col min="1" max="1" width="7" style="2" customWidth="1"/>
    <col min="2" max="2" width="38" style="2" customWidth="1"/>
    <col min="3" max="3" width="12" style="2" customWidth="1"/>
    <col min="4" max="4" width="11.28515625" style="2" customWidth="1"/>
    <col min="5" max="5" width="13.7109375" style="2" customWidth="1"/>
    <col min="6" max="6" width="18.5703125" style="2" customWidth="1"/>
    <col min="7" max="7" width="11.140625" style="2" customWidth="1"/>
    <col min="8" max="8" width="12.5703125" style="2" customWidth="1"/>
    <col min="9" max="9" width="19" style="2" customWidth="1"/>
    <col min="10" max="10" width="23.42578125" style="2" bestFit="1" customWidth="1"/>
    <col min="11" max="16384" width="9.140625" style="2"/>
  </cols>
  <sheetData>
    <row r="1" spans="1:9" ht="15" customHeight="1" thickTop="1" x14ac:dyDescent="0.2">
      <c r="A1" s="27"/>
      <c r="B1" s="28"/>
      <c r="C1" s="112" t="s">
        <v>109</v>
      </c>
      <c r="D1" s="112"/>
      <c r="E1" s="112"/>
      <c r="F1" s="112"/>
      <c r="G1" s="112"/>
      <c r="H1" s="112"/>
      <c r="I1" s="29"/>
    </row>
    <row r="2" spans="1:9" ht="14.25" customHeight="1" x14ac:dyDescent="0.2">
      <c r="A2" s="30"/>
      <c r="B2" s="67"/>
      <c r="C2" s="113"/>
      <c r="D2" s="113"/>
      <c r="E2" s="113"/>
      <c r="F2" s="113"/>
      <c r="G2" s="113"/>
      <c r="H2" s="113"/>
      <c r="I2" s="31"/>
    </row>
    <row r="3" spans="1:9" ht="14.25" customHeight="1" x14ac:dyDescent="0.2">
      <c r="A3" s="30"/>
      <c r="B3" s="67"/>
      <c r="C3" s="113"/>
      <c r="D3" s="113"/>
      <c r="E3" s="113"/>
      <c r="F3" s="113"/>
      <c r="G3" s="113"/>
      <c r="H3" s="113"/>
      <c r="I3" s="31"/>
    </row>
    <row r="4" spans="1:9" ht="21.75" customHeight="1" x14ac:dyDescent="0.3">
      <c r="A4" s="30"/>
      <c r="B4" s="67"/>
      <c r="C4" s="113" t="s">
        <v>65</v>
      </c>
      <c r="D4" s="113"/>
      <c r="E4" s="113"/>
      <c r="F4" s="113"/>
      <c r="G4" s="113"/>
      <c r="H4" s="113"/>
      <c r="I4" s="31"/>
    </row>
    <row r="5" spans="1:9" ht="14.25" customHeight="1" x14ac:dyDescent="0.25">
      <c r="A5" s="30"/>
      <c r="B5" s="67"/>
      <c r="C5" s="26"/>
      <c r="D5" s="26"/>
      <c r="E5" s="26"/>
      <c r="F5" s="26"/>
      <c r="G5" s="26"/>
      <c r="H5" s="26"/>
      <c r="I5" s="31"/>
    </row>
    <row r="6" spans="1:9" ht="14.25" customHeight="1" x14ac:dyDescent="0.25">
      <c r="A6" s="30"/>
      <c r="B6" s="67"/>
      <c r="C6" s="26"/>
      <c r="D6" s="26"/>
      <c r="E6" s="26"/>
      <c r="F6" s="26"/>
      <c r="G6" s="26"/>
      <c r="H6" s="26"/>
      <c r="I6" s="31"/>
    </row>
    <row r="7" spans="1:9" ht="22.5" customHeight="1" x14ac:dyDescent="0.25">
      <c r="A7" s="32" t="s">
        <v>87</v>
      </c>
      <c r="B7" s="14"/>
      <c r="C7" s="114" t="s">
        <v>113</v>
      </c>
      <c r="D7" s="115"/>
      <c r="E7" s="115"/>
      <c r="F7" s="115"/>
      <c r="G7" s="115"/>
      <c r="H7" s="116"/>
      <c r="I7" s="31"/>
    </row>
    <row r="8" spans="1:9" ht="36.75" customHeight="1" x14ac:dyDescent="0.25">
      <c r="A8" s="32" t="s">
        <v>88</v>
      </c>
      <c r="B8" s="14"/>
      <c r="C8" s="117" t="s">
        <v>96</v>
      </c>
      <c r="D8" s="118"/>
      <c r="E8" s="118"/>
      <c r="F8" s="118"/>
      <c r="G8" s="118"/>
      <c r="H8" s="119"/>
      <c r="I8" s="31"/>
    </row>
    <row r="9" spans="1:9" ht="29.25" customHeight="1" x14ac:dyDescent="0.25">
      <c r="A9" s="32" t="s">
        <v>2</v>
      </c>
      <c r="B9" s="14"/>
      <c r="C9" s="120"/>
      <c r="D9" s="121"/>
      <c r="E9" s="121"/>
      <c r="F9" s="121"/>
      <c r="G9" s="121"/>
      <c r="H9" s="122"/>
      <c r="I9" s="31"/>
    </row>
    <row r="10" spans="1:9" ht="29.25" customHeight="1" x14ac:dyDescent="0.25">
      <c r="A10" s="32"/>
      <c r="B10" s="14"/>
      <c r="C10" s="15"/>
      <c r="D10" s="15"/>
      <c r="E10" s="15"/>
      <c r="F10" s="15"/>
      <c r="G10" s="15"/>
      <c r="H10" s="15"/>
      <c r="I10" s="31"/>
    </row>
    <row r="11" spans="1:9" ht="29.25" customHeight="1" thickBot="1" x14ac:dyDescent="0.35">
      <c r="A11" s="32" t="s">
        <v>61</v>
      </c>
      <c r="B11" s="14"/>
      <c r="C11" s="15"/>
      <c r="D11" s="111"/>
      <c r="E11" s="111"/>
      <c r="F11" s="15"/>
      <c r="G11" s="15"/>
      <c r="H11" s="15"/>
      <c r="I11" s="31"/>
    </row>
    <row r="12" spans="1:9" ht="15.75" thickBot="1" x14ac:dyDescent="0.3">
      <c r="A12" s="129"/>
      <c r="B12" s="130"/>
      <c r="C12" s="131"/>
      <c r="D12" s="123" t="s">
        <v>59</v>
      </c>
      <c r="E12" s="124"/>
      <c r="F12" s="132"/>
      <c r="G12" s="123" t="s">
        <v>60</v>
      </c>
      <c r="H12" s="124"/>
      <c r="I12" s="125"/>
    </row>
    <row r="13" spans="1:9" s="3" customFormat="1" ht="30.75" thickBot="1" x14ac:dyDescent="0.3">
      <c r="A13" s="33" t="s">
        <v>28</v>
      </c>
      <c r="B13" s="22" t="s">
        <v>56</v>
      </c>
      <c r="C13" s="23" t="s">
        <v>54</v>
      </c>
      <c r="D13" s="23" t="s">
        <v>55</v>
      </c>
      <c r="E13" s="23" t="s">
        <v>57</v>
      </c>
      <c r="F13" s="23" t="s">
        <v>58</v>
      </c>
      <c r="G13" s="23" t="s">
        <v>55</v>
      </c>
      <c r="H13" s="24" t="s">
        <v>57</v>
      </c>
      <c r="I13" s="34" t="s">
        <v>58</v>
      </c>
    </row>
    <row r="14" spans="1:9" s="60" customFormat="1" x14ac:dyDescent="0.2">
      <c r="A14" s="35">
        <v>1</v>
      </c>
      <c r="B14" s="12" t="s">
        <v>29</v>
      </c>
      <c r="C14" s="70">
        <f>58+80</f>
        <v>138</v>
      </c>
      <c r="D14" s="51"/>
      <c r="E14" s="20">
        <f>D14*1.14</f>
        <v>0</v>
      </c>
      <c r="F14" s="21">
        <f>E14*C14</f>
        <v>0</v>
      </c>
      <c r="G14" s="51"/>
      <c r="H14" s="20">
        <f>G14*1.14</f>
        <v>0</v>
      </c>
      <c r="I14" s="36">
        <f>H14*C14</f>
        <v>0</v>
      </c>
    </row>
    <row r="15" spans="1:9" s="60" customFormat="1" x14ac:dyDescent="0.2">
      <c r="A15" s="35">
        <v>2</v>
      </c>
      <c r="B15" s="12" t="s">
        <v>30</v>
      </c>
      <c r="C15" s="70">
        <f>22+4</f>
        <v>26</v>
      </c>
      <c r="D15" s="51"/>
      <c r="E15" s="20">
        <f t="shared" ref="E15:E52" si="0">D15*1.14</f>
        <v>0</v>
      </c>
      <c r="F15" s="21">
        <f t="shared" ref="F15:F52" si="1">E15*C15</f>
        <v>0</v>
      </c>
      <c r="G15" s="51"/>
      <c r="H15" s="20">
        <f t="shared" ref="H15:H50" si="2">G15*1.14</f>
        <v>0</v>
      </c>
      <c r="I15" s="36">
        <f t="shared" ref="I15:I50" si="3">H15*C15</f>
        <v>0</v>
      </c>
    </row>
    <row r="16" spans="1:9" s="60" customFormat="1" x14ac:dyDescent="0.2">
      <c r="A16" s="35">
        <v>3</v>
      </c>
      <c r="B16" s="12" t="s">
        <v>31</v>
      </c>
      <c r="C16" s="70">
        <f>4797+3489</f>
        <v>8286</v>
      </c>
      <c r="D16" s="51"/>
      <c r="E16" s="20">
        <f t="shared" si="0"/>
        <v>0</v>
      </c>
      <c r="F16" s="21">
        <f t="shared" si="1"/>
        <v>0</v>
      </c>
      <c r="G16" s="51"/>
      <c r="H16" s="20">
        <f t="shared" si="2"/>
        <v>0</v>
      </c>
      <c r="I16" s="36">
        <f t="shared" si="3"/>
        <v>0</v>
      </c>
    </row>
    <row r="17" spans="1:11" s="61" customFormat="1" x14ac:dyDescent="0.2">
      <c r="A17" s="35">
        <v>4</v>
      </c>
      <c r="B17" s="12" t="s">
        <v>32</v>
      </c>
      <c r="C17" s="70"/>
      <c r="D17" s="51"/>
      <c r="E17" s="20">
        <f t="shared" si="0"/>
        <v>0</v>
      </c>
      <c r="F17" s="21">
        <f t="shared" si="1"/>
        <v>0</v>
      </c>
      <c r="G17" s="51"/>
      <c r="H17" s="20">
        <f t="shared" si="2"/>
        <v>0</v>
      </c>
      <c r="I17" s="36">
        <f t="shared" si="3"/>
        <v>0</v>
      </c>
    </row>
    <row r="18" spans="1:11" s="61" customFormat="1" x14ac:dyDescent="0.2">
      <c r="A18" s="35">
        <v>5</v>
      </c>
      <c r="B18" s="12" t="s">
        <v>33</v>
      </c>
      <c r="C18" s="70">
        <v>0</v>
      </c>
      <c r="D18" s="51"/>
      <c r="E18" s="62">
        <f t="shared" si="0"/>
        <v>0</v>
      </c>
      <c r="F18" s="21">
        <f t="shared" si="1"/>
        <v>0</v>
      </c>
      <c r="G18" s="51"/>
      <c r="H18" s="20">
        <f t="shared" si="2"/>
        <v>0</v>
      </c>
      <c r="I18" s="36">
        <f t="shared" si="3"/>
        <v>0</v>
      </c>
      <c r="K18" s="65"/>
    </row>
    <row r="19" spans="1:11" s="61" customFormat="1" x14ac:dyDescent="0.2">
      <c r="A19" s="35">
        <v>6</v>
      </c>
      <c r="B19" s="12" t="s">
        <v>34</v>
      </c>
      <c r="C19" s="70">
        <v>0</v>
      </c>
      <c r="D19" s="51"/>
      <c r="E19" s="62">
        <f t="shared" si="0"/>
        <v>0</v>
      </c>
      <c r="F19" s="21">
        <f t="shared" si="1"/>
        <v>0</v>
      </c>
      <c r="G19" s="51"/>
      <c r="H19" s="20">
        <f t="shared" si="2"/>
        <v>0</v>
      </c>
      <c r="I19" s="36">
        <f t="shared" si="3"/>
        <v>0</v>
      </c>
      <c r="K19" s="65"/>
    </row>
    <row r="20" spans="1:11" s="61" customFormat="1" x14ac:dyDescent="0.2">
      <c r="A20" s="35">
        <v>7</v>
      </c>
      <c r="B20" s="12" t="s">
        <v>44</v>
      </c>
      <c r="C20" s="70">
        <v>3</v>
      </c>
      <c r="D20" s="51"/>
      <c r="E20" s="62">
        <f t="shared" si="0"/>
        <v>0</v>
      </c>
      <c r="F20" s="21">
        <f t="shared" si="1"/>
        <v>0</v>
      </c>
      <c r="G20" s="51"/>
      <c r="H20" s="20">
        <f t="shared" si="2"/>
        <v>0</v>
      </c>
      <c r="I20" s="36">
        <f t="shared" si="3"/>
        <v>0</v>
      </c>
    </row>
    <row r="21" spans="1:11" s="61" customFormat="1" x14ac:dyDescent="0.2">
      <c r="A21" s="35">
        <v>8</v>
      </c>
      <c r="B21" s="12" t="s">
        <v>45</v>
      </c>
      <c r="C21" s="70">
        <v>0</v>
      </c>
      <c r="D21" s="51"/>
      <c r="E21" s="62">
        <f t="shared" si="0"/>
        <v>0</v>
      </c>
      <c r="F21" s="21">
        <f t="shared" si="1"/>
        <v>0</v>
      </c>
      <c r="G21" s="51"/>
      <c r="H21" s="20">
        <f t="shared" si="2"/>
        <v>0</v>
      </c>
      <c r="I21" s="36">
        <f t="shared" si="3"/>
        <v>0</v>
      </c>
    </row>
    <row r="22" spans="1:11" s="64" customFormat="1" x14ac:dyDescent="0.2">
      <c r="A22" s="35">
        <v>9</v>
      </c>
      <c r="B22" s="12" t="s">
        <v>46</v>
      </c>
      <c r="C22" s="70">
        <v>0</v>
      </c>
      <c r="D22" s="51"/>
      <c r="E22" s="62">
        <f t="shared" si="0"/>
        <v>0</v>
      </c>
      <c r="F22" s="21">
        <f t="shared" si="1"/>
        <v>0</v>
      </c>
      <c r="G22" s="51"/>
      <c r="H22" s="20">
        <f t="shared" si="2"/>
        <v>0</v>
      </c>
      <c r="I22" s="36">
        <f t="shared" si="3"/>
        <v>0</v>
      </c>
    </row>
    <row r="23" spans="1:11" s="60" customFormat="1" x14ac:dyDescent="0.2">
      <c r="A23" s="35">
        <v>10</v>
      </c>
      <c r="B23" s="12" t="s">
        <v>35</v>
      </c>
      <c r="C23" s="70">
        <f>1134+1118</f>
        <v>2252</v>
      </c>
      <c r="D23" s="51"/>
      <c r="E23" s="62">
        <f t="shared" si="0"/>
        <v>0</v>
      </c>
      <c r="F23" s="21">
        <f t="shared" si="1"/>
        <v>0</v>
      </c>
      <c r="G23" s="51"/>
      <c r="H23" s="20">
        <f t="shared" si="2"/>
        <v>0</v>
      </c>
      <c r="I23" s="36">
        <f t="shared" si="3"/>
        <v>0</v>
      </c>
    </row>
    <row r="24" spans="1:11" s="61" customFormat="1" x14ac:dyDescent="0.2">
      <c r="A24" s="35">
        <v>11</v>
      </c>
      <c r="B24" s="12" t="s">
        <v>36</v>
      </c>
      <c r="C24" s="70">
        <v>0</v>
      </c>
      <c r="D24" s="51"/>
      <c r="E24" s="62">
        <f t="shared" si="0"/>
        <v>0</v>
      </c>
      <c r="F24" s="21">
        <f t="shared" si="1"/>
        <v>0</v>
      </c>
      <c r="G24" s="51"/>
      <c r="H24" s="20">
        <f t="shared" si="2"/>
        <v>0</v>
      </c>
      <c r="I24" s="36">
        <f t="shared" si="3"/>
        <v>0</v>
      </c>
    </row>
    <row r="25" spans="1:11" s="61" customFormat="1" x14ac:dyDescent="0.2">
      <c r="A25" s="35">
        <v>12</v>
      </c>
      <c r="B25" s="12" t="s">
        <v>37</v>
      </c>
      <c r="C25" s="70">
        <v>0</v>
      </c>
      <c r="D25" s="51"/>
      <c r="E25" s="62">
        <f t="shared" si="0"/>
        <v>0</v>
      </c>
      <c r="F25" s="21">
        <f t="shared" si="1"/>
        <v>0</v>
      </c>
      <c r="G25" s="51"/>
      <c r="H25" s="20">
        <f t="shared" si="2"/>
        <v>0</v>
      </c>
      <c r="I25" s="36">
        <f t="shared" si="3"/>
        <v>0</v>
      </c>
    </row>
    <row r="26" spans="1:11" s="60" customFormat="1" x14ac:dyDescent="0.2">
      <c r="A26" s="35">
        <v>13</v>
      </c>
      <c r="B26" s="12" t="s">
        <v>41</v>
      </c>
      <c r="C26" s="70">
        <f>1033+1+1029</f>
        <v>2063</v>
      </c>
      <c r="D26" s="51"/>
      <c r="E26" s="62">
        <f t="shared" si="0"/>
        <v>0</v>
      </c>
      <c r="F26" s="21">
        <f t="shared" si="1"/>
        <v>0</v>
      </c>
      <c r="G26" s="51"/>
      <c r="H26" s="20">
        <f t="shared" si="2"/>
        <v>0</v>
      </c>
      <c r="I26" s="36">
        <f t="shared" si="3"/>
        <v>0</v>
      </c>
    </row>
    <row r="27" spans="1:11" x14ac:dyDescent="0.2">
      <c r="A27" s="35">
        <v>14</v>
      </c>
      <c r="B27" s="12" t="s">
        <v>42</v>
      </c>
      <c r="C27" s="70">
        <v>0</v>
      </c>
      <c r="D27" s="51"/>
      <c r="E27" s="62">
        <f t="shared" si="0"/>
        <v>0</v>
      </c>
      <c r="F27" s="21">
        <f t="shared" si="1"/>
        <v>0</v>
      </c>
      <c r="G27" s="51"/>
      <c r="H27" s="20">
        <f t="shared" si="2"/>
        <v>0</v>
      </c>
      <c r="I27" s="36">
        <f t="shared" si="3"/>
        <v>0</v>
      </c>
      <c r="J27" s="59"/>
    </row>
    <row r="28" spans="1:11" s="60" customFormat="1" x14ac:dyDescent="0.2">
      <c r="A28" s="35">
        <v>15</v>
      </c>
      <c r="B28" s="12" t="s">
        <v>43</v>
      </c>
      <c r="C28" s="70">
        <v>2</v>
      </c>
      <c r="D28" s="51"/>
      <c r="E28" s="62">
        <f t="shared" si="0"/>
        <v>0</v>
      </c>
      <c r="F28" s="21">
        <f t="shared" si="1"/>
        <v>0</v>
      </c>
      <c r="G28" s="51"/>
      <c r="H28" s="20">
        <f t="shared" si="2"/>
        <v>0</v>
      </c>
      <c r="I28" s="36">
        <f t="shared" si="3"/>
        <v>0</v>
      </c>
    </row>
    <row r="29" spans="1:11" s="60" customFormat="1" x14ac:dyDescent="0.2">
      <c r="A29" s="35">
        <v>16</v>
      </c>
      <c r="B29" s="12" t="s">
        <v>94</v>
      </c>
      <c r="C29" s="70">
        <v>1</v>
      </c>
      <c r="D29" s="51"/>
      <c r="E29" s="62" t="s">
        <v>93</v>
      </c>
      <c r="F29" s="21" t="s">
        <v>92</v>
      </c>
      <c r="G29" s="51"/>
      <c r="H29" s="20" t="s">
        <v>91</v>
      </c>
      <c r="I29" s="36" t="s">
        <v>90</v>
      </c>
    </row>
    <row r="30" spans="1:11" s="60" customFormat="1" x14ac:dyDescent="0.2">
      <c r="A30" s="35">
        <v>17</v>
      </c>
      <c r="B30" s="12" t="s">
        <v>38</v>
      </c>
      <c r="C30" s="70">
        <f>10885+10736</f>
        <v>21621</v>
      </c>
      <c r="D30" s="51"/>
      <c r="E30" s="62">
        <f t="shared" si="0"/>
        <v>0</v>
      </c>
      <c r="F30" s="21">
        <f t="shared" si="1"/>
        <v>0</v>
      </c>
      <c r="G30" s="51"/>
      <c r="H30" s="20">
        <f t="shared" si="2"/>
        <v>0</v>
      </c>
      <c r="I30" s="36">
        <f t="shared" si="3"/>
        <v>0</v>
      </c>
    </row>
    <row r="31" spans="1:11" s="61" customFormat="1" x14ac:dyDescent="0.2">
      <c r="A31" s="35">
        <v>18</v>
      </c>
      <c r="B31" s="12" t="s">
        <v>39</v>
      </c>
      <c r="C31" s="70">
        <v>0</v>
      </c>
      <c r="D31" s="51"/>
      <c r="E31" s="62">
        <f t="shared" si="0"/>
        <v>0</v>
      </c>
      <c r="F31" s="21">
        <f t="shared" si="1"/>
        <v>0</v>
      </c>
      <c r="G31" s="51"/>
      <c r="H31" s="20">
        <f t="shared" si="2"/>
        <v>0</v>
      </c>
      <c r="I31" s="36">
        <f t="shared" si="3"/>
        <v>0</v>
      </c>
    </row>
    <row r="32" spans="1:11" s="60" customFormat="1" x14ac:dyDescent="0.2">
      <c r="A32" s="35">
        <v>19</v>
      </c>
      <c r="B32" s="12" t="s">
        <v>40</v>
      </c>
      <c r="C32" s="70">
        <f>40+40</f>
        <v>80</v>
      </c>
      <c r="D32" s="51"/>
      <c r="E32" s="62">
        <f t="shared" si="0"/>
        <v>0</v>
      </c>
      <c r="F32" s="21">
        <f t="shared" si="1"/>
        <v>0</v>
      </c>
      <c r="G32" s="51"/>
      <c r="H32" s="20">
        <f t="shared" si="2"/>
        <v>0</v>
      </c>
      <c r="I32" s="36">
        <f t="shared" si="3"/>
        <v>0</v>
      </c>
    </row>
    <row r="33" spans="1:9" s="60" customFormat="1" x14ac:dyDescent="0.2">
      <c r="A33" s="35">
        <v>20</v>
      </c>
      <c r="B33" s="12" t="s">
        <v>5</v>
      </c>
      <c r="C33" s="70">
        <f>4+3</f>
        <v>7</v>
      </c>
      <c r="D33" s="51"/>
      <c r="E33" s="62">
        <f t="shared" si="0"/>
        <v>0</v>
      </c>
      <c r="F33" s="21">
        <f t="shared" si="1"/>
        <v>0</v>
      </c>
      <c r="G33" s="51"/>
      <c r="H33" s="20">
        <f t="shared" si="2"/>
        <v>0</v>
      </c>
      <c r="I33" s="36">
        <f t="shared" si="3"/>
        <v>0</v>
      </c>
    </row>
    <row r="34" spans="1:9" s="61" customFormat="1" x14ac:dyDescent="0.2">
      <c r="A34" s="35">
        <v>21</v>
      </c>
      <c r="B34" s="12" t="s">
        <v>49</v>
      </c>
      <c r="C34" s="70">
        <v>0</v>
      </c>
      <c r="D34" s="51"/>
      <c r="E34" s="62">
        <f t="shared" si="0"/>
        <v>0</v>
      </c>
      <c r="F34" s="21">
        <f t="shared" si="1"/>
        <v>0</v>
      </c>
      <c r="G34" s="51"/>
      <c r="H34" s="20">
        <f t="shared" si="2"/>
        <v>0</v>
      </c>
      <c r="I34" s="36">
        <f t="shared" si="3"/>
        <v>0</v>
      </c>
    </row>
    <row r="35" spans="1:9" s="61" customFormat="1" ht="28.5" x14ac:dyDescent="0.2">
      <c r="A35" s="35">
        <v>22</v>
      </c>
      <c r="B35" s="12" t="s">
        <v>51</v>
      </c>
      <c r="C35" s="70">
        <v>0</v>
      </c>
      <c r="D35" s="51"/>
      <c r="E35" s="62">
        <f t="shared" si="0"/>
        <v>0</v>
      </c>
      <c r="F35" s="21">
        <f t="shared" si="1"/>
        <v>0</v>
      </c>
      <c r="G35" s="51"/>
      <c r="H35" s="20">
        <f t="shared" si="2"/>
        <v>0</v>
      </c>
      <c r="I35" s="36">
        <f t="shared" si="3"/>
        <v>0</v>
      </c>
    </row>
    <row r="36" spans="1:9" s="61" customFormat="1" x14ac:dyDescent="0.2">
      <c r="A36" s="58">
        <v>23</v>
      </c>
      <c r="B36" s="47" t="s">
        <v>3</v>
      </c>
      <c r="C36" s="71">
        <v>0</v>
      </c>
      <c r="D36" s="52"/>
      <c r="E36" s="63">
        <f t="shared" si="0"/>
        <v>0</v>
      </c>
      <c r="F36" s="48">
        <f t="shared" si="1"/>
        <v>0</v>
      </c>
      <c r="G36" s="52"/>
      <c r="H36" s="49">
        <f t="shared" si="2"/>
        <v>0</v>
      </c>
      <c r="I36" s="50">
        <f t="shared" si="3"/>
        <v>0</v>
      </c>
    </row>
    <row r="37" spans="1:9" s="60" customFormat="1" x14ac:dyDescent="0.2">
      <c r="A37" s="58">
        <v>24</v>
      </c>
      <c r="B37" s="47" t="s">
        <v>97</v>
      </c>
      <c r="C37" s="71">
        <v>6</v>
      </c>
      <c r="D37" s="52"/>
      <c r="E37" s="63" t="s">
        <v>93</v>
      </c>
      <c r="F37" s="48" t="s">
        <v>92</v>
      </c>
      <c r="G37" s="52"/>
      <c r="H37" s="49" t="s">
        <v>91</v>
      </c>
      <c r="I37" s="50" t="s">
        <v>90</v>
      </c>
    </row>
    <row r="38" spans="1:9" s="60" customFormat="1" x14ac:dyDescent="0.2">
      <c r="A38" s="35">
        <v>25</v>
      </c>
      <c r="B38" s="12" t="s">
        <v>89</v>
      </c>
      <c r="C38" s="70">
        <v>0</v>
      </c>
      <c r="D38" s="51"/>
      <c r="E38" s="62">
        <f t="shared" si="0"/>
        <v>0</v>
      </c>
      <c r="F38" s="21">
        <f t="shared" si="1"/>
        <v>0</v>
      </c>
      <c r="G38" s="51"/>
      <c r="H38" s="20">
        <f t="shared" si="2"/>
        <v>0</v>
      </c>
      <c r="I38" s="36">
        <f t="shared" si="3"/>
        <v>0</v>
      </c>
    </row>
    <row r="39" spans="1:9" s="61" customFormat="1" x14ac:dyDescent="0.2">
      <c r="A39" s="35">
        <v>26</v>
      </c>
      <c r="B39" s="12" t="s">
        <v>4</v>
      </c>
      <c r="C39" s="70">
        <v>0</v>
      </c>
      <c r="D39" s="51"/>
      <c r="E39" s="62">
        <f t="shared" si="0"/>
        <v>0</v>
      </c>
      <c r="F39" s="21">
        <f t="shared" si="1"/>
        <v>0</v>
      </c>
      <c r="G39" s="51"/>
      <c r="H39" s="20">
        <f t="shared" si="2"/>
        <v>0</v>
      </c>
      <c r="I39" s="36">
        <f t="shared" si="3"/>
        <v>0</v>
      </c>
    </row>
    <row r="40" spans="1:9" s="61" customFormat="1" x14ac:dyDescent="0.2">
      <c r="A40" s="35">
        <v>27</v>
      </c>
      <c r="B40" s="12" t="s">
        <v>48</v>
      </c>
      <c r="C40" s="70">
        <v>0</v>
      </c>
      <c r="D40" s="51"/>
      <c r="E40" s="62">
        <f t="shared" si="0"/>
        <v>0</v>
      </c>
      <c r="F40" s="21">
        <f t="shared" si="1"/>
        <v>0</v>
      </c>
      <c r="G40" s="51"/>
      <c r="H40" s="20">
        <f t="shared" si="2"/>
        <v>0</v>
      </c>
      <c r="I40" s="36">
        <f t="shared" si="3"/>
        <v>0</v>
      </c>
    </row>
    <row r="41" spans="1:9" s="61" customFormat="1" x14ac:dyDescent="0.2">
      <c r="A41" s="35">
        <v>28</v>
      </c>
      <c r="B41" s="12" t="s">
        <v>50</v>
      </c>
      <c r="C41" s="70">
        <v>4</v>
      </c>
      <c r="D41" s="51"/>
      <c r="E41" s="62">
        <f t="shared" si="0"/>
        <v>0</v>
      </c>
      <c r="F41" s="21">
        <f t="shared" si="1"/>
        <v>0</v>
      </c>
      <c r="G41" s="51"/>
      <c r="H41" s="20">
        <f t="shared" si="2"/>
        <v>0</v>
      </c>
      <c r="I41" s="36">
        <f t="shared" si="3"/>
        <v>0</v>
      </c>
    </row>
    <row r="42" spans="1:9" s="61" customFormat="1" x14ac:dyDescent="0.2">
      <c r="A42" s="35">
        <v>29</v>
      </c>
      <c r="B42" s="12" t="s">
        <v>52</v>
      </c>
      <c r="C42" s="70">
        <v>0</v>
      </c>
      <c r="D42" s="51"/>
      <c r="E42" s="62">
        <f t="shared" si="0"/>
        <v>0</v>
      </c>
      <c r="F42" s="21">
        <f t="shared" si="1"/>
        <v>0</v>
      </c>
      <c r="G42" s="51"/>
      <c r="H42" s="20">
        <f t="shared" si="2"/>
        <v>0</v>
      </c>
      <c r="I42" s="36">
        <f t="shared" si="3"/>
        <v>0</v>
      </c>
    </row>
    <row r="43" spans="1:9" s="61" customFormat="1" x14ac:dyDescent="0.2">
      <c r="A43" s="35">
        <v>30</v>
      </c>
      <c r="B43" s="12" t="s">
        <v>53</v>
      </c>
      <c r="C43" s="70">
        <v>0</v>
      </c>
      <c r="D43" s="51"/>
      <c r="E43" s="62">
        <f t="shared" si="0"/>
        <v>0</v>
      </c>
      <c r="F43" s="21">
        <f t="shared" si="1"/>
        <v>0</v>
      </c>
      <c r="G43" s="51"/>
      <c r="H43" s="20">
        <f t="shared" si="2"/>
        <v>0</v>
      </c>
      <c r="I43" s="36">
        <f t="shared" si="3"/>
        <v>0</v>
      </c>
    </row>
    <row r="44" spans="1:9" s="61" customFormat="1" ht="17.25" customHeight="1" x14ac:dyDescent="0.2">
      <c r="A44" s="35">
        <v>31</v>
      </c>
      <c r="B44" s="12" t="s">
        <v>47</v>
      </c>
      <c r="C44" s="70">
        <v>0</v>
      </c>
      <c r="D44" s="51"/>
      <c r="E44" s="62">
        <f t="shared" si="0"/>
        <v>0</v>
      </c>
      <c r="F44" s="21">
        <f t="shared" si="1"/>
        <v>0</v>
      </c>
      <c r="G44" s="51"/>
      <c r="H44" s="20">
        <f t="shared" si="2"/>
        <v>0</v>
      </c>
      <c r="I44" s="36">
        <f t="shared" si="3"/>
        <v>0</v>
      </c>
    </row>
    <row r="45" spans="1:9" s="61" customFormat="1" ht="28.5" x14ac:dyDescent="0.2">
      <c r="A45" s="35">
        <v>32</v>
      </c>
      <c r="B45" s="12" t="s">
        <v>86</v>
      </c>
      <c r="C45" s="70">
        <v>49</v>
      </c>
      <c r="D45" s="51"/>
      <c r="E45" s="62">
        <f t="shared" si="0"/>
        <v>0</v>
      </c>
      <c r="F45" s="21">
        <f t="shared" si="1"/>
        <v>0</v>
      </c>
      <c r="G45" s="51"/>
      <c r="H45" s="20">
        <f t="shared" si="2"/>
        <v>0</v>
      </c>
      <c r="I45" s="36">
        <f t="shared" si="3"/>
        <v>0</v>
      </c>
    </row>
    <row r="46" spans="1:9" s="60" customFormat="1" x14ac:dyDescent="0.2">
      <c r="A46" s="35">
        <v>33</v>
      </c>
      <c r="B46" s="12" t="s">
        <v>98</v>
      </c>
      <c r="C46" s="70">
        <v>0</v>
      </c>
      <c r="D46" s="51"/>
      <c r="E46" s="62" t="s">
        <v>93</v>
      </c>
      <c r="F46" s="21" t="s">
        <v>92</v>
      </c>
      <c r="G46" s="51"/>
      <c r="H46" s="20" t="s">
        <v>91</v>
      </c>
      <c r="I46" s="36" t="s">
        <v>90</v>
      </c>
    </row>
    <row r="47" spans="1:9" s="60" customFormat="1" x14ac:dyDescent="0.2">
      <c r="A47" s="35">
        <v>34</v>
      </c>
      <c r="B47" s="19" t="s">
        <v>99</v>
      </c>
      <c r="C47" s="70">
        <v>48</v>
      </c>
      <c r="D47" s="51"/>
      <c r="E47" s="62" t="s">
        <v>93</v>
      </c>
      <c r="F47" s="21" t="s">
        <v>92</v>
      </c>
      <c r="G47" s="51"/>
      <c r="H47" s="20" t="s">
        <v>91</v>
      </c>
      <c r="I47" s="36" t="s">
        <v>90</v>
      </c>
    </row>
    <row r="48" spans="1:9" s="60" customFormat="1" x14ac:dyDescent="0.2">
      <c r="A48" s="35">
        <v>35</v>
      </c>
      <c r="B48" s="19" t="s">
        <v>100</v>
      </c>
      <c r="C48" s="70">
        <v>0</v>
      </c>
      <c r="D48" s="51"/>
      <c r="E48" s="62" t="s">
        <v>93</v>
      </c>
      <c r="F48" s="21" t="s">
        <v>92</v>
      </c>
      <c r="G48" s="51"/>
      <c r="H48" s="20" t="s">
        <v>91</v>
      </c>
      <c r="I48" s="36" t="s">
        <v>90</v>
      </c>
    </row>
    <row r="49" spans="1:9" s="60" customFormat="1" x14ac:dyDescent="0.2">
      <c r="A49" s="35">
        <v>36</v>
      </c>
      <c r="B49" s="19" t="s">
        <v>101</v>
      </c>
      <c r="C49" s="70">
        <v>49</v>
      </c>
      <c r="D49" s="51"/>
      <c r="E49" s="62" t="s">
        <v>93</v>
      </c>
      <c r="F49" s="21" t="s">
        <v>92</v>
      </c>
      <c r="G49" s="51"/>
      <c r="H49" s="63" t="s">
        <v>91</v>
      </c>
      <c r="I49" s="36" t="s">
        <v>90</v>
      </c>
    </row>
    <row r="50" spans="1:9" s="60" customFormat="1" x14ac:dyDescent="0.2">
      <c r="A50" s="35">
        <v>37</v>
      </c>
      <c r="B50" s="19" t="s">
        <v>102</v>
      </c>
      <c r="C50" s="70">
        <f>29597+13042</f>
        <v>42639</v>
      </c>
      <c r="D50" s="51"/>
      <c r="E50" s="62">
        <f t="shared" si="0"/>
        <v>0</v>
      </c>
      <c r="F50" s="21">
        <f t="shared" si="1"/>
        <v>0</v>
      </c>
      <c r="G50" s="51"/>
      <c r="H50" s="20">
        <f t="shared" si="2"/>
        <v>0</v>
      </c>
      <c r="I50" s="36">
        <f t="shared" si="3"/>
        <v>0</v>
      </c>
    </row>
    <row r="51" spans="1:9" s="69" customFormat="1" x14ac:dyDescent="0.2">
      <c r="A51" s="35">
        <v>38</v>
      </c>
      <c r="B51" s="19" t="s">
        <v>106</v>
      </c>
      <c r="C51" s="70">
        <v>0</v>
      </c>
      <c r="D51" s="51"/>
      <c r="E51" s="62">
        <f t="shared" si="0"/>
        <v>0</v>
      </c>
      <c r="F51" s="21">
        <f t="shared" si="1"/>
        <v>0</v>
      </c>
      <c r="G51" s="51"/>
      <c r="H51" s="20"/>
      <c r="I51" s="36"/>
    </row>
    <row r="52" spans="1:9" s="69" customFormat="1" x14ac:dyDescent="0.2">
      <c r="A52" s="35">
        <v>39</v>
      </c>
      <c r="B52" s="19" t="s">
        <v>107</v>
      </c>
      <c r="C52" s="56">
        <v>2</v>
      </c>
      <c r="D52" s="51"/>
      <c r="E52" s="62">
        <f t="shared" si="0"/>
        <v>0</v>
      </c>
      <c r="F52" s="21">
        <f t="shared" si="1"/>
        <v>0</v>
      </c>
      <c r="G52" s="51"/>
      <c r="H52" s="20"/>
      <c r="I52" s="36"/>
    </row>
    <row r="53" spans="1:9" s="69" customFormat="1" ht="15" thickBot="1" x14ac:dyDescent="0.25">
      <c r="A53" s="35">
        <v>40</v>
      </c>
      <c r="B53" s="19" t="s">
        <v>110</v>
      </c>
      <c r="C53" s="56">
        <f>6+7+1</f>
        <v>14</v>
      </c>
      <c r="D53" s="51"/>
      <c r="E53" s="62">
        <f t="shared" ref="E53" si="4">D53*1.14</f>
        <v>0</v>
      </c>
      <c r="F53" s="21">
        <f t="shared" ref="F53" si="5">E53*C53</f>
        <v>0</v>
      </c>
      <c r="G53" s="51"/>
      <c r="H53" s="20"/>
      <c r="I53" s="36"/>
    </row>
    <row r="54" spans="1:9" s="1" customFormat="1" ht="14.45" customHeight="1" thickBot="1" x14ac:dyDescent="0.3">
      <c r="A54" s="37"/>
      <c r="B54" s="16" t="s">
        <v>11</v>
      </c>
      <c r="C54" s="57">
        <f>SUM(C14:C53)</f>
        <v>77290</v>
      </c>
      <c r="D54" s="17"/>
      <c r="E54" s="17"/>
      <c r="F54" s="18">
        <f>SUM(F14:F53)</f>
        <v>0</v>
      </c>
      <c r="G54" s="17"/>
      <c r="H54" s="17"/>
      <c r="I54" s="38">
        <f>SUM(I14:I53)</f>
        <v>0</v>
      </c>
    </row>
    <row r="55" spans="1:9" ht="48.6" customHeight="1" thickBot="1" x14ac:dyDescent="0.3">
      <c r="A55" s="133" t="s">
        <v>82</v>
      </c>
      <c r="B55" s="134"/>
      <c r="C55" s="134"/>
      <c r="D55" s="66" t="s">
        <v>83</v>
      </c>
      <c r="E55" s="54"/>
      <c r="F55" s="67"/>
      <c r="G55" s="66" t="s">
        <v>84</v>
      </c>
      <c r="H55" s="53"/>
      <c r="I55" s="31"/>
    </row>
    <row r="56" spans="1:9" x14ac:dyDescent="0.2">
      <c r="A56" s="30"/>
      <c r="B56" s="67"/>
      <c r="C56" s="67"/>
      <c r="D56" s="67"/>
      <c r="E56" s="67"/>
      <c r="F56" s="67"/>
      <c r="G56" s="67"/>
      <c r="H56" s="67"/>
      <c r="I56" s="31"/>
    </row>
    <row r="57" spans="1:9" ht="29.25" customHeight="1" thickBot="1" x14ac:dyDescent="0.35">
      <c r="A57" s="135" t="s">
        <v>62</v>
      </c>
      <c r="B57" s="136"/>
      <c r="C57" s="15"/>
      <c r="D57" s="111"/>
      <c r="E57" s="111"/>
      <c r="F57" s="15"/>
      <c r="G57" s="15"/>
      <c r="H57" s="15"/>
      <c r="I57" s="31"/>
    </row>
    <row r="58" spans="1:9" ht="30.75" thickBot="1" x14ac:dyDescent="0.3">
      <c r="A58" s="39" t="s">
        <v>13</v>
      </c>
      <c r="B58" s="68" t="s">
        <v>0</v>
      </c>
      <c r="C58" s="23" t="s">
        <v>12</v>
      </c>
      <c r="D58" s="123" t="s">
        <v>63</v>
      </c>
      <c r="E58" s="124"/>
      <c r="F58" s="124"/>
      <c r="G58" s="124"/>
      <c r="H58" s="124"/>
      <c r="I58" s="125"/>
    </row>
    <row r="59" spans="1:9" ht="43.5" customHeight="1" thickBot="1" x14ac:dyDescent="0.3">
      <c r="A59" s="40">
        <v>1</v>
      </c>
      <c r="B59" s="25" t="s">
        <v>64</v>
      </c>
      <c r="C59" s="55"/>
      <c r="D59" s="126"/>
      <c r="E59" s="127"/>
      <c r="F59" s="127"/>
      <c r="G59" s="127"/>
      <c r="H59" s="127"/>
      <c r="I59" s="128"/>
    </row>
    <row r="60" spans="1:9" x14ac:dyDescent="0.2">
      <c r="A60" s="30"/>
      <c r="B60" s="67"/>
      <c r="C60" s="67"/>
      <c r="D60" s="67"/>
      <c r="E60" s="67"/>
      <c r="F60" s="67"/>
      <c r="G60" s="67"/>
      <c r="H60" s="67"/>
      <c r="I60" s="31"/>
    </row>
    <row r="61" spans="1:9" ht="15" thickBot="1" x14ac:dyDescent="0.25">
      <c r="A61" s="41"/>
      <c r="B61" s="42"/>
      <c r="C61" s="42"/>
      <c r="D61" s="42"/>
      <c r="E61" s="42"/>
      <c r="F61" s="42"/>
      <c r="G61" s="42"/>
      <c r="H61" s="42"/>
      <c r="I61" s="43"/>
    </row>
    <row r="62" spans="1:9" ht="15" thickTop="1" x14ac:dyDescent="0.2"/>
  </sheetData>
  <mergeCells count="14">
    <mergeCell ref="C1:H3"/>
    <mergeCell ref="C4:H4"/>
    <mergeCell ref="D57:E57"/>
    <mergeCell ref="D58:I58"/>
    <mergeCell ref="D59:I59"/>
    <mergeCell ref="D12:F12"/>
    <mergeCell ref="G12:I12"/>
    <mergeCell ref="C7:H7"/>
    <mergeCell ref="C8:H8"/>
    <mergeCell ref="C9:H9"/>
    <mergeCell ref="D11:E11"/>
    <mergeCell ref="A12:C12"/>
    <mergeCell ref="A55:C55"/>
    <mergeCell ref="A57:B57"/>
  </mergeCells>
  <printOptions horizontalCentered="1"/>
  <pageMargins left="0.70866141732283472" right="0.70866141732283472" top="0.74803149606299213" bottom="0.74803149606299213" header="0.31496062992125984" footer="0.31496062992125984"/>
  <pageSetup paperSize="9" scale="56" orientation="portrait" r:id="rId1"/>
  <headerFooter>
    <oddFooter>&amp;L&amp;D&amp;C&amp;P of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zoomScale="84" zoomScaleNormal="159" workbookViewId="0">
      <selection activeCell="C8" sqref="C8:H8"/>
    </sheetView>
  </sheetViews>
  <sheetFormatPr defaultColWidth="9.140625" defaultRowHeight="14.25" x14ac:dyDescent="0.2"/>
  <cols>
    <col min="1" max="1" width="7" style="76" customWidth="1"/>
    <col min="2" max="2" width="38" style="76" customWidth="1"/>
    <col min="3" max="3" width="12" style="76" customWidth="1"/>
    <col min="4" max="4" width="11.28515625" style="76" customWidth="1"/>
    <col min="5" max="5" width="13.7109375" style="76" customWidth="1"/>
    <col min="6" max="6" width="18.5703125" style="76" customWidth="1"/>
    <col min="7" max="7" width="11.140625" style="76" customWidth="1"/>
    <col min="8" max="8" width="12.5703125" style="76" customWidth="1"/>
    <col min="9" max="9" width="19" style="76" customWidth="1"/>
    <col min="10" max="10" width="23.42578125" style="76" bestFit="1" customWidth="1"/>
    <col min="11" max="16384" width="9.140625" style="76"/>
  </cols>
  <sheetData>
    <row r="1" spans="1:9" ht="15" customHeight="1" thickTop="1" x14ac:dyDescent="0.2">
      <c r="A1" s="27"/>
      <c r="B1" s="28"/>
      <c r="C1" s="112" t="s">
        <v>109</v>
      </c>
      <c r="D1" s="112"/>
      <c r="E1" s="112"/>
      <c r="F1" s="112"/>
      <c r="G1" s="112"/>
      <c r="H1" s="112"/>
      <c r="I1" s="29"/>
    </row>
    <row r="2" spans="1:9" ht="14.25" customHeight="1" x14ac:dyDescent="0.2">
      <c r="A2" s="30"/>
      <c r="B2" s="77"/>
      <c r="C2" s="113"/>
      <c r="D2" s="113"/>
      <c r="E2" s="113"/>
      <c r="F2" s="113"/>
      <c r="G2" s="113"/>
      <c r="H2" s="113"/>
      <c r="I2" s="31"/>
    </row>
    <row r="3" spans="1:9" ht="14.25" customHeight="1" x14ac:dyDescent="0.2">
      <c r="A3" s="30"/>
      <c r="B3" s="77"/>
      <c r="C3" s="113"/>
      <c r="D3" s="113"/>
      <c r="E3" s="113"/>
      <c r="F3" s="113"/>
      <c r="G3" s="113"/>
      <c r="H3" s="113"/>
      <c r="I3" s="31"/>
    </row>
    <row r="4" spans="1:9" ht="21.75" customHeight="1" x14ac:dyDescent="0.3">
      <c r="A4" s="30"/>
      <c r="B4" s="77"/>
      <c r="C4" s="113" t="s">
        <v>65</v>
      </c>
      <c r="D4" s="113"/>
      <c r="E4" s="113"/>
      <c r="F4" s="113"/>
      <c r="G4" s="113"/>
      <c r="H4" s="113"/>
      <c r="I4" s="31"/>
    </row>
    <row r="5" spans="1:9" ht="14.25" customHeight="1" x14ac:dyDescent="0.25">
      <c r="A5" s="30"/>
      <c r="B5" s="77"/>
      <c r="C5" s="26"/>
      <c r="D5" s="26"/>
      <c r="E5" s="26"/>
      <c r="F5" s="26"/>
      <c r="G5" s="26"/>
      <c r="H5" s="26"/>
      <c r="I5" s="31"/>
    </row>
    <row r="6" spans="1:9" ht="14.25" customHeight="1" x14ac:dyDescent="0.25">
      <c r="A6" s="30"/>
      <c r="B6" s="77"/>
      <c r="C6" s="26"/>
      <c r="D6" s="26"/>
      <c r="E6" s="26"/>
      <c r="F6" s="26"/>
      <c r="G6" s="26"/>
      <c r="H6" s="26"/>
      <c r="I6" s="31"/>
    </row>
    <row r="7" spans="1:9" ht="22.5" customHeight="1" x14ac:dyDescent="0.25">
      <c r="A7" s="32" t="s">
        <v>87</v>
      </c>
      <c r="B7" s="14"/>
      <c r="C7" s="114" t="s">
        <v>113</v>
      </c>
      <c r="D7" s="115"/>
      <c r="E7" s="115"/>
      <c r="F7" s="115"/>
      <c r="G7" s="115"/>
      <c r="H7" s="116"/>
      <c r="I7" s="31"/>
    </row>
    <row r="8" spans="1:9" ht="36.75" customHeight="1" x14ac:dyDescent="0.25">
      <c r="A8" s="32" t="s">
        <v>88</v>
      </c>
      <c r="B8" s="14"/>
      <c r="C8" s="117" t="s">
        <v>115</v>
      </c>
      <c r="D8" s="118"/>
      <c r="E8" s="118"/>
      <c r="F8" s="118"/>
      <c r="G8" s="118"/>
      <c r="H8" s="119"/>
      <c r="I8" s="31"/>
    </row>
    <row r="9" spans="1:9" ht="29.25" customHeight="1" x14ac:dyDescent="0.25">
      <c r="A9" s="32" t="s">
        <v>2</v>
      </c>
      <c r="B9" s="14"/>
      <c r="C9" s="120"/>
      <c r="D9" s="121"/>
      <c r="E9" s="121"/>
      <c r="F9" s="121"/>
      <c r="G9" s="121"/>
      <c r="H9" s="122"/>
      <c r="I9" s="31"/>
    </row>
    <row r="10" spans="1:9" ht="29.25" customHeight="1" x14ac:dyDescent="0.25">
      <c r="A10" s="32"/>
      <c r="B10" s="14"/>
      <c r="C10" s="15"/>
      <c r="D10" s="15"/>
      <c r="E10" s="15"/>
      <c r="F10" s="15"/>
      <c r="G10" s="15"/>
      <c r="H10" s="15"/>
      <c r="I10" s="31"/>
    </row>
    <row r="11" spans="1:9" ht="29.25" customHeight="1" thickBot="1" x14ac:dyDescent="0.35">
      <c r="A11" s="32" t="s">
        <v>61</v>
      </c>
      <c r="B11" s="14"/>
      <c r="C11" s="15"/>
      <c r="D11" s="111"/>
      <c r="E11" s="111"/>
      <c r="F11" s="15"/>
      <c r="G11" s="15"/>
      <c r="H11" s="15"/>
      <c r="I11" s="31"/>
    </row>
    <row r="12" spans="1:9" ht="15.75" thickBot="1" x14ac:dyDescent="0.3">
      <c r="A12" s="129"/>
      <c r="B12" s="130"/>
      <c r="C12" s="131"/>
      <c r="D12" s="123" t="s">
        <v>59</v>
      </c>
      <c r="E12" s="124"/>
      <c r="F12" s="132"/>
      <c r="G12" s="123" t="s">
        <v>60</v>
      </c>
      <c r="H12" s="124"/>
      <c r="I12" s="125"/>
    </row>
    <row r="13" spans="1:9" s="3" customFormat="1" ht="30.75" thickBot="1" x14ac:dyDescent="0.3">
      <c r="A13" s="33" t="s">
        <v>28</v>
      </c>
      <c r="B13" s="22" t="s">
        <v>56</v>
      </c>
      <c r="C13" s="23" t="s">
        <v>54</v>
      </c>
      <c r="D13" s="23" t="s">
        <v>55</v>
      </c>
      <c r="E13" s="23" t="s">
        <v>57</v>
      </c>
      <c r="F13" s="23" t="s">
        <v>58</v>
      </c>
      <c r="G13" s="23" t="s">
        <v>55</v>
      </c>
      <c r="H13" s="24" t="s">
        <v>57</v>
      </c>
      <c r="I13" s="34" t="s">
        <v>58</v>
      </c>
    </row>
    <row r="14" spans="1:9" x14ac:dyDescent="0.2">
      <c r="A14" s="35">
        <v>1</v>
      </c>
      <c r="B14" s="12" t="s">
        <v>29</v>
      </c>
      <c r="C14" s="70">
        <f>'2. TRANSACTION FEE OFFSITE DOJ'!C14+'2. TRANSACTION FEE OFFSITENPA '!C14</f>
        <v>205</v>
      </c>
      <c r="D14" s="51"/>
      <c r="E14" s="20">
        <f>D14*1.14</f>
        <v>0</v>
      </c>
      <c r="F14" s="21">
        <f>E14*C14</f>
        <v>0</v>
      </c>
      <c r="G14" s="51"/>
      <c r="H14" s="20">
        <f>G14*1.14</f>
        <v>0</v>
      </c>
      <c r="I14" s="36">
        <f>H14*C14</f>
        <v>0</v>
      </c>
    </row>
    <row r="15" spans="1:9" x14ac:dyDescent="0.2">
      <c r="A15" s="35">
        <v>2</v>
      </c>
      <c r="B15" s="12" t="s">
        <v>30</v>
      </c>
      <c r="C15" s="70">
        <f>'2. TRANSACTION FEE OFFSITE DOJ'!C15+'2. TRANSACTION FEE OFFSITENPA '!C15</f>
        <v>58</v>
      </c>
      <c r="D15" s="51"/>
      <c r="E15" s="20">
        <f t="shared" ref="E15:E53" si="0">D15*1.14</f>
        <v>0</v>
      </c>
      <c r="F15" s="21">
        <f t="shared" ref="F15:F53" si="1">E15*C15</f>
        <v>0</v>
      </c>
      <c r="G15" s="51"/>
      <c r="H15" s="20">
        <f t="shared" ref="H15:H50" si="2">G15*1.14</f>
        <v>0</v>
      </c>
      <c r="I15" s="36">
        <f t="shared" ref="I15:I50" si="3">H15*C15</f>
        <v>0</v>
      </c>
    </row>
    <row r="16" spans="1:9" x14ac:dyDescent="0.2">
      <c r="A16" s="35">
        <v>3</v>
      </c>
      <c r="B16" s="12" t="s">
        <v>31</v>
      </c>
      <c r="C16" s="70">
        <f>'2. TRANSACTION FEE OFFSITE DOJ'!C16+'2. TRANSACTION FEE OFFSITENPA '!C16</f>
        <v>16739</v>
      </c>
      <c r="D16" s="51"/>
      <c r="E16" s="20">
        <f t="shared" si="0"/>
        <v>0</v>
      </c>
      <c r="F16" s="21">
        <f t="shared" si="1"/>
        <v>0</v>
      </c>
      <c r="G16" s="51"/>
      <c r="H16" s="20">
        <f t="shared" si="2"/>
        <v>0</v>
      </c>
      <c r="I16" s="36">
        <f t="shared" si="3"/>
        <v>0</v>
      </c>
    </row>
    <row r="17" spans="1:11" s="61" customFormat="1" x14ac:dyDescent="0.2">
      <c r="A17" s="35">
        <v>4</v>
      </c>
      <c r="B17" s="12" t="s">
        <v>32</v>
      </c>
      <c r="C17" s="70">
        <f>'2. TRANSACTION FEE OFFSITE DOJ'!C17+'2. TRANSACTION FEE OFFSITENPA '!C17</f>
        <v>0</v>
      </c>
      <c r="D17" s="51"/>
      <c r="E17" s="20">
        <f t="shared" si="0"/>
        <v>0</v>
      </c>
      <c r="F17" s="21">
        <f t="shared" si="1"/>
        <v>0</v>
      </c>
      <c r="G17" s="51"/>
      <c r="H17" s="20">
        <f t="shared" si="2"/>
        <v>0</v>
      </c>
      <c r="I17" s="36">
        <f t="shared" si="3"/>
        <v>0</v>
      </c>
    </row>
    <row r="18" spans="1:11" s="61" customFormat="1" x14ac:dyDescent="0.2">
      <c r="A18" s="35">
        <v>5</v>
      </c>
      <c r="B18" s="12" t="s">
        <v>33</v>
      </c>
      <c r="C18" s="70">
        <f>'2. TRANSACTION FEE OFFSITE DOJ'!C18+'2. TRANSACTION FEE OFFSITENPA '!C18</f>
        <v>0</v>
      </c>
      <c r="D18" s="51"/>
      <c r="E18" s="62">
        <f t="shared" si="0"/>
        <v>0</v>
      </c>
      <c r="F18" s="21">
        <f t="shared" si="1"/>
        <v>0</v>
      </c>
      <c r="G18" s="51"/>
      <c r="H18" s="20">
        <f t="shared" si="2"/>
        <v>0</v>
      </c>
      <c r="I18" s="36">
        <f t="shared" si="3"/>
        <v>0</v>
      </c>
      <c r="K18" s="65"/>
    </row>
    <row r="19" spans="1:11" s="61" customFormat="1" x14ac:dyDescent="0.2">
      <c r="A19" s="35">
        <v>6</v>
      </c>
      <c r="B19" s="12" t="s">
        <v>34</v>
      </c>
      <c r="C19" s="70">
        <f>'2. TRANSACTION FEE OFFSITE DOJ'!C19+'2. TRANSACTION FEE OFFSITENPA '!C19</f>
        <v>0</v>
      </c>
      <c r="D19" s="51"/>
      <c r="E19" s="62">
        <f t="shared" si="0"/>
        <v>0</v>
      </c>
      <c r="F19" s="21">
        <f t="shared" si="1"/>
        <v>0</v>
      </c>
      <c r="G19" s="51"/>
      <c r="H19" s="20">
        <f t="shared" si="2"/>
        <v>0</v>
      </c>
      <c r="I19" s="36">
        <f t="shared" si="3"/>
        <v>0</v>
      </c>
      <c r="K19" s="65"/>
    </row>
    <row r="20" spans="1:11" s="61" customFormat="1" x14ac:dyDescent="0.2">
      <c r="A20" s="35">
        <v>7</v>
      </c>
      <c r="B20" s="12" t="s">
        <v>44</v>
      </c>
      <c r="C20" s="70">
        <f>'2. TRANSACTION FEE OFFSITE DOJ'!C20+'2. TRANSACTION FEE OFFSITENPA '!C20</f>
        <v>3</v>
      </c>
      <c r="D20" s="51"/>
      <c r="E20" s="62">
        <f t="shared" si="0"/>
        <v>0</v>
      </c>
      <c r="F20" s="21">
        <f t="shared" si="1"/>
        <v>0</v>
      </c>
      <c r="G20" s="51"/>
      <c r="H20" s="20">
        <f t="shared" si="2"/>
        <v>0</v>
      </c>
      <c r="I20" s="36">
        <f t="shared" si="3"/>
        <v>0</v>
      </c>
    </row>
    <row r="21" spans="1:11" s="61" customFormat="1" x14ac:dyDescent="0.2">
      <c r="A21" s="35">
        <v>8</v>
      </c>
      <c r="B21" s="12" t="s">
        <v>45</v>
      </c>
      <c r="C21" s="70">
        <f>'2. TRANSACTION FEE OFFSITE DOJ'!C21+'2. TRANSACTION FEE OFFSITENPA '!C21</f>
        <v>0</v>
      </c>
      <c r="D21" s="51"/>
      <c r="E21" s="62">
        <f t="shared" si="0"/>
        <v>0</v>
      </c>
      <c r="F21" s="21">
        <f t="shared" si="1"/>
        <v>0</v>
      </c>
      <c r="G21" s="51"/>
      <c r="H21" s="20">
        <f t="shared" si="2"/>
        <v>0</v>
      </c>
      <c r="I21" s="36">
        <f t="shared" si="3"/>
        <v>0</v>
      </c>
    </row>
    <row r="22" spans="1:11" s="64" customFormat="1" x14ac:dyDescent="0.2">
      <c r="A22" s="35">
        <v>9</v>
      </c>
      <c r="B22" s="12" t="s">
        <v>46</v>
      </c>
      <c r="C22" s="70">
        <f>'2. TRANSACTION FEE OFFSITE DOJ'!C22+'2. TRANSACTION FEE OFFSITENPA '!C22</f>
        <v>0</v>
      </c>
      <c r="D22" s="51"/>
      <c r="E22" s="62">
        <f t="shared" si="0"/>
        <v>0</v>
      </c>
      <c r="F22" s="21">
        <f t="shared" si="1"/>
        <v>0</v>
      </c>
      <c r="G22" s="51"/>
      <c r="H22" s="20">
        <f t="shared" si="2"/>
        <v>0</v>
      </c>
      <c r="I22" s="36">
        <f t="shared" si="3"/>
        <v>0</v>
      </c>
    </row>
    <row r="23" spans="1:11" x14ac:dyDescent="0.2">
      <c r="A23" s="35">
        <v>10</v>
      </c>
      <c r="B23" s="12" t="s">
        <v>35</v>
      </c>
      <c r="C23" s="70">
        <f>'2. TRANSACTION FEE OFFSITE DOJ'!C23+'2. TRANSACTION FEE OFFSITENPA '!C23</f>
        <v>4623</v>
      </c>
      <c r="D23" s="51"/>
      <c r="E23" s="62">
        <f t="shared" si="0"/>
        <v>0</v>
      </c>
      <c r="F23" s="21">
        <f t="shared" si="1"/>
        <v>0</v>
      </c>
      <c r="G23" s="51"/>
      <c r="H23" s="20">
        <f t="shared" si="2"/>
        <v>0</v>
      </c>
      <c r="I23" s="36">
        <f t="shared" si="3"/>
        <v>0</v>
      </c>
    </row>
    <row r="24" spans="1:11" s="61" customFormat="1" x14ac:dyDescent="0.2">
      <c r="A24" s="35">
        <v>11</v>
      </c>
      <c r="B24" s="12" t="s">
        <v>36</v>
      </c>
      <c r="C24" s="70">
        <f>'2. TRANSACTION FEE OFFSITE DOJ'!C24+'2. TRANSACTION FEE OFFSITENPA '!C24</f>
        <v>0</v>
      </c>
      <c r="D24" s="51"/>
      <c r="E24" s="62">
        <f t="shared" si="0"/>
        <v>0</v>
      </c>
      <c r="F24" s="21">
        <f t="shared" si="1"/>
        <v>0</v>
      </c>
      <c r="G24" s="51"/>
      <c r="H24" s="20">
        <f t="shared" si="2"/>
        <v>0</v>
      </c>
      <c r="I24" s="36">
        <f t="shared" si="3"/>
        <v>0</v>
      </c>
    </row>
    <row r="25" spans="1:11" s="61" customFormat="1" x14ac:dyDescent="0.2">
      <c r="A25" s="35">
        <v>12</v>
      </c>
      <c r="B25" s="12" t="s">
        <v>37</v>
      </c>
      <c r="C25" s="70">
        <f>'2. TRANSACTION FEE OFFSITE DOJ'!C25+'2. TRANSACTION FEE OFFSITENPA '!C25</f>
        <v>0</v>
      </c>
      <c r="D25" s="51"/>
      <c r="E25" s="62">
        <f t="shared" si="0"/>
        <v>0</v>
      </c>
      <c r="F25" s="21">
        <f t="shared" si="1"/>
        <v>0</v>
      </c>
      <c r="G25" s="51"/>
      <c r="H25" s="20">
        <f t="shared" si="2"/>
        <v>0</v>
      </c>
      <c r="I25" s="36">
        <f t="shared" si="3"/>
        <v>0</v>
      </c>
    </row>
    <row r="26" spans="1:11" x14ac:dyDescent="0.2">
      <c r="A26" s="35">
        <v>13</v>
      </c>
      <c r="B26" s="12" t="s">
        <v>41</v>
      </c>
      <c r="C26" s="70">
        <f>'2. TRANSACTION FEE OFFSITE DOJ'!C26+'2. TRANSACTION FEE OFFSITENPA '!C26</f>
        <v>9481</v>
      </c>
      <c r="D26" s="51"/>
      <c r="E26" s="62">
        <f t="shared" si="0"/>
        <v>0</v>
      </c>
      <c r="F26" s="21">
        <f t="shared" si="1"/>
        <v>0</v>
      </c>
      <c r="G26" s="51"/>
      <c r="H26" s="20">
        <f t="shared" si="2"/>
        <v>0</v>
      </c>
      <c r="I26" s="36">
        <f t="shared" si="3"/>
        <v>0</v>
      </c>
    </row>
    <row r="27" spans="1:11" x14ac:dyDescent="0.2">
      <c r="A27" s="35">
        <v>14</v>
      </c>
      <c r="B27" s="12" t="s">
        <v>42</v>
      </c>
      <c r="C27" s="70">
        <f>'2. TRANSACTION FEE OFFSITE DOJ'!C27+'2. TRANSACTION FEE OFFSITENPA '!C27</f>
        <v>0</v>
      </c>
      <c r="D27" s="51"/>
      <c r="E27" s="62">
        <f t="shared" si="0"/>
        <v>0</v>
      </c>
      <c r="F27" s="21">
        <f t="shared" si="1"/>
        <v>0</v>
      </c>
      <c r="G27" s="51"/>
      <c r="H27" s="20">
        <f t="shared" si="2"/>
        <v>0</v>
      </c>
      <c r="I27" s="36">
        <f t="shared" si="3"/>
        <v>0</v>
      </c>
    </row>
    <row r="28" spans="1:11" x14ac:dyDescent="0.2">
      <c r="A28" s="35">
        <v>15</v>
      </c>
      <c r="B28" s="12" t="s">
        <v>43</v>
      </c>
      <c r="C28" s="70">
        <f>'2. TRANSACTION FEE OFFSITE DOJ'!C28+'2. TRANSACTION FEE OFFSITENPA '!C28</f>
        <v>2</v>
      </c>
      <c r="D28" s="51"/>
      <c r="E28" s="62">
        <f t="shared" si="0"/>
        <v>0</v>
      </c>
      <c r="F28" s="21">
        <f t="shared" si="1"/>
        <v>0</v>
      </c>
      <c r="G28" s="51"/>
      <c r="H28" s="20">
        <f t="shared" si="2"/>
        <v>0</v>
      </c>
      <c r="I28" s="36">
        <f t="shared" si="3"/>
        <v>0</v>
      </c>
    </row>
    <row r="29" spans="1:11" x14ac:dyDescent="0.2">
      <c r="A29" s="35">
        <v>16</v>
      </c>
      <c r="B29" s="12" t="s">
        <v>94</v>
      </c>
      <c r="C29" s="70">
        <f>'2. TRANSACTION FEE OFFSITE DOJ'!C29+'2. TRANSACTION FEE OFFSITENPA '!C29</f>
        <v>1</v>
      </c>
      <c r="D29" s="51"/>
      <c r="E29" s="62" t="s">
        <v>93</v>
      </c>
      <c r="F29" s="21" t="s">
        <v>92</v>
      </c>
      <c r="G29" s="51"/>
      <c r="H29" s="20" t="s">
        <v>91</v>
      </c>
      <c r="I29" s="36" t="s">
        <v>90</v>
      </c>
    </row>
    <row r="30" spans="1:11" x14ac:dyDescent="0.2">
      <c r="A30" s="35">
        <v>17</v>
      </c>
      <c r="B30" s="12" t="s">
        <v>38</v>
      </c>
      <c r="C30" s="70">
        <f>'2. TRANSACTION FEE OFFSITE DOJ'!C30+'2. TRANSACTION FEE OFFSITENPA '!C30</f>
        <v>56195</v>
      </c>
      <c r="D30" s="51"/>
      <c r="E30" s="62">
        <f t="shared" si="0"/>
        <v>0</v>
      </c>
      <c r="F30" s="21">
        <f t="shared" si="1"/>
        <v>0</v>
      </c>
      <c r="G30" s="51"/>
      <c r="H30" s="20">
        <f t="shared" si="2"/>
        <v>0</v>
      </c>
      <c r="I30" s="36">
        <f t="shared" si="3"/>
        <v>0</v>
      </c>
    </row>
    <row r="31" spans="1:11" s="61" customFormat="1" x14ac:dyDescent="0.2">
      <c r="A31" s="35">
        <v>18</v>
      </c>
      <c r="B31" s="12" t="s">
        <v>39</v>
      </c>
      <c r="C31" s="70">
        <f>'2. TRANSACTION FEE OFFSITE DOJ'!C31+'2. TRANSACTION FEE OFFSITENPA '!C31</f>
        <v>0</v>
      </c>
      <c r="D31" s="51"/>
      <c r="E31" s="62">
        <f t="shared" si="0"/>
        <v>0</v>
      </c>
      <c r="F31" s="21">
        <f t="shared" si="1"/>
        <v>0</v>
      </c>
      <c r="G31" s="51"/>
      <c r="H31" s="20">
        <f t="shared" si="2"/>
        <v>0</v>
      </c>
      <c r="I31" s="36">
        <f t="shared" si="3"/>
        <v>0</v>
      </c>
    </row>
    <row r="32" spans="1:11" x14ac:dyDescent="0.2">
      <c r="A32" s="35">
        <v>19</v>
      </c>
      <c r="B32" s="12" t="s">
        <v>40</v>
      </c>
      <c r="C32" s="70">
        <f>'2. TRANSACTION FEE OFFSITE DOJ'!C32+'2. TRANSACTION FEE OFFSITENPA '!C32</f>
        <v>127</v>
      </c>
      <c r="D32" s="51"/>
      <c r="E32" s="62">
        <f t="shared" si="0"/>
        <v>0</v>
      </c>
      <c r="F32" s="21">
        <f t="shared" si="1"/>
        <v>0</v>
      </c>
      <c r="G32" s="51"/>
      <c r="H32" s="20">
        <f t="shared" si="2"/>
        <v>0</v>
      </c>
      <c r="I32" s="36">
        <f t="shared" si="3"/>
        <v>0</v>
      </c>
    </row>
    <row r="33" spans="1:9" x14ac:dyDescent="0.2">
      <c r="A33" s="35">
        <v>20</v>
      </c>
      <c r="B33" s="12" t="s">
        <v>5</v>
      </c>
      <c r="C33" s="70">
        <f>'2. TRANSACTION FEE OFFSITE DOJ'!C33+'2. TRANSACTION FEE OFFSITENPA '!C33</f>
        <v>469</v>
      </c>
      <c r="D33" s="51"/>
      <c r="E33" s="62">
        <f t="shared" si="0"/>
        <v>0</v>
      </c>
      <c r="F33" s="21">
        <f t="shared" si="1"/>
        <v>0</v>
      </c>
      <c r="G33" s="51"/>
      <c r="H33" s="20">
        <f t="shared" si="2"/>
        <v>0</v>
      </c>
      <c r="I33" s="36">
        <f t="shared" si="3"/>
        <v>0</v>
      </c>
    </row>
    <row r="34" spans="1:9" s="61" customFormat="1" x14ac:dyDescent="0.2">
      <c r="A34" s="35">
        <v>21</v>
      </c>
      <c r="B34" s="12" t="s">
        <v>49</v>
      </c>
      <c r="C34" s="70">
        <f>'2. TRANSACTION FEE OFFSITE DOJ'!C34+'2. TRANSACTION FEE OFFSITENPA '!C34</f>
        <v>0</v>
      </c>
      <c r="D34" s="51"/>
      <c r="E34" s="62">
        <f t="shared" si="0"/>
        <v>0</v>
      </c>
      <c r="F34" s="21">
        <f t="shared" si="1"/>
        <v>0</v>
      </c>
      <c r="G34" s="51"/>
      <c r="H34" s="20">
        <f t="shared" si="2"/>
        <v>0</v>
      </c>
      <c r="I34" s="36">
        <f t="shared" si="3"/>
        <v>0</v>
      </c>
    </row>
    <row r="35" spans="1:9" s="61" customFormat="1" ht="28.5" x14ac:dyDescent="0.2">
      <c r="A35" s="35">
        <v>22</v>
      </c>
      <c r="B35" s="12" t="s">
        <v>51</v>
      </c>
      <c r="C35" s="70">
        <f>'2. TRANSACTION FEE OFFSITE DOJ'!C35+'2. TRANSACTION FEE OFFSITENPA '!C35</f>
        <v>0</v>
      </c>
      <c r="D35" s="51"/>
      <c r="E35" s="62">
        <f t="shared" si="0"/>
        <v>0</v>
      </c>
      <c r="F35" s="21">
        <f t="shared" si="1"/>
        <v>0</v>
      </c>
      <c r="G35" s="51"/>
      <c r="H35" s="20">
        <f t="shared" si="2"/>
        <v>0</v>
      </c>
      <c r="I35" s="36">
        <f t="shared" si="3"/>
        <v>0</v>
      </c>
    </row>
    <row r="36" spans="1:9" s="61" customFormat="1" x14ac:dyDescent="0.2">
      <c r="A36" s="58">
        <v>23</v>
      </c>
      <c r="B36" s="47" t="s">
        <v>3</v>
      </c>
      <c r="C36" s="70">
        <f>'2. TRANSACTION FEE OFFSITE DOJ'!C36+'2. TRANSACTION FEE OFFSITENPA '!C36</f>
        <v>0</v>
      </c>
      <c r="D36" s="52"/>
      <c r="E36" s="63">
        <f t="shared" si="0"/>
        <v>0</v>
      </c>
      <c r="F36" s="48">
        <f t="shared" si="1"/>
        <v>0</v>
      </c>
      <c r="G36" s="52"/>
      <c r="H36" s="49">
        <f t="shared" si="2"/>
        <v>0</v>
      </c>
      <c r="I36" s="50">
        <f t="shared" si="3"/>
        <v>0</v>
      </c>
    </row>
    <row r="37" spans="1:9" x14ac:dyDescent="0.2">
      <c r="A37" s="58">
        <v>24</v>
      </c>
      <c r="B37" s="47" t="s">
        <v>97</v>
      </c>
      <c r="C37" s="70">
        <f>'2. TRANSACTION FEE OFFSITE DOJ'!C37+'2. TRANSACTION FEE OFFSITENPA '!C37</f>
        <v>21</v>
      </c>
      <c r="D37" s="52"/>
      <c r="E37" s="63" t="s">
        <v>93</v>
      </c>
      <c r="F37" s="48" t="s">
        <v>92</v>
      </c>
      <c r="G37" s="52"/>
      <c r="H37" s="49" t="s">
        <v>91</v>
      </c>
      <c r="I37" s="50" t="s">
        <v>90</v>
      </c>
    </row>
    <row r="38" spans="1:9" x14ac:dyDescent="0.2">
      <c r="A38" s="35">
        <v>25</v>
      </c>
      <c r="B38" s="12" t="s">
        <v>89</v>
      </c>
      <c r="C38" s="70">
        <f>'2. TRANSACTION FEE OFFSITE DOJ'!C38+'2. TRANSACTION FEE OFFSITENPA '!C38</f>
        <v>0</v>
      </c>
      <c r="D38" s="51"/>
      <c r="E38" s="62">
        <f t="shared" si="0"/>
        <v>0</v>
      </c>
      <c r="F38" s="21">
        <f t="shared" si="1"/>
        <v>0</v>
      </c>
      <c r="G38" s="51"/>
      <c r="H38" s="20">
        <f t="shared" si="2"/>
        <v>0</v>
      </c>
      <c r="I38" s="36">
        <f t="shared" si="3"/>
        <v>0</v>
      </c>
    </row>
    <row r="39" spans="1:9" s="61" customFormat="1" x14ac:dyDescent="0.2">
      <c r="A39" s="35">
        <v>26</v>
      </c>
      <c r="B39" s="12" t="s">
        <v>4</v>
      </c>
      <c r="C39" s="70">
        <f>'2. TRANSACTION FEE OFFSITE DOJ'!C39+'2. TRANSACTION FEE OFFSITENPA '!C39</f>
        <v>0</v>
      </c>
      <c r="D39" s="51"/>
      <c r="E39" s="62">
        <f t="shared" si="0"/>
        <v>0</v>
      </c>
      <c r="F39" s="21">
        <f t="shared" si="1"/>
        <v>0</v>
      </c>
      <c r="G39" s="51"/>
      <c r="H39" s="20">
        <f t="shared" si="2"/>
        <v>0</v>
      </c>
      <c r="I39" s="36">
        <f t="shared" si="3"/>
        <v>0</v>
      </c>
    </row>
    <row r="40" spans="1:9" s="61" customFormat="1" x14ac:dyDescent="0.2">
      <c r="A40" s="35">
        <v>27</v>
      </c>
      <c r="B40" s="12" t="s">
        <v>48</v>
      </c>
      <c r="C40" s="70">
        <f>'2. TRANSACTION FEE OFFSITE DOJ'!C40+'2. TRANSACTION FEE OFFSITENPA '!C40</f>
        <v>0</v>
      </c>
      <c r="D40" s="51"/>
      <c r="E40" s="62">
        <f t="shared" si="0"/>
        <v>0</v>
      </c>
      <c r="F40" s="21">
        <f t="shared" si="1"/>
        <v>0</v>
      </c>
      <c r="G40" s="51"/>
      <c r="H40" s="20">
        <f t="shared" si="2"/>
        <v>0</v>
      </c>
      <c r="I40" s="36">
        <f t="shared" si="3"/>
        <v>0</v>
      </c>
    </row>
    <row r="41" spans="1:9" s="61" customFormat="1" x14ac:dyDescent="0.2">
      <c r="A41" s="35">
        <v>28</v>
      </c>
      <c r="B41" s="12" t="s">
        <v>50</v>
      </c>
      <c r="C41" s="70">
        <f>'2. TRANSACTION FEE OFFSITE DOJ'!C41+'2. TRANSACTION FEE OFFSITENPA '!C41</f>
        <v>889</v>
      </c>
      <c r="D41" s="51"/>
      <c r="E41" s="62">
        <f t="shared" si="0"/>
        <v>0</v>
      </c>
      <c r="F41" s="21">
        <f t="shared" si="1"/>
        <v>0</v>
      </c>
      <c r="G41" s="51"/>
      <c r="H41" s="20">
        <f t="shared" si="2"/>
        <v>0</v>
      </c>
      <c r="I41" s="36">
        <f t="shared" si="3"/>
        <v>0</v>
      </c>
    </row>
    <row r="42" spans="1:9" s="61" customFormat="1" x14ac:dyDescent="0.2">
      <c r="A42" s="35">
        <v>29</v>
      </c>
      <c r="B42" s="12" t="s">
        <v>52</v>
      </c>
      <c r="C42" s="70">
        <f>'2. TRANSACTION FEE OFFSITE DOJ'!C42+'2. TRANSACTION FEE OFFSITENPA '!C42</f>
        <v>0</v>
      </c>
      <c r="D42" s="51"/>
      <c r="E42" s="62">
        <f t="shared" si="0"/>
        <v>0</v>
      </c>
      <c r="F42" s="21">
        <f t="shared" si="1"/>
        <v>0</v>
      </c>
      <c r="G42" s="51"/>
      <c r="H42" s="20">
        <f t="shared" si="2"/>
        <v>0</v>
      </c>
      <c r="I42" s="36">
        <f t="shared" si="3"/>
        <v>0</v>
      </c>
    </row>
    <row r="43" spans="1:9" s="61" customFormat="1" x14ac:dyDescent="0.2">
      <c r="A43" s="35">
        <v>30</v>
      </c>
      <c r="B43" s="12" t="s">
        <v>53</v>
      </c>
      <c r="C43" s="70">
        <f>'2. TRANSACTION FEE OFFSITE DOJ'!C43+'2. TRANSACTION FEE OFFSITENPA '!C43</f>
        <v>0</v>
      </c>
      <c r="D43" s="51"/>
      <c r="E43" s="62">
        <f t="shared" si="0"/>
        <v>0</v>
      </c>
      <c r="F43" s="21">
        <f t="shared" si="1"/>
        <v>0</v>
      </c>
      <c r="G43" s="51"/>
      <c r="H43" s="20">
        <f t="shared" si="2"/>
        <v>0</v>
      </c>
      <c r="I43" s="36">
        <f t="shared" si="3"/>
        <v>0</v>
      </c>
    </row>
    <row r="44" spans="1:9" s="61" customFormat="1" ht="17.25" customHeight="1" x14ac:dyDescent="0.2">
      <c r="A44" s="35">
        <v>31</v>
      </c>
      <c r="B44" s="12" t="s">
        <v>47</v>
      </c>
      <c r="C44" s="70">
        <f>'2. TRANSACTION FEE OFFSITE DOJ'!C44+'2. TRANSACTION FEE OFFSITENPA '!C44</f>
        <v>0</v>
      </c>
      <c r="D44" s="51"/>
      <c r="E44" s="62">
        <f t="shared" si="0"/>
        <v>0</v>
      </c>
      <c r="F44" s="21">
        <f t="shared" si="1"/>
        <v>0</v>
      </c>
      <c r="G44" s="51"/>
      <c r="H44" s="20">
        <f t="shared" si="2"/>
        <v>0</v>
      </c>
      <c r="I44" s="36">
        <f t="shared" si="3"/>
        <v>0</v>
      </c>
    </row>
    <row r="45" spans="1:9" s="61" customFormat="1" ht="28.5" x14ac:dyDescent="0.2">
      <c r="A45" s="35">
        <v>32</v>
      </c>
      <c r="B45" s="12" t="s">
        <v>86</v>
      </c>
      <c r="C45" s="70">
        <f>'2. TRANSACTION FEE OFFSITE DOJ'!C45+'2. TRANSACTION FEE OFFSITENPA '!C45</f>
        <v>49</v>
      </c>
      <c r="D45" s="51"/>
      <c r="E45" s="62">
        <f t="shared" si="0"/>
        <v>0</v>
      </c>
      <c r="F45" s="21">
        <f t="shared" si="1"/>
        <v>0</v>
      </c>
      <c r="G45" s="51"/>
      <c r="H45" s="20">
        <f t="shared" si="2"/>
        <v>0</v>
      </c>
      <c r="I45" s="36">
        <f t="shared" si="3"/>
        <v>0</v>
      </c>
    </row>
    <row r="46" spans="1:9" x14ac:dyDescent="0.2">
      <c r="A46" s="35">
        <v>33</v>
      </c>
      <c r="B46" s="12" t="s">
        <v>98</v>
      </c>
      <c r="C46" s="70">
        <f>'2. TRANSACTION FEE OFFSITE DOJ'!C46+'2. TRANSACTION FEE OFFSITENPA '!C46</f>
        <v>0</v>
      </c>
      <c r="D46" s="51"/>
      <c r="E46" s="62" t="s">
        <v>93</v>
      </c>
      <c r="F46" s="21" t="s">
        <v>92</v>
      </c>
      <c r="G46" s="51"/>
      <c r="H46" s="20" t="s">
        <v>91</v>
      </c>
      <c r="I46" s="36" t="s">
        <v>90</v>
      </c>
    </row>
    <row r="47" spans="1:9" x14ac:dyDescent="0.2">
      <c r="A47" s="35">
        <v>34</v>
      </c>
      <c r="B47" s="19" t="s">
        <v>99</v>
      </c>
      <c r="C47" s="70">
        <f>'2. TRANSACTION FEE OFFSITE DOJ'!C47+'2. TRANSACTION FEE OFFSITENPA '!C47</f>
        <v>48</v>
      </c>
      <c r="D47" s="51"/>
      <c r="E47" s="62" t="s">
        <v>93</v>
      </c>
      <c r="F47" s="21" t="s">
        <v>92</v>
      </c>
      <c r="G47" s="51"/>
      <c r="H47" s="20" t="s">
        <v>91</v>
      </c>
      <c r="I47" s="36" t="s">
        <v>90</v>
      </c>
    </row>
    <row r="48" spans="1:9" x14ac:dyDescent="0.2">
      <c r="A48" s="35">
        <v>35</v>
      </c>
      <c r="B48" s="19" t="s">
        <v>100</v>
      </c>
      <c r="C48" s="70">
        <f>'2. TRANSACTION FEE OFFSITE DOJ'!C48+'2. TRANSACTION FEE OFFSITENPA '!C48</f>
        <v>0</v>
      </c>
      <c r="D48" s="51"/>
      <c r="E48" s="62" t="s">
        <v>93</v>
      </c>
      <c r="F48" s="21" t="s">
        <v>92</v>
      </c>
      <c r="G48" s="51"/>
      <c r="H48" s="20" t="s">
        <v>91</v>
      </c>
      <c r="I48" s="36" t="s">
        <v>90</v>
      </c>
    </row>
    <row r="49" spans="1:9" x14ac:dyDescent="0.2">
      <c r="A49" s="35">
        <v>36</v>
      </c>
      <c r="B49" s="19" t="s">
        <v>101</v>
      </c>
      <c r="C49" s="70">
        <f>'2. TRANSACTION FEE OFFSITE DOJ'!C49+'2. TRANSACTION FEE OFFSITENPA '!C49</f>
        <v>382</v>
      </c>
      <c r="D49" s="51"/>
      <c r="E49" s="62" t="s">
        <v>93</v>
      </c>
      <c r="F49" s="21" t="s">
        <v>92</v>
      </c>
      <c r="G49" s="51"/>
      <c r="H49" s="63" t="s">
        <v>91</v>
      </c>
      <c r="I49" s="36" t="s">
        <v>90</v>
      </c>
    </row>
    <row r="50" spans="1:9" x14ac:dyDescent="0.2">
      <c r="A50" s="35">
        <v>37</v>
      </c>
      <c r="B50" s="19" t="s">
        <v>102</v>
      </c>
      <c r="C50" s="70">
        <f>'2. TRANSACTION FEE OFFSITE DOJ'!C50+'2. TRANSACTION FEE OFFSITENPA '!C50</f>
        <v>69298</v>
      </c>
      <c r="D50" s="51"/>
      <c r="E50" s="62">
        <f t="shared" si="0"/>
        <v>0</v>
      </c>
      <c r="F50" s="21">
        <f t="shared" si="1"/>
        <v>0</v>
      </c>
      <c r="G50" s="51"/>
      <c r="H50" s="20">
        <f t="shared" si="2"/>
        <v>0</v>
      </c>
      <c r="I50" s="36">
        <f t="shared" si="3"/>
        <v>0</v>
      </c>
    </row>
    <row r="51" spans="1:9" x14ac:dyDescent="0.2">
      <c r="A51" s="35">
        <v>38</v>
      </c>
      <c r="B51" s="19" t="s">
        <v>106</v>
      </c>
      <c r="C51" s="70">
        <f>'2. TRANSACTION FEE OFFSITE DOJ'!C51+'2. TRANSACTION FEE OFFSITENPA '!C51</f>
        <v>0</v>
      </c>
      <c r="D51" s="51"/>
      <c r="E51" s="62">
        <f t="shared" si="0"/>
        <v>0</v>
      </c>
      <c r="F51" s="21">
        <f t="shared" si="1"/>
        <v>0</v>
      </c>
      <c r="G51" s="51"/>
      <c r="H51" s="20"/>
      <c r="I51" s="36"/>
    </row>
    <row r="52" spans="1:9" x14ac:dyDescent="0.2">
      <c r="A52" s="35">
        <v>39</v>
      </c>
      <c r="B52" s="19" t="s">
        <v>107</v>
      </c>
      <c r="C52" s="70">
        <f>'2. TRANSACTION FEE OFFSITE DOJ'!C52+'2. TRANSACTION FEE OFFSITENPA '!C52</f>
        <v>3</v>
      </c>
      <c r="D52" s="51"/>
      <c r="E52" s="62">
        <f t="shared" si="0"/>
        <v>0</v>
      </c>
      <c r="F52" s="21">
        <f t="shared" si="1"/>
        <v>0</v>
      </c>
      <c r="G52" s="51"/>
      <c r="H52" s="20"/>
      <c r="I52" s="36"/>
    </row>
    <row r="53" spans="1:9" ht="15" thickBot="1" x14ac:dyDescent="0.25">
      <c r="A53" s="35">
        <v>40</v>
      </c>
      <c r="B53" s="19" t="s">
        <v>110</v>
      </c>
      <c r="C53" s="70">
        <f>'2. TRANSACTION FEE OFFSITE DOJ'!C53+'2. TRANSACTION FEE OFFSITENPA '!C53</f>
        <v>14</v>
      </c>
      <c r="D53" s="51"/>
      <c r="E53" s="62">
        <f t="shared" si="0"/>
        <v>0</v>
      </c>
      <c r="F53" s="21">
        <f t="shared" si="1"/>
        <v>0</v>
      </c>
      <c r="G53" s="51"/>
      <c r="H53" s="20"/>
      <c r="I53" s="36"/>
    </row>
    <row r="54" spans="1:9" s="1" customFormat="1" ht="14.45" customHeight="1" thickBot="1" x14ac:dyDescent="0.3">
      <c r="A54" s="37"/>
      <c r="B54" s="16" t="s">
        <v>11</v>
      </c>
      <c r="C54" s="57">
        <f>SUM(C14:C53)</f>
        <v>158607</v>
      </c>
      <c r="D54" s="17"/>
      <c r="E54" s="17"/>
      <c r="F54" s="18">
        <f>SUM(F14:F53)</f>
        <v>0</v>
      </c>
      <c r="G54" s="17"/>
      <c r="H54" s="17"/>
      <c r="I54" s="38">
        <f>SUM(I14:I53)</f>
        <v>0</v>
      </c>
    </row>
    <row r="55" spans="1:9" ht="48.6" customHeight="1" thickBot="1" x14ac:dyDescent="0.3">
      <c r="A55" s="133" t="s">
        <v>82</v>
      </c>
      <c r="B55" s="134"/>
      <c r="C55" s="134"/>
      <c r="D55" s="75" t="s">
        <v>83</v>
      </c>
      <c r="E55" s="54"/>
      <c r="F55" s="77"/>
      <c r="G55" s="75" t="s">
        <v>84</v>
      </c>
      <c r="H55" s="53"/>
      <c r="I55" s="31"/>
    </row>
    <row r="56" spans="1:9" x14ac:dyDescent="0.2">
      <c r="A56" s="30"/>
      <c r="B56" s="77"/>
      <c r="C56" s="77"/>
      <c r="D56" s="77"/>
      <c r="E56" s="77"/>
      <c r="F56" s="77"/>
      <c r="G56" s="77"/>
      <c r="H56" s="77"/>
      <c r="I56" s="31"/>
    </row>
    <row r="57" spans="1:9" ht="29.25" customHeight="1" thickBot="1" x14ac:dyDescent="0.35">
      <c r="A57" s="135" t="s">
        <v>62</v>
      </c>
      <c r="B57" s="136"/>
      <c r="C57" s="15"/>
      <c r="D57" s="111"/>
      <c r="E57" s="111"/>
      <c r="F57" s="15"/>
      <c r="G57" s="15"/>
      <c r="H57" s="15"/>
      <c r="I57" s="31"/>
    </row>
    <row r="58" spans="1:9" ht="30.75" thickBot="1" x14ac:dyDescent="0.3">
      <c r="A58" s="39" t="s">
        <v>13</v>
      </c>
      <c r="B58" s="68" t="s">
        <v>0</v>
      </c>
      <c r="C58" s="23" t="s">
        <v>12</v>
      </c>
      <c r="D58" s="123" t="s">
        <v>63</v>
      </c>
      <c r="E58" s="124"/>
      <c r="F58" s="124"/>
      <c r="G58" s="124"/>
      <c r="H58" s="124"/>
      <c r="I58" s="125"/>
    </row>
    <row r="59" spans="1:9" ht="43.5" customHeight="1" thickBot="1" x14ac:dyDescent="0.3">
      <c r="A59" s="40">
        <v>1</v>
      </c>
      <c r="B59" s="25" t="s">
        <v>64</v>
      </c>
      <c r="C59" s="55"/>
      <c r="D59" s="126"/>
      <c r="E59" s="127"/>
      <c r="F59" s="127"/>
      <c r="G59" s="127"/>
      <c r="H59" s="127"/>
      <c r="I59" s="128"/>
    </row>
    <row r="60" spans="1:9" x14ac:dyDescent="0.2">
      <c r="A60" s="30"/>
      <c r="B60" s="77"/>
      <c r="C60" s="77"/>
      <c r="D60" s="77"/>
      <c r="E60" s="77"/>
      <c r="F60" s="77"/>
      <c r="G60" s="77"/>
      <c r="H60" s="77"/>
      <c r="I60" s="31"/>
    </row>
    <row r="61" spans="1:9" ht="15" thickBot="1" x14ac:dyDescent="0.25">
      <c r="A61" s="41"/>
      <c r="B61" s="42"/>
      <c r="C61" s="42"/>
      <c r="D61" s="42"/>
      <c r="E61" s="42"/>
      <c r="F61" s="42"/>
      <c r="G61" s="42"/>
      <c r="H61" s="42"/>
      <c r="I61" s="43"/>
    </row>
    <row r="62" spans="1:9" ht="15" thickTop="1" x14ac:dyDescent="0.2"/>
  </sheetData>
  <mergeCells count="14">
    <mergeCell ref="D11:E11"/>
    <mergeCell ref="C1:H3"/>
    <mergeCell ref="C4:H4"/>
    <mergeCell ref="C7:H7"/>
    <mergeCell ref="C8:H8"/>
    <mergeCell ref="C9:H9"/>
    <mergeCell ref="D58:I58"/>
    <mergeCell ref="D59:I59"/>
    <mergeCell ref="A12:C12"/>
    <mergeCell ref="D12:F12"/>
    <mergeCell ref="G12:I12"/>
    <mergeCell ref="A55:C55"/>
    <mergeCell ref="A57:B57"/>
    <mergeCell ref="D57:E57"/>
  </mergeCells>
  <printOptions horizontalCentered="1"/>
  <pageMargins left="0.70866141732283472" right="0.70866141732283472" top="0.74803149606299213" bottom="0.74803149606299213" header="0.31496062992125984" footer="0.31496062992125984"/>
  <pageSetup paperSize="9" scale="62" orientation="portrait" r:id="rId1"/>
  <headerFooter>
    <oddFooter>&amp;L&amp;D&amp;C&amp;P of &amp;N&amp;R&amp;A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I53"/>
  <sheetViews>
    <sheetView tabSelected="1" workbookViewId="0">
      <selection activeCell="C10" sqref="C10:I10"/>
    </sheetView>
  </sheetViews>
  <sheetFormatPr defaultRowHeight="12.75" x14ac:dyDescent="0.2"/>
  <cols>
    <col min="1" max="1" width="25" customWidth="1"/>
    <col min="2" max="2" width="13.5703125" customWidth="1"/>
    <col min="5" max="5" width="13.85546875" customWidth="1"/>
    <col min="7" max="7" width="11.140625" customWidth="1"/>
  </cols>
  <sheetData>
    <row r="1" spans="1:9" x14ac:dyDescent="0.2">
      <c r="A1" s="4"/>
      <c r="B1" s="5"/>
      <c r="C1" s="5"/>
      <c r="D1" s="5"/>
      <c r="E1" s="5"/>
      <c r="F1" s="5"/>
      <c r="G1" s="5"/>
      <c r="H1" s="5"/>
      <c r="I1" s="6"/>
    </row>
    <row r="2" spans="1:9" x14ac:dyDescent="0.2">
      <c r="A2" s="7"/>
      <c r="B2" s="8"/>
      <c r="C2" s="8"/>
      <c r="D2" s="8"/>
      <c r="E2" s="8"/>
      <c r="F2" s="8"/>
      <c r="G2" s="8"/>
      <c r="H2" s="8"/>
      <c r="I2" s="9"/>
    </row>
    <row r="3" spans="1:9" x14ac:dyDescent="0.2">
      <c r="A3" s="7"/>
      <c r="B3" s="8"/>
      <c r="C3" s="8"/>
      <c r="D3" s="8"/>
      <c r="E3" s="8"/>
      <c r="F3" s="8"/>
      <c r="G3" s="8"/>
      <c r="H3" s="8"/>
      <c r="I3" s="9"/>
    </row>
    <row r="4" spans="1:9" x14ac:dyDescent="0.2">
      <c r="A4" s="7"/>
      <c r="B4" s="8"/>
      <c r="C4" s="8"/>
      <c r="D4" s="8"/>
      <c r="E4" s="8"/>
      <c r="F4" s="8"/>
      <c r="G4" s="8"/>
      <c r="H4" s="8"/>
      <c r="I4" s="9"/>
    </row>
    <row r="5" spans="1:9" x14ac:dyDescent="0.2">
      <c r="A5" s="7"/>
      <c r="B5" s="8"/>
      <c r="C5" s="8"/>
      <c r="D5" s="8"/>
      <c r="E5" s="8"/>
      <c r="F5" s="8"/>
      <c r="G5" s="8"/>
      <c r="H5" s="8"/>
      <c r="I5" s="9"/>
    </row>
    <row r="6" spans="1:9" x14ac:dyDescent="0.2">
      <c r="A6" s="7"/>
      <c r="B6" s="8"/>
      <c r="C6" s="8"/>
      <c r="D6" s="8"/>
      <c r="E6" s="8"/>
      <c r="F6" s="8"/>
      <c r="G6" s="8"/>
      <c r="H6" s="8"/>
      <c r="I6" s="9"/>
    </row>
    <row r="7" spans="1:9" ht="13.5" thickBot="1" x14ac:dyDescent="0.25">
      <c r="A7" s="7"/>
      <c r="B7" s="8"/>
      <c r="C7" s="8"/>
      <c r="D7" s="8"/>
      <c r="E7" s="8"/>
      <c r="F7" s="8"/>
      <c r="G7" s="8"/>
      <c r="H7" s="8"/>
      <c r="I7" s="9"/>
    </row>
    <row r="8" spans="1:9" ht="15.75" thickBot="1" x14ac:dyDescent="0.3">
      <c r="A8" s="137" t="s">
        <v>87</v>
      </c>
      <c r="B8" s="137"/>
      <c r="C8" s="146" t="str">
        <f>'COVER SHEET'!$E17</f>
        <v>RFB 02-2023</v>
      </c>
      <c r="D8" s="146"/>
      <c r="E8" s="146"/>
      <c r="F8" s="146"/>
      <c r="G8" s="146"/>
      <c r="H8" s="146"/>
      <c r="I8" s="146"/>
    </row>
    <row r="9" spans="1:9" ht="84" customHeight="1" thickBot="1" x14ac:dyDescent="0.3">
      <c r="A9" s="138" t="s">
        <v>88</v>
      </c>
      <c r="B9" s="139"/>
      <c r="C9" s="147" t="str">
        <f>'COVER SHEET'!$E19</f>
        <v>APPOINTMENT OF A TRAVEL MANAGEMENT AGENCY TO PROVIDE  TRAVEL MANAGEMENT AND RELATED SERVICES INCLUSIVE OF ONLINE TRAVEL SOLUTIONS TO THE ENTIRE DOJ&amp;CD AND NPA FOR A PERIOD OF THREE YEARS</v>
      </c>
      <c r="D9" s="148"/>
      <c r="E9" s="148"/>
      <c r="F9" s="148"/>
      <c r="G9" s="148"/>
      <c r="H9" s="148"/>
      <c r="I9" s="149"/>
    </row>
    <row r="10" spans="1:9" ht="15.75" thickBot="1" x14ac:dyDescent="0.3">
      <c r="A10" s="137" t="s">
        <v>2</v>
      </c>
      <c r="B10" s="137"/>
      <c r="C10" s="146">
        <f>'COVER SHEET'!$E21</f>
        <v>0</v>
      </c>
      <c r="D10" s="146"/>
      <c r="E10" s="146"/>
      <c r="F10" s="146"/>
      <c r="G10" s="146"/>
      <c r="H10" s="146"/>
      <c r="I10" s="146"/>
    </row>
    <row r="11" spans="1:9" x14ac:dyDescent="0.2">
      <c r="A11" s="7"/>
      <c r="B11" s="8"/>
      <c r="C11" s="8"/>
      <c r="D11" s="8"/>
      <c r="E11" s="8"/>
      <c r="F11" s="8"/>
      <c r="G11" s="8"/>
      <c r="H11" s="8"/>
      <c r="I11" s="9"/>
    </row>
    <row r="12" spans="1:9" x14ac:dyDescent="0.2">
      <c r="A12" s="7"/>
      <c r="B12" s="8"/>
      <c r="C12" s="8"/>
      <c r="D12" s="8"/>
      <c r="E12" s="8"/>
      <c r="F12" s="8"/>
      <c r="G12" s="8"/>
      <c r="H12" s="8"/>
      <c r="I12" s="9"/>
    </row>
    <row r="13" spans="1:9" ht="15" x14ac:dyDescent="0.25">
      <c r="A13" s="140" t="s">
        <v>10</v>
      </c>
      <c r="B13" s="141"/>
      <c r="C13" s="141"/>
      <c r="D13" s="141"/>
      <c r="E13" s="141"/>
      <c r="F13" s="141"/>
      <c r="G13" s="141"/>
      <c r="H13" s="141"/>
      <c r="I13" s="142"/>
    </row>
    <row r="14" spans="1:9" x14ac:dyDescent="0.2">
      <c r="A14" s="13" t="s">
        <v>9</v>
      </c>
      <c r="B14" s="8"/>
      <c r="C14" s="8"/>
      <c r="D14" s="8"/>
      <c r="E14" s="8"/>
      <c r="F14" s="8"/>
      <c r="G14" s="8"/>
      <c r="H14" s="8"/>
      <c r="I14" s="9"/>
    </row>
    <row r="15" spans="1:9" x14ac:dyDescent="0.2">
      <c r="A15" s="13"/>
      <c r="B15" s="8"/>
      <c r="C15" s="8"/>
      <c r="D15" s="8"/>
      <c r="E15" s="8"/>
      <c r="F15" s="8"/>
      <c r="G15" s="8"/>
      <c r="H15" s="8"/>
      <c r="I15" s="9"/>
    </row>
    <row r="16" spans="1:9" ht="54.75" customHeight="1" x14ac:dyDescent="0.2">
      <c r="A16" s="143" t="s">
        <v>108</v>
      </c>
      <c r="B16" s="144"/>
      <c r="C16" s="144"/>
      <c r="D16" s="144"/>
      <c r="E16" s="144"/>
      <c r="F16" s="144"/>
      <c r="G16" s="144"/>
      <c r="H16" s="144"/>
      <c r="I16" s="145"/>
    </row>
    <row r="17" spans="1:9" ht="13.5" thickBot="1" x14ac:dyDescent="0.25">
      <c r="A17" s="150"/>
      <c r="B17" s="151"/>
      <c r="C17" s="151"/>
      <c r="D17" s="151"/>
      <c r="E17" s="151"/>
      <c r="F17" s="151"/>
      <c r="G17" s="151"/>
      <c r="H17" s="151"/>
      <c r="I17" s="152"/>
    </row>
    <row r="18" spans="1:9" ht="21.75" customHeight="1" x14ac:dyDescent="0.2">
      <c r="A18" s="153" t="s">
        <v>95</v>
      </c>
      <c r="B18" s="154"/>
      <c r="C18" s="154"/>
      <c r="D18" s="154"/>
      <c r="E18" s="154"/>
      <c r="F18" s="154"/>
      <c r="G18" s="154"/>
      <c r="H18" s="154"/>
      <c r="I18" s="155"/>
    </row>
    <row r="19" spans="1:9" x14ac:dyDescent="0.2">
      <c r="A19" s="170" t="s">
        <v>71</v>
      </c>
      <c r="B19" s="161"/>
      <c r="C19" s="161"/>
      <c r="D19" s="161"/>
      <c r="E19" s="161" t="s">
        <v>72</v>
      </c>
      <c r="F19" s="161"/>
      <c r="G19" s="161"/>
      <c r="H19" s="161"/>
      <c r="I19" s="163"/>
    </row>
    <row r="20" spans="1:9" ht="28.5" customHeight="1" x14ac:dyDescent="0.25">
      <c r="A20" s="159">
        <f>'2. TRANSACTION FEE OFFSITENPA '!F54</f>
        <v>0</v>
      </c>
      <c r="B20" s="160"/>
      <c r="C20" s="161" t="s">
        <v>74</v>
      </c>
      <c r="D20" s="161"/>
      <c r="E20" s="162">
        <f>'2. TRANSACTION FEE OFFSITENPA '!I54</f>
        <v>0</v>
      </c>
      <c r="F20" s="162"/>
      <c r="G20" s="162"/>
      <c r="H20" s="161" t="s">
        <v>74</v>
      </c>
      <c r="I20" s="163"/>
    </row>
    <row r="21" spans="1:9" x14ac:dyDescent="0.2">
      <c r="A21" s="164" t="s">
        <v>73</v>
      </c>
      <c r="B21" s="165"/>
      <c r="C21" s="165"/>
      <c r="D21" s="165"/>
      <c r="E21" s="165"/>
      <c r="F21" s="165"/>
      <c r="G21" s="165"/>
      <c r="H21" s="165"/>
      <c r="I21" s="166"/>
    </row>
    <row r="22" spans="1:9" ht="24" customHeight="1" thickBot="1" x14ac:dyDescent="0.25">
      <c r="A22" s="156"/>
      <c r="B22" s="157"/>
      <c r="C22" s="157"/>
      <c r="D22" s="157"/>
      <c r="E22" s="157"/>
      <c r="F22" s="157"/>
      <c r="G22" s="157"/>
      <c r="H22" s="157"/>
      <c r="I22" s="158"/>
    </row>
    <row r="23" spans="1:9" x14ac:dyDescent="0.2">
      <c r="A23" s="44"/>
      <c r="B23" s="45"/>
      <c r="C23" s="45"/>
      <c r="D23" s="45"/>
      <c r="E23" s="45"/>
      <c r="F23" s="45"/>
      <c r="G23" s="45"/>
      <c r="H23" s="45"/>
      <c r="I23" s="46"/>
    </row>
    <row r="24" spans="1:9" x14ac:dyDescent="0.2">
      <c r="A24" s="150"/>
      <c r="B24" s="151"/>
      <c r="C24" s="151"/>
      <c r="D24" s="151"/>
      <c r="E24" s="151"/>
      <c r="F24" s="151"/>
      <c r="G24" s="151"/>
      <c r="H24" s="151"/>
      <c r="I24" s="152"/>
    </row>
    <row r="25" spans="1:9" x14ac:dyDescent="0.2">
      <c r="A25" s="143" t="s">
        <v>103</v>
      </c>
      <c r="B25" s="144"/>
      <c r="C25" s="144"/>
      <c r="D25" s="144"/>
      <c r="E25" s="144"/>
      <c r="F25" s="144"/>
      <c r="G25" s="144"/>
      <c r="H25" s="144"/>
      <c r="I25" s="145"/>
    </row>
    <row r="26" spans="1:9" x14ac:dyDescent="0.2">
      <c r="A26" s="150"/>
      <c r="B26" s="151"/>
      <c r="C26" s="151"/>
      <c r="D26" s="151"/>
      <c r="E26" s="151"/>
      <c r="F26" s="151"/>
      <c r="G26" s="151"/>
      <c r="H26" s="151"/>
      <c r="I26" s="152"/>
    </row>
    <row r="27" spans="1:9" ht="28.5" customHeight="1" x14ac:dyDescent="0.2">
      <c r="A27" s="143" t="s">
        <v>104</v>
      </c>
      <c r="B27" s="180"/>
      <c r="C27" s="180"/>
      <c r="D27" s="180"/>
      <c r="E27" s="180"/>
      <c r="F27" s="180"/>
      <c r="G27" s="180"/>
      <c r="H27" s="180"/>
      <c r="I27" s="181"/>
    </row>
    <row r="28" spans="1:9" x14ac:dyDescent="0.2">
      <c r="A28" s="175"/>
      <c r="B28" s="178"/>
      <c r="C28" s="178"/>
      <c r="D28" s="178"/>
      <c r="E28" s="178"/>
      <c r="F28" s="178"/>
      <c r="G28" s="178"/>
      <c r="H28" s="178"/>
      <c r="I28" s="179"/>
    </row>
    <row r="29" spans="1:9" ht="40.5" customHeight="1" x14ac:dyDescent="0.2">
      <c r="A29" s="143" t="s">
        <v>75</v>
      </c>
      <c r="B29" s="180"/>
      <c r="C29" s="180"/>
      <c r="D29" s="180"/>
      <c r="E29" s="180"/>
      <c r="F29" s="180"/>
      <c r="G29" s="180"/>
      <c r="H29" s="180"/>
      <c r="I29" s="181"/>
    </row>
    <row r="30" spans="1:9" ht="13.5" thickBot="1" x14ac:dyDescent="0.25">
      <c r="A30" s="150"/>
      <c r="B30" s="151"/>
      <c r="C30" s="151"/>
      <c r="D30" s="151"/>
      <c r="E30" s="151"/>
      <c r="F30" s="151"/>
      <c r="G30" s="151"/>
      <c r="H30" s="151"/>
      <c r="I30" s="152"/>
    </row>
    <row r="31" spans="1:9" ht="13.5" thickBot="1" x14ac:dyDescent="0.25">
      <c r="A31" s="182" t="s">
        <v>76</v>
      </c>
      <c r="B31" s="183"/>
      <c r="C31" s="184"/>
      <c r="D31" s="45"/>
      <c r="E31" s="182" t="s">
        <v>77</v>
      </c>
      <c r="F31" s="183"/>
      <c r="G31" s="183"/>
      <c r="H31" s="183"/>
      <c r="I31" s="184"/>
    </row>
    <row r="32" spans="1:9" x14ac:dyDescent="0.2">
      <c r="A32" s="171" t="s">
        <v>78</v>
      </c>
      <c r="B32" s="151"/>
      <c r="C32" s="151"/>
      <c r="D32" s="151"/>
      <c r="E32" s="151"/>
      <c r="F32" s="151"/>
      <c r="G32" s="151"/>
      <c r="H32" s="151"/>
      <c r="I32" s="152"/>
    </row>
    <row r="33" spans="1:9" x14ac:dyDescent="0.2">
      <c r="A33" s="171" t="s">
        <v>79</v>
      </c>
      <c r="B33" s="151"/>
      <c r="C33" s="151"/>
      <c r="D33" s="151"/>
      <c r="E33" s="151"/>
      <c r="F33" s="151"/>
      <c r="G33" s="151"/>
      <c r="H33" s="151"/>
      <c r="I33" s="152"/>
    </row>
    <row r="34" spans="1:9" x14ac:dyDescent="0.2">
      <c r="A34" s="150"/>
      <c r="B34" s="151"/>
      <c r="C34" s="151"/>
      <c r="D34" s="151"/>
      <c r="E34" s="151"/>
      <c r="F34" s="151"/>
      <c r="G34" s="151"/>
      <c r="H34" s="151"/>
      <c r="I34" s="152"/>
    </row>
    <row r="35" spans="1:9" ht="13.5" customHeight="1" x14ac:dyDescent="0.2">
      <c r="A35" s="172" t="s">
        <v>80</v>
      </c>
      <c r="B35" s="173"/>
      <c r="C35" s="173"/>
      <c r="D35" s="173"/>
      <c r="E35" s="173"/>
      <c r="F35" s="173"/>
      <c r="G35" s="173"/>
      <c r="H35" s="173"/>
      <c r="I35" s="174"/>
    </row>
    <row r="36" spans="1:9" ht="31.5" customHeight="1" x14ac:dyDescent="0.2">
      <c r="A36" s="150"/>
      <c r="B36" s="151"/>
      <c r="C36" s="151"/>
      <c r="D36" s="151"/>
      <c r="E36" s="151"/>
      <c r="F36" s="151"/>
      <c r="G36" s="151"/>
      <c r="H36" s="151"/>
      <c r="I36" s="152"/>
    </row>
    <row r="37" spans="1:9" x14ac:dyDescent="0.2">
      <c r="A37" s="175" t="s">
        <v>6</v>
      </c>
      <c r="B37" s="176"/>
      <c r="C37" s="176"/>
      <c r="D37" s="176"/>
      <c r="E37" s="176"/>
      <c r="F37" s="176"/>
      <c r="G37" s="176"/>
      <c r="H37" s="176"/>
      <c r="I37" s="177"/>
    </row>
    <row r="38" spans="1:9" x14ac:dyDescent="0.2">
      <c r="A38" s="175" t="s">
        <v>7</v>
      </c>
      <c r="B38" s="176"/>
      <c r="C38" s="176"/>
      <c r="D38" s="176"/>
      <c r="E38" s="176"/>
      <c r="F38" s="176"/>
      <c r="G38" s="176"/>
      <c r="H38" s="176"/>
      <c r="I38" s="177"/>
    </row>
    <row r="39" spans="1:9" x14ac:dyDescent="0.2">
      <c r="A39" s="175" t="s">
        <v>8</v>
      </c>
      <c r="B39" s="176"/>
      <c r="C39" s="176"/>
      <c r="D39" s="176"/>
      <c r="E39" s="176"/>
      <c r="F39" s="176"/>
      <c r="G39" s="176"/>
      <c r="H39" s="176"/>
      <c r="I39" s="177"/>
    </row>
    <row r="40" spans="1:9" x14ac:dyDescent="0.2">
      <c r="A40" s="175" t="s">
        <v>81</v>
      </c>
      <c r="B40" s="176"/>
      <c r="C40" s="176"/>
      <c r="D40" s="176"/>
      <c r="E40" s="176"/>
      <c r="F40" s="176"/>
      <c r="G40" s="176"/>
      <c r="H40" s="176"/>
      <c r="I40" s="177"/>
    </row>
    <row r="41" spans="1:9" ht="13.5" thickBot="1" x14ac:dyDescent="0.25">
      <c r="A41" s="167"/>
      <c r="B41" s="168"/>
      <c r="C41" s="168"/>
      <c r="D41" s="168"/>
      <c r="E41" s="168"/>
      <c r="F41" s="168"/>
      <c r="G41" s="168"/>
      <c r="H41" s="168"/>
      <c r="I41" s="169"/>
    </row>
    <row r="43" spans="1:9" ht="29.25" customHeight="1" x14ac:dyDescent="0.2"/>
    <row r="45" spans="1:9" ht="39" customHeight="1" x14ac:dyDescent="0.2"/>
    <row r="47" spans="1:9" ht="27.75" customHeight="1" x14ac:dyDescent="0.2"/>
    <row r="48" spans="1:9" ht="10.5" customHeight="1" x14ac:dyDescent="0.2"/>
    <row r="49" ht="38.25" customHeight="1" x14ac:dyDescent="0.2"/>
    <row r="51" ht="41.25" customHeight="1" x14ac:dyDescent="0.2"/>
    <row r="52" ht="22.5" customHeight="1" x14ac:dyDescent="0.2"/>
    <row r="53" ht="23.25" customHeight="1" x14ac:dyDescent="0.2"/>
  </sheetData>
  <mergeCells count="38">
    <mergeCell ref="A38:I38"/>
    <mergeCell ref="A39:I39"/>
    <mergeCell ref="A40:I40"/>
    <mergeCell ref="A31:C31"/>
    <mergeCell ref="E31:I31"/>
    <mergeCell ref="A41:I41"/>
    <mergeCell ref="A19:D19"/>
    <mergeCell ref="E19:I19"/>
    <mergeCell ref="A32:I32"/>
    <mergeCell ref="A33:I33"/>
    <mergeCell ref="A34:I34"/>
    <mergeCell ref="A35:I35"/>
    <mergeCell ref="A36:I36"/>
    <mergeCell ref="A37:I37"/>
    <mergeCell ref="A28:I28"/>
    <mergeCell ref="A29:I29"/>
    <mergeCell ref="A30:I30"/>
    <mergeCell ref="A24:I24"/>
    <mergeCell ref="A25:I25"/>
    <mergeCell ref="A26:I26"/>
    <mergeCell ref="A27:I27"/>
    <mergeCell ref="A17:I17"/>
    <mergeCell ref="A18:I18"/>
    <mergeCell ref="A22:D22"/>
    <mergeCell ref="E22:I22"/>
    <mergeCell ref="A20:B20"/>
    <mergeCell ref="C20:D20"/>
    <mergeCell ref="E20:G20"/>
    <mergeCell ref="H20:I20"/>
    <mergeCell ref="A21:I21"/>
    <mergeCell ref="A8:B8"/>
    <mergeCell ref="A9:B9"/>
    <mergeCell ref="A10:B10"/>
    <mergeCell ref="A13:I13"/>
    <mergeCell ref="A16:I16"/>
    <mergeCell ref="C8:I8"/>
    <mergeCell ref="C9:I9"/>
    <mergeCell ref="C10:I10"/>
  </mergeCells>
  <printOptions horizontalCentered="1"/>
  <pageMargins left="0.70866141732283472" right="0.70866141732283472" top="0.74803149606299213" bottom="0.74803149606299213" header="0.31496062992125984" footer="0.31496062992125984"/>
  <pageSetup paperSize="9" scale="81" orientation="portrait" r:id="rId1"/>
  <headerFooter>
    <oddFooter>&amp;L&amp;D&amp;C&amp;P of &amp;N&amp;R&amp;A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 SHEET</vt:lpstr>
      <vt:lpstr>2. TRANSACTION FEE OFFSITE DOJ</vt:lpstr>
      <vt:lpstr>2. TRANSACTION FEE OFFSITENPA </vt:lpstr>
      <vt:lpstr>Consolid</vt:lpstr>
      <vt:lpstr>Price Declaration </vt:lpstr>
      <vt:lpstr>'2. TRANSACTION FEE OFFSITE DOJ'!Print_Area</vt:lpstr>
      <vt:lpstr>'2. TRANSACTION FEE OFFSITENPA '!Print_Area</vt:lpstr>
      <vt:lpstr>Consolid!Print_Area</vt:lpstr>
      <vt:lpstr>'COVER SHEET'!Print_Area</vt:lpstr>
      <vt:lpstr>'Price Declaration '!Print_Area</vt:lpstr>
    </vt:vector>
  </TitlesOfParts>
  <Company>SARS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Mmatli Mmalesiba</cp:lastModifiedBy>
  <cp:lastPrinted>2023-08-24T14:45:28Z</cp:lastPrinted>
  <dcterms:created xsi:type="dcterms:W3CDTF">2007-09-21T10:17:54Z</dcterms:created>
  <dcterms:modified xsi:type="dcterms:W3CDTF">2023-08-24T14:52:52Z</dcterms:modified>
</cp:coreProperties>
</file>