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mabitsph\Desktop\EAL\Mphathu\HV Maintenance- E1403DXEAL\Tender Documents\"/>
    </mc:Choice>
  </mc:AlternateContent>
  <xr:revisionPtr revIDLastSave="0" documentId="8_{31391317-6006-4E83-9B75-3933E66F8B65}" xr6:coauthVersionLast="47" xr6:coauthVersionMax="47" xr10:uidLastSave="{00000000-0000-0000-0000-000000000000}"/>
  <bookViews>
    <workbookView xWindow="-120" yWindow="-120" windowWidth="20730" windowHeight="11040" xr2:uid="{EC92C02C-F799-401D-B9FF-77797629023D}"/>
  </bookViews>
  <sheets>
    <sheet name="Preliminaries and General" sheetId="2" r:id="rId1"/>
    <sheet name="HV Cable (Civil)" sheetId="3" r:id="rId2"/>
    <sheet name="HV Cable (Electrical)" sheetId="4" r:id="rId3"/>
    <sheet name="Transport " sheetId="5" r:id="rId4"/>
  </sheets>
  <definedNames>
    <definedName name="_xlnm._FilterDatabase" localSheetId="1" hidden="1">'HV Cable (Civil)'!$A$3:$Z$212</definedName>
    <definedName name="_xlnm._FilterDatabase" localSheetId="2" hidden="1">'HV Cable (Electrical)'!$A$3:$Y$255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54" i="4" l="1"/>
  <c r="N253" i="4"/>
  <c r="N250" i="4"/>
  <c r="N249" i="4"/>
  <c r="N248" i="4"/>
  <c r="N245" i="4"/>
  <c r="M245" i="4"/>
  <c r="N244" i="4"/>
  <c r="N243" i="4"/>
  <c r="H243" i="4"/>
  <c r="N242" i="4"/>
  <c r="M242" i="4"/>
  <c r="N241" i="4"/>
  <c r="M241" i="4"/>
  <c r="N240" i="4"/>
  <c r="N239" i="4"/>
  <c r="N238" i="4"/>
  <c r="N237" i="4"/>
  <c r="N234" i="4"/>
  <c r="N233" i="4"/>
  <c r="N230" i="4"/>
  <c r="N229" i="4"/>
  <c r="N226" i="4"/>
  <c r="M226" i="4"/>
  <c r="N225" i="4"/>
  <c r="M225" i="4"/>
  <c r="N224" i="4"/>
  <c r="M224" i="4"/>
  <c r="N223" i="4"/>
  <c r="M223" i="4"/>
  <c r="N222" i="4"/>
  <c r="M222" i="4"/>
  <c r="N221" i="4"/>
  <c r="N220" i="4"/>
  <c r="N219" i="4"/>
  <c r="N218" i="4"/>
  <c r="M218" i="4"/>
  <c r="N217" i="4"/>
  <c r="M217" i="4"/>
  <c r="N216" i="4"/>
  <c r="N215" i="4"/>
  <c r="N214" i="4"/>
  <c r="N213" i="4"/>
  <c r="N212" i="4"/>
  <c r="M212" i="4"/>
  <c r="N211" i="4"/>
  <c r="M211" i="4"/>
  <c r="N210" i="4"/>
  <c r="N209" i="4"/>
  <c r="N208" i="4"/>
  <c r="N207" i="4"/>
  <c r="L207" i="4"/>
  <c r="L208" i="4" s="1"/>
  <c r="N206" i="4"/>
  <c r="N205" i="4"/>
  <c r="N204" i="4"/>
  <c r="N203" i="4"/>
  <c r="N202" i="4"/>
  <c r="N201" i="4"/>
  <c r="N200" i="4"/>
  <c r="N199" i="4"/>
  <c r="N198" i="4"/>
  <c r="N197" i="4"/>
  <c r="N196" i="4"/>
  <c r="N195" i="4"/>
  <c r="N194" i="4"/>
  <c r="N193" i="4"/>
  <c r="N192" i="4"/>
  <c r="N191" i="4"/>
  <c r="N190" i="4"/>
  <c r="N189" i="4"/>
  <c r="N188" i="4"/>
  <c r="N187" i="4"/>
  <c r="N186" i="4"/>
  <c r="N183" i="4"/>
  <c r="N182" i="4"/>
  <c r="N181" i="4"/>
  <c r="N180" i="4"/>
  <c r="N179" i="4"/>
  <c r="L179" i="4"/>
  <c r="N178" i="4"/>
  <c r="N177" i="4"/>
  <c r="K177" i="4"/>
  <c r="N176" i="4"/>
  <c r="L176" i="4"/>
  <c r="N175" i="4"/>
  <c r="L175" i="4"/>
  <c r="N174" i="4"/>
  <c r="L174" i="4"/>
  <c r="N173" i="4"/>
  <c r="L173" i="4"/>
  <c r="N172" i="4"/>
  <c r="L172" i="4"/>
  <c r="N171" i="4"/>
  <c r="L171" i="4"/>
  <c r="N170" i="4"/>
  <c r="L170" i="4"/>
  <c r="N169" i="4"/>
  <c r="L169" i="4"/>
  <c r="N168" i="4"/>
  <c r="L168" i="4"/>
  <c r="N167" i="4"/>
  <c r="L167" i="4"/>
  <c r="N166" i="4"/>
  <c r="L166" i="4"/>
  <c r="N165" i="4"/>
  <c r="L165" i="4"/>
  <c r="N164" i="4"/>
  <c r="I164" i="4"/>
  <c r="N163" i="4"/>
  <c r="K163" i="4"/>
  <c r="N162" i="4"/>
  <c r="N161" i="4"/>
  <c r="N160" i="4"/>
  <c r="N159" i="4"/>
  <c r="N158" i="4"/>
  <c r="N157" i="4"/>
  <c r="N156" i="4"/>
  <c r="N155" i="4"/>
  <c r="N154" i="4"/>
  <c r="N153" i="4"/>
  <c r="N152" i="4"/>
  <c r="N151" i="4"/>
  <c r="N150" i="4"/>
  <c r="M150" i="4"/>
  <c r="L150" i="4"/>
  <c r="N149" i="4"/>
  <c r="L149" i="4"/>
  <c r="N148" i="4"/>
  <c r="L148" i="4"/>
  <c r="N147" i="4"/>
  <c r="N146" i="4"/>
  <c r="N145" i="4"/>
  <c r="N144" i="4"/>
  <c r="N143" i="4"/>
  <c r="N142" i="4"/>
  <c r="N141" i="4"/>
  <c r="N140" i="4"/>
  <c r="N139" i="4"/>
  <c r="N138" i="4"/>
  <c r="N137" i="4"/>
  <c r="N136" i="4"/>
  <c r="N135" i="4"/>
  <c r="N134" i="4"/>
  <c r="N133" i="4"/>
  <c r="N132" i="4"/>
  <c r="N131" i="4"/>
  <c r="N130" i="4"/>
  <c r="N129" i="4"/>
  <c r="N128" i="4"/>
  <c r="N127" i="4"/>
  <c r="N126" i="4"/>
  <c r="N125" i="4"/>
  <c r="N124" i="4"/>
  <c r="N123" i="4"/>
  <c r="N122" i="4"/>
  <c r="N121" i="4"/>
  <c r="N120" i="4"/>
  <c r="N119" i="4"/>
  <c r="N118" i="4"/>
  <c r="N117" i="4"/>
  <c r="N116" i="4"/>
  <c r="N115" i="4"/>
  <c r="N114" i="4"/>
  <c r="N113" i="4"/>
  <c r="N112" i="4"/>
  <c r="N111" i="4"/>
  <c r="N110" i="4"/>
  <c r="N109" i="4"/>
  <c r="N108" i="4"/>
  <c r="N107" i="4"/>
  <c r="N106" i="4"/>
  <c r="N105" i="4"/>
  <c r="N104" i="4"/>
  <c r="N103" i="4"/>
  <c r="N102" i="4"/>
  <c r="N101" i="4"/>
  <c r="N100" i="4"/>
  <c r="N99" i="4"/>
  <c r="N98" i="4"/>
  <c r="N97" i="4"/>
  <c r="N96" i="4"/>
  <c r="N95" i="4"/>
  <c r="N94" i="4"/>
  <c r="N93" i="4"/>
  <c r="N92" i="4"/>
  <c r="N91" i="4"/>
  <c r="N90" i="4"/>
  <c r="N89" i="4"/>
  <c r="N88" i="4"/>
  <c r="N87" i="4"/>
  <c r="N86" i="4"/>
  <c r="N85" i="4"/>
  <c r="N84" i="4"/>
  <c r="N83" i="4"/>
  <c r="N82" i="4"/>
  <c r="N81" i="4"/>
  <c r="N80" i="4"/>
  <c r="N79" i="4"/>
  <c r="N78" i="4"/>
  <c r="N77" i="4"/>
  <c r="N76" i="4"/>
  <c r="M76" i="4"/>
  <c r="N75" i="4"/>
  <c r="M75" i="4"/>
  <c r="N71" i="4"/>
  <c r="N70" i="4"/>
  <c r="N69" i="4"/>
  <c r="L69" i="4"/>
  <c r="N68" i="4"/>
  <c r="N67" i="4"/>
  <c r="N66" i="4"/>
  <c r="L66" i="4"/>
  <c r="P65" i="4"/>
  <c r="N65" i="4"/>
  <c r="L65" i="4"/>
  <c r="P64" i="4"/>
  <c r="N64" i="4"/>
  <c r="L64" i="4"/>
  <c r="N63" i="4"/>
  <c r="N62" i="4"/>
  <c r="N61" i="4"/>
  <c r="N60" i="4"/>
  <c r="N59" i="4"/>
  <c r="N58" i="4"/>
  <c r="N57" i="4"/>
  <c r="N56" i="4"/>
  <c r="N55" i="4"/>
  <c r="N54" i="4"/>
  <c r="N53" i="4"/>
  <c r="N52" i="4"/>
  <c r="N51" i="4"/>
  <c r="N50" i="4"/>
  <c r="N49" i="4"/>
  <c r="M49" i="4"/>
  <c r="N46" i="4"/>
  <c r="M46" i="4"/>
  <c r="N45" i="4"/>
  <c r="M45" i="4"/>
  <c r="N44" i="4"/>
  <c r="N43" i="4"/>
  <c r="M43" i="4"/>
  <c r="N42" i="4"/>
  <c r="M42" i="4"/>
  <c r="N41" i="4"/>
  <c r="M41" i="4"/>
  <c r="N38" i="4"/>
  <c r="N37" i="4"/>
  <c r="N36" i="4"/>
  <c r="M36" i="4"/>
  <c r="N35" i="4"/>
  <c r="M35" i="4"/>
  <c r="N34" i="4"/>
  <c r="M34" i="4"/>
  <c r="H34" i="4"/>
  <c r="H35" i="4" s="1"/>
  <c r="H36" i="4" s="1"/>
  <c r="G34" i="4"/>
  <c r="G35" i="4" s="1"/>
  <c r="G36" i="4" s="1"/>
  <c r="N31" i="4"/>
  <c r="N30" i="4"/>
  <c r="H30" i="4"/>
  <c r="H37" i="4" s="1"/>
  <c r="N29" i="4"/>
  <c r="M29" i="4"/>
  <c r="N28" i="4"/>
  <c r="M28" i="4"/>
  <c r="N27" i="4"/>
  <c r="M27" i="4"/>
  <c r="N24" i="4"/>
  <c r="H24" i="4"/>
  <c r="H31" i="4" s="1"/>
  <c r="H38" i="4" s="1"/>
  <c r="N23" i="4"/>
  <c r="H23" i="4"/>
  <c r="N22" i="4"/>
  <c r="M22" i="4"/>
  <c r="N21" i="4"/>
  <c r="M21" i="4"/>
  <c r="H21" i="4"/>
  <c r="H22" i="4" s="1"/>
  <c r="G21" i="4"/>
  <c r="G22" i="4" s="1"/>
  <c r="N20" i="4"/>
  <c r="M20" i="4"/>
  <c r="H20" i="4"/>
  <c r="G20" i="4"/>
  <c r="N17" i="4"/>
  <c r="N16" i="4"/>
  <c r="N15" i="4"/>
  <c r="M15" i="4"/>
  <c r="N14" i="4"/>
  <c r="M14" i="4"/>
  <c r="N13" i="4"/>
  <c r="M13" i="4"/>
  <c r="N10" i="4"/>
  <c r="M10" i="4"/>
  <c r="N9" i="4"/>
  <c r="M9" i="4"/>
  <c r="N8" i="4"/>
  <c r="M8" i="4"/>
  <c r="H8" i="4"/>
  <c r="N5" i="4"/>
  <c r="M5" i="4"/>
  <c r="M208" i="3"/>
  <c r="L208" i="3"/>
  <c r="M207" i="3"/>
  <c r="L207" i="3"/>
  <c r="M206" i="3"/>
  <c r="L206" i="3"/>
  <c r="M205" i="3"/>
  <c r="L205" i="3"/>
  <c r="M204" i="3"/>
  <c r="L204" i="3"/>
  <c r="M203" i="3"/>
  <c r="L203" i="3"/>
  <c r="M202" i="3"/>
  <c r="L202" i="3"/>
  <c r="M201" i="3"/>
  <c r="L201" i="3"/>
  <c r="M200" i="3"/>
  <c r="L200" i="3"/>
  <c r="M199" i="3"/>
  <c r="L199" i="3"/>
  <c r="H199" i="3"/>
  <c r="M198" i="3"/>
  <c r="L198" i="3"/>
  <c r="M197" i="3"/>
  <c r="L197" i="3"/>
  <c r="M196" i="3"/>
  <c r="L196" i="3"/>
  <c r="M195" i="3"/>
  <c r="L195" i="3"/>
  <c r="M194" i="3"/>
  <c r="L194" i="3"/>
  <c r="M193" i="3"/>
  <c r="L193" i="3"/>
  <c r="M192" i="3"/>
  <c r="L192" i="3"/>
  <c r="M191" i="3"/>
  <c r="L191" i="3"/>
  <c r="M188" i="3"/>
  <c r="M187" i="3"/>
  <c r="M186" i="3"/>
  <c r="M185" i="3"/>
  <c r="M184" i="3"/>
  <c r="M183" i="3"/>
  <c r="M182" i="3"/>
  <c r="M179" i="3"/>
  <c r="M178" i="3"/>
  <c r="M175" i="3"/>
  <c r="L175" i="3"/>
  <c r="M174" i="3"/>
  <c r="L174" i="3"/>
  <c r="M173" i="3"/>
  <c r="L173" i="3"/>
  <c r="M172" i="3"/>
  <c r="L172" i="3"/>
  <c r="M171" i="3"/>
  <c r="L171" i="3"/>
  <c r="M170" i="3"/>
  <c r="L170" i="3"/>
  <c r="M169" i="3"/>
  <c r="M168" i="3"/>
  <c r="L168" i="3"/>
  <c r="M167" i="3"/>
  <c r="M166" i="3"/>
  <c r="M165" i="3"/>
  <c r="M164" i="3"/>
  <c r="L164" i="3"/>
  <c r="M163" i="3"/>
  <c r="L163" i="3"/>
  <c r="M162" i="3"/>
  <c r="L162" i="3"/>
  <c r="M161" i="3"/>
  <c r="L161" i="3"/>
  <c r="M160" i="3"/>
  <c r="M159" i="3"/>
  <c r="M158" i="3"/>
  <c r="M157" i="3"/>
  <c r="L157" i="3"/>
  <c r="M156" i="3"/>
  <c r="L156" i="3"/>
  <c r="M155" i="3"/>
  <c r="M154" i="3"/>
  <c r="M153" i="3"/>
  <c r="M152" i="3"/>
  <c r="K152" i="3"/>
  <c r="M151" i="3"/>
  <c r="M148" i="3"/>
  <c r="M147" i="3"/>
  <c r="M146" i="3"/>
  <c r="M145" i="3"/>
  <c r="M144" i="3"/>
  <c r="L144" i="3"/>
  <c r="M143" i="3"/>
  <c r="L143" i="3"/>
  <c r="M142" i="3"/>
  <c r="M141" i="3"/>
  <c r="M140" i="3"/>
  <c r="M139" i="3"/>
  <c r="M138" i="3"/>
  <c r="L138" i="3"/>
  <c r="M137" i="3"/>
  <c r="L137" i="3"/>
  <c r="M136" i="3"/>
  <c r="L136" i="3"/>
  <c r="M135" i="3"/>
  <c r="L135" i="3"/>
  <c r="M134" i="3"/>
  <c r="M133" i="3"/>
  <c r="M132" i="3"/>
  <c r="M131" i="3"/>
  <c r="L131" i="3"/>
  <c r="M130" i="3"/>
  <c r="L130" i="3"/>
  <c r="M129" i="3"/>
  <c r="M128" i="3"/>
  <c r="M127" i="3"/>
  <c r="F127" i="3"/>
  <c r="M126" i="3"/>
  <c r="M125" i="3"/>
  <c r="M122" i="3"/>
  <c r="M121" i="3"/>
  <c r="M120" i="3"/>
  <c r="M119" i="3"/>
  <c r="M118" i="3"/>
  <c r="L118" i="3"/>
  <c r="M117" i="3"/>
  <c r="L117" i="3"/>
  <c r="M116" i="3"/>
  <c r="L116" i="3"/>
  <c r="M115" i="3"/>
  <c r="L115" i="3"/>
  <c r="M114" i="3"/>
  <c r="M113" i="3"/>
  <c r="L113" i="3"/>
  <c r="M112" i="3"/>
  <c r="M111" i="3"/>
  <c r="L111" i="3"/>
  <c r="M110" i="3"/>
  <c r="L110" i="3"/>
  <c r="M109" i="3"/>
  <c r="L109" i="3"/>
  <c r="M108" i="3"/>
  <c r="L108" i="3"/>
  <c r="M107" i="3"/>
  <c r="L107" i="3"/>
  <c r="M106" i="3"/>
  <c r="M103" i="3"/>
  <c r="M102" i="3"/>
  <c r="M101" i="3"/>
  <c r="M100" i="3"/>
  <c r="M99" i="3"/>
  <c r="M98" i="3"/>
  <c r="L98" i="3"/>
  <c r="M97" i="3"/>
  <c r="L97" i="3"/>
  <c r="M96" i="3"/>
  <c r="L96" i="3"/>
  <c r="M95" i="3"/>
  <c r="L95" i="3"/>
  <c r="M94" i="3"/>
  <c r="M93" i="3"/>
  <c r="M92" i="3"/>
  <c r="M91" i="3"/>
  <c r="L91" i="3"/>
  <c r="M90" i="3"/>
  <c r="L90" i="3"/>
  <c r="M89" i="3"/>
  <c r="M88" i="3"/>
  <c r="M87" i="3"/>
  <c r="M86" i="3"/>
  <c r="M85" i="3"/>
  <c r="M84" i="3"/>
  <c r="M83" i="3"/>
  <c r="M82" i="3"/>
  <c r="M81" i="3"/>
  <c r="M80" i="3"/>
  <c r="M79" i="3"/>
  <c r="M78" i="3"/>
  <c r="M75" i="3"/>
  <c r="M74" i="3"/>
  <c r="M73" i="3"/>
  <c r="M72" i="3"/>
  <c r="M71" i="3"/>
  <c r="L71" i="3"/>
  <c r="M70" i="3"/>
  <c r="L70" i="3"/>
  <c r="M69" i="3"/>
  <c r="L69" i="3"/>
  <c r="M68" i="3"/>
  <c r="L68" i="3"/>
  <c r="M67" i="3"/>
  <c r="L67" i="3"/>
  <c r="M66" i="3"/>
  <c r="L66" i="3"/>
  <c r="M65" i="3"/>
  <c r="L65" i="3"/>
  <c r="M64" i="3"/>
  <c r="M63" i="3"/>
  <c r="M60" i="3"/>
  <c r="M59" i="3"/>
  <c r="M58" i="3"/>
  <c r="M57" i="3"/>
  <c r="M56" i="3"/>
  <c r="M55" i="3"/>
  <c r="L55" i="3"/>
  <c r="M54" i="3"/>
  <c r="L54" i="3"/>
  <c r="M53" i="3"/>
  <c r="L53" i="3"/>
  <c r="M52" i="3"/>
  <c r="L52" i="3"/>
  <c r="M51" i="3"/>
  <c r="M50" i="3"/>
  <c r="K50" i="3"/>
  <c r="M49" i="3"/>
  <c r="M48" i="3"/>
  <c r="M47" i="3"/>
  <c r="M46" i="3"/>
  <c r="M45" i="3"/>
  <c r="M44" i="3"/>
  <c r="M43" i="3"/>
  <c r="M42" i="3"/>
  <c r="M41" i="3"/>
  <c r="M40" i="3"/>
  <c r="M39" i="3"/>
  <c r="M38" i="3"/>
  <c r="M37" i="3"/>
  <c r="M34" i="3"/>
  <c r="L34" i="3"/>
  <c r="M33" i="3"/>
  <c r="L33" i="3"/>
  <c r="M32" i="3"/>
  <c r="L32" i="3"/>
  <c r="M31" i="3"/>
  <c r="L31" i="3"/>
  <c r="M30" i="3"/>
  <c r="K30" i="3"/>
  <c r="M29" i="3"/>
  <c r="K29" i="3"/>
  <c r="M28" i="3"/>
  <c r="K28" i="3"/>
  <c r="M27" i="3"/>
  <c r="L27" i="3"/>
  <c r="M26" i="3"/>
  <c r="L26" i="3"/>
  <c r="M25" i="3"/>
  <c r="L25" i="3"/>
  <c r="M24" i="3"/>
  <c r="M16" i="3"/>
  <c r="L16" i="3"/>
  <c r="M15" i="3"/>
  <c r="L15" i="3"/>
  <c r="M14" i="3"/>
  <c r="L14" i="3"/>
  <c r="M13" i="3"/>
  <c r="L13" i="3"/>
  <c r="M12" i="3"/>
  <c r="L12" i="3"/>
  <c r="M11" i="3"/>
  <c r="L11" i="3"/>
  <c r="M10" i="3"/>
  <c r="L10" i="3"/>
  <c r="M9" i="3"/>
  <c r="L9" i="3"/>
  <c r="M8" i="3"/>
  <c r="L8" i="3"/>
  <c r="M7" i="3"/>
  <c r="L7" i="3"/>
  <c r="M6" i="3"/>
  <c r="L6" i="3"/>
  <c r="M5" i="3"/>
  <c r="G1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Faith Thubakgale</author>
  </authors>
  <commentList>
    <comment ref="D13" authorId="0" shapeId="0" xr:uid="{10F73120-BF63-4A63-858D-220A41CB5529}">
      <text>
        <r>
          <rPr>
            <b/>
            <sz val="9"/>
            <color indexed="81"/>
            <rFont val="Tahoma"/>
            <family val="2"/>
          </rPr>
          <t>Faith Thubakgale:</t>
        </r>
        <r>
          <rPr>
            <sz val="9"/>
            <color indexed="81"/>
            <rFont val="Tahoma"/>
            <family val="2"/>
          </rPr>
          <t xml:space="preserve">
The density of 700kg/m^3 . Price per ton is R 5 160
</t>
        </r>
      </text>
    </comment>
    <comment ref="D61" authorId="0" shapeId="0" xr:uid="{314372E4-C6F4-4081-B503-20951EF1A1FC}">
      <text>
        <r>
          <rPr>
            <b/>
            <sz val="9"/>
            <color indexed="81"/>
            <rFont val="Tahoma"/>
            <family val="2"/>
          </rPr>
          <t>Faith Thubakgale:</t>
        </r>
        <r>
          <rPr>
            <sz val="9"/>
            <color indexed="81"/>
            <rFont val="Tahoma"/>
            <family val="2"/>
          </rPr>
          <t xml:space="preserve">
Does it require supply?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Faith Thubakgale</author>
  </authors>
  <commentList>
    <comment ref="D211" authorId="0" shapeId="0" xr:uid="{1F780FC1-E423-4637-9832-6D63A1A307C4}">
      <text>
        <r>
          <rPr>
            <b/>
            <sz val="9"/>
            <color indexed="81"/>
            <rFont val="Tahoma"/>
            <family val="2"/>
          </rPr>
          <t>Faith Thubakgale:</t>
        </r>
        <r>
          <rPr>
            <sz val="9"/>
            <color indexed="81"/>
            <rFont val="Tahoma"/>
            <family val="2"/>
          </rPr>
          <t xml:space="preserve">
Is it same with item 10.98</t>
        </r>
      </text>
    </comment>
    <comment ref="D217" authorId="0" shapeId="0" xr:uid="{F2582028-5F0E-4CE3-8C0E-BD9B71A6FDF7}">
      <text>
        <r>
          <rPr>
            <b/>
            <sz val="9"/>
            <color indexed="81"/>
            <rFont val="Tahoma"/>
            <family val="2"/>
          </rPr>
          <t>Faith Thubakgale:</t>
        </r>
        <r>
          <rPr>
            <sz val="9"/>
            <color indexed="81"/>
            <rFont val="Tahoma"/>
            <family val="2"/>
          </rPr>
          <t xml:space="preserve">
We need cost from SAP</t>
        </r>
      </text>
    </comment>
  </commentList>
</comments>
</file>

<file path=xl/sharedStrings.xml><?xml version="1.0" encoding="utf-8"?>
<sst xmlns="http://schemas.openxmlformats.org/spreadsheetml/2006/main" count="1865" uniqueCount="935">
  <si>
    <t>Bill of Activities</t>
  </si>
  <si>
    <t>Final Eskom Offer</t>
  </si>
  <si>
    <t>A</t>
  </si>
  <si>
    <t>B</t>
  </si>
  <si>
    <t>C</t>
  </si>
  <si>
    <t>Item</t>
  </si>
  <si>
    <t>Reference: Drawing / Standard</t>
  </si>
  <si>
    <t>Description</t>
  </si>
  <si>
    <t>Unit</t>
  </si>
  <si>
    <t>Quantity</t>
  </si>
  <si>
    <t>Rate</t>
  </si>
  <si>
    <t>Electrical Contractor : P&amp;Gs and Pre-construction related activities.</t>
  </si>
  <si>
    <t>1.1</t>
  </si>
  <si>
    <t>n/a</t>
  </si>
  <si>
    <t>PPE, Total Labour Value, based on cost plus fee and replacement cycle</t>
  </si>
  <si>
    <t>Cost plus fee</t>
  </si>
  <si>
    <t>1.2</t>
  </si>
  <si>
    <t>Contractual Administration and Overheads( % on Total Labour Value)</t>
  </si>
  <si>
    <t>%</t>
  </si>
  <si>
    <t>1.3</t>
  </si>
  <si>
    <t>Environmental Compliance to the Environmental Management Plan&amp; Site maintenance - based on agreed quoation based on individual project requirement prior approval needed</t>
  </si>
  <si>
    <t>cost plus fee</t>
  </si>
  <si>
    <t>1.4</t>
  </si>
  <si>
    <t>PSIRA</t>
  </si>
  <si>
    <t>Security Officer - Grade C unarmed (with Panic button)</t>
  </si>
  <si>
    <t>Per Guard, Per Shift</t>
  </si>
  <si>
    <t>1.5</t>
  </si>
  <si>
    <t xml:space="preserve">PSIRA and Firearm Control Act </t>
  </si>
  <si>
    <t>Security Officer - Grade C armed (with Panic button)</t>
  </si>
  <si>
    <t>1.6</t>
  </si>
  <si>
    <t xml:space="preserve">Bulletproof vests </t>
  </si>
  <si>
    <t>1.7</t>
  </si>
  <si>
    <t>Guard House (For Security Officer)</t>
  </si>
  <si>
    <t>Per day</t>
  </si>
  <si>
    <t>1.8</t>
  </si>
  <si>
    <t>Toilets (Security officers and General contract workers)</t>
  </si>
  <si>
    <t>1.9</t>
  </si>
  <si>
    <t>Appoint an independent and professional third party to perform Traffic control studies and report back with a Traffic control plan, and submit a copy to Eskom on a digital media. - Prior approval required.</t>
  </si>
  <si>
    <t>1.10</t>
  </si>
  <si>
    <t>Supply traffic control staff and equipment throughout the construction as required. - Prior approval required.</t>
  </si>
  <si>
    <t>1.11</t>
  </si>
  <si>
    <t>Site Establishment and de-establishment cost based on the requirements of the project</t>
  </si>
  <si>
    <t>Subtotal carried to summary</t>
  </si>
  <si>
    <t>Real Base</t>
  </si>
  <si>
    <t>Evaluated  Tendered Rates</t>
  </si>
  <si>
    <t>Material Rate</t>
  </si>
  <si>
    <t>Labour Rate</t>
  </si>
  <si>
    <t>Civil Contractor : River crossing and embankment support</t>
  </si>
  <si>
    <t>2.1</t>
  </si>
  <si>
    <t>D-DT-0895 Sheet 8 and SANS 677</t>
  </si>
  <si>
    <r>
      <t xml:space="preserve">Determine depth of river and construct a start and end shaft  / pit for pipe jacking (Cost to include both excavations).  Pipes to be jacked a minimum of 2m below the base of the river bed. (Pipe jack pit / shaft to be done in accordance with National and Eskom standards and applicable legislation.) </t>
    </r>
    <r>
      <rPr>
        <sz val="10"/>
        <color rgb="FFFF0000"/>
        <rFont val="Arial"/>
        <family val="2"/>
      </rPr>
      <t>Costs also to include rock blasting if required, and the removal</t>
    </r>
    <r>
      <rPr>
        <sz val="10"/>
        <rFont val="Arial"/>
        <family val="2"/>
      </rPr>
      <t>, transportation and dumping (in accordance with the Maintenance Management plan / EMP) of water from the pit /shaft and installed concrete pipe, if required. Costs also to include backfilling and reinstatement of area to its original state after construction. (To be designed by ECSA registered Civil / Structural engineer.)</t>
    </r>
  </si>
  <si>
    <t>m³</t>
  </si>
  <si>
    <t>2.2</t>
  </si>
  <si>
    <t>Determine depth of river and construct a start and end shaft  / pit for pipe jacking (Cost to include both excavations).  Pipes to be jacked a minimum of 2m below the base of the river bed. (Pipe jack pit / shaft to be done in accordance with National and Eskom standards and applicable legislation.) Costs to include trenching in soil and the removal, transportation and dumping (in accordance with the Maintenance Management plan / EMP) of water from the pit /shaft and installed concrete pipe, if required. Costs also to include backfilling and reinstatement of area to its original state after construction. (To be designed by ECSA registered Civil / Structural engineer.)</t>
  </si>
  <si>
    <t>2.3</t>
  </si>
  <si>
    <r>
      <t xml:space="preserve">Pipe jack concrete pipes underneath a river. Pipes to be a minimum of 2m below the base of the river bed. </t>
    </r>
    <r>
      <rPr>
        <sz val="10"/>
        <rFont val="Arial"/>
        <family val="2"/>
      </rPr>
      <t>Costs to include reinforced precast concrete pipes for pipe jacking, and Spigot and Socket joints or in-the-wall joints for the pipes. Concrete pipes shall comply to SANS 677 type SC requirements as well as National and Eskom standards.</t>
    </r>
  </si>
  <si>
    <t>m</t>
  </si>
  <si>
    <t>cost plus fee 10%</t>
  </si>
  <si>
    <t>2.4</t>
  </si>
  <si>
    <t>Space, position and fix all PVC ducts for the entire length of the PVC ducts inside the concrete pipe.  This can be achieved using rot-proof or remanufactured spacers. (Supply and install.)</t>
  </si>
  <si>
    <t>2.5</t>
  </si>
  <si>
    <t>D-DT-8018, D-DT-0895 sheet 8.</t>
  </si>
  <si>
    <r>
      <t xml:space="preserve">Supply and Install 6m lengths of 250mm diameter PVC ducts and sockets inside the concrete pipe for </t>
    </r>
    <r>
      <rPr>
        <b/>
        <sz val="10"/>
        <color theme="1"/>
        <rFont val="Arial"/>
        <family val="2"/>
      </rPr>
      <t>3 x HV single core cables</t>
    </r>
    <r>
      <rPr>
        <sz val="10"/>
        <color theme="1"/>
        <rFont val="Arial"/>
        <family val="2"/>
      </rPr>
      <t xml:space="preserve">. (PVC pipes to protrude a minimum of 2000mm past pre-cast channel / pipe into the bank of the river/stream. High level water mark to be used as reference.) </t>
    </r>
  </si>
  <si>
    <t>2.6</t>
  </si>
  <si>
    <r>
      <t xml:space="preserve">Supply and Install 6m lengths of 250mm diameter PVC ducts and sockets inside the concrete pipe </t>
    </r>
    <r>
      <rPr>
        <b/>
        <sz val="10"/>
        <color theme="1"/>
        <rFont val="Arial"/>
        <family val="2"/>
      </rPr>
      <t>as spares for maintenance</t>
    </r>
    <r>
      <rPr>
        <sz val="10"/>
        <color theme="1"/>
        <rFont val="Arial"/>
        <family val="2"/>
      </rPr>
      <t xml:space="preserve">. (PVC pipes to protrude a minimum of 2000mm past pre-cast channel / pipe, into the bank of the river/stream. High level water mark to be used as reference.) </t>
    </r>
  </si>
  <si>
    <t>2.7</t>
  </si>
  <si>
    <r>
      <t xml:space="preserve">Supply and Install 6m lengths of 160mm diameter PVC ducts and sockets inside the concrete pipe for </t>
    </r>
    <r>
      <rPr>
        <b/>
        <sz val="10"/>
        <color theme="1"/>
        <rFont val="Arial"/>
        <family val="2"/>
      </rPr>
      <t>fibre optic cables and the ECC</t>
    </r>
    <r>
      <rPr>
        <sz val="10"/>
        <color theme="1"/>
        <rFont val="Arial"/>
        <family val="2"/>
      </rPr>
      <t>. (PVC pipes to protrude a minimum of 2000mm past pre-cast channel / pipe. One PVC pipe to carry the fibre cable used for differential protection, and a separate PVC pipe to be used for the ECC. The fibre cable used for DTS shall occupy the same PVC sleeve used for the HV cable.)</t>
    </r>
  </si>
  <si>
    <t>2.8</t>
  </si>
  <si>
    <r>
      <t xml:space="preserve">Supply and Install 6m lengths of 160mm diameter PVC ducts and sockets inside the concrete pipe as spare for </t>
    </r>
    <r>
      <rPr>
        <b/>
        <sz val="10"/>
        <color theme="1"/>
        <rFont val="Arial"/>
        <family val="2"/>
      </rPr>
      <t>maintenance of the fibre optic cable and ECC</t>
    </r>
    <r>
      <rPr>
        <sz val="10"/>
        <color theme="1"/>
        <rFont val="Arial"/>
        <family val="2"/>
      </rPr>
      <t xml:space="preserve">. (PVC pipes to protrude a minimum of 2000mm past pre-cast channel / pipe.) </t>
    </r>
  </si>
  <si>
    <t>2.9</t>
  </si>
  <si>
    <t xml:space="preserve">Supply, deliver and fill concrete pipes, occupied by HV cable with bentonite and water mix as per the bentonite supplier's instruction manuals. The mix must be kept in position by sealing the end of the concrete pipe with densomastic paste (to prevent water ingress), while ensuring the PVC pipes inside still protrude past the concrete pipe and is not filled with any backfill material. </t>
  </si>
  <si>
    <t>2.10</t>
  </si>
  <si>
    <t>Supply, deliver and Seal spare 250mm diameter PVC ducts with suitable caps to prevent ingress of water, vermin and backfill material.</t>
  </si>
  <si>
    <t>Each</t>
  </si>
  <si>
    <t>2.11</t>
  </si>
  <si>
    <t>Supply, deliver and Seal spare 160mm diameter PVC ducts with suitable caps to prevent ingress of water, vermin and backfill material.</t>
  </si>
  <si>
    <t>2.12</t>
  </si>
  <si>
    <t>Supply and Install non-metallic draw wires in any size spare PVC sleeves.</t>
  </si>
  <si>
    <t>2.13</t>
  </si>
  <si>
    <t>Maintenance Management plan / EMP  and Civil Engineer's engineering report.</t>
  </si>
  <si>
    <t>Supply and Install gabions mitigate impede soil erosion.  - Prior approval required.</t>
  </si>
  <si>
    <t>7% fee</t>
  </si>
  <si>
    <t>fee 6.5%</t>
  </si>
  <si>
    <t>supplier priced this</t>
  </si>
  <si>
    <t>2.14</t>
  </si>
  <si>
    <t xml:space="preserve">Supply and Install energy breakers on the river bed to decrease the increased velocity of the water caused by the gabions. </t>
  </si>
  <si>
    <t>2.15</t>
  </si>
  <si>
    <t>Supply and Install rip rap (Rock armor) mitigate impede soil erosion.  - Prior approval required.</t>
  </si>
  <si>
    <t>2.16</t>
  </si>
  <si>
    <t>Supply and Install earth retention systems, on river embankment to mitigate soil erosion. - Prior approval required.</t>
  </si>
  <si>
    <t>2.17</t>
  </si>
  <si>
    <t>Supply and Install earth Clay plug. - Prior approval required.</t>
  </si>
  <si>
    <t>Total</t>
  </si>
  <si>
    <t>Civil Contractor : Road crossing</t>
  </si>
  <si>
    <t>3.1</t>
  </si>
  <si>
    <t>240-56030640 or Site Specific drawing</t>
  </si>
  <si>
    <t>Provision of drilling pits</t>
  </si>
  <si>
    <t>3.2</t>
  </si>
  <si>
    <r>
      <t xml:space="preserve">Directionally drill underneath road and supply and install </t>
    </r>
    <r>
      <rPr>
        <b/>
        <sz val="10"/>
        <color theme="1"/>
        <rFont val="Arial"/>
        <family val="2"/>
      </rPr>
      <t>250mm diameter PVC</t>
    </r>
    <r>
      <rPr>
        <sz val="10"/>
        <color theme="1"/>
        <rFont val="Arial"/>
        <family val="2"/>
      </rPr>
      <t xml:space="preserve"> duct for HV cable. Contractor to supply PVC / PE  pipe compatible with its machine.  </t>
    </r>
  </si>
  <si>
    <t>3.3</t>
  </si>
  <si>
    <r>
      <t xml:space="preserve">Directionally drill underneath road and supply and install </t>
    </r>
    <r>
      <rPr>
        <b/>
        <sz val="10"/>
        <color theme="1"/>
        <rFont val="Arial"/>
        <family val="2"/>
      </rPr>
      <t>160mm diameter PVC</t>
    </r>
    <r>
      <rPr>
        <sz val="10"/>
        <color theme="1"/>
        <rFont val="Arial"/>
        <family val="2"/>
      </rPr>
      <t xml:space="preserve"> duct for HV cable. Contractor to supply PVC / PE  pipe compatible with its machine.  </t>
    </r>
  </si>
  <si>
    <t>3.4</t>
  </si>
  <si>
    <r>
      <t>Directionally drill underneath road and supply and install</t>
    </r>
    <r>
      <rPr>
        <b/>
        <sz val="10"/>
        <color theme="1"/>
        <rFont val="Arial"/>
        <family val="2"/>
      </rPr>
      <t xml:space="preserve"> 110mm diameter PVC / PE</t>
    </r>
    <r>
      <rPr>
        <sz val="10"/>
        <color theme="1"/>
        <rFont val="Arial"/>
        <family val="2"/>
      </rPr>
      <t xml:space="preserve"> duct for fibre optic cable and ECC.  Contractor to supply PVC pipe compatible with its machine.  </t>
    </r>
  </si>
  <si>
    <t>3.5</t>
  </si>
  <si>
    <t>D-DT-8018</t>
  </si>
  <si>
    <r>
      <t xml:space="preserve">Install a </t>
    </r>
    <r>
      <rPr>
        <b/>
        <sz val="10"/>
        <color theme="1"/>
        <rFont val="Arial"/>
        <family val="2"/>
      </rPr>
      <t>250mm diameter PVC</t>
    </r>
    <r>
      <rPr>
        <sz val="10"/>
        <color theme="1"/>
        <rFont val="Arial"/>
        <family val="2"/>
      </rPr>
      <t xml:space="preserve"> sleeves underneath road / entrance (each PVC is in 6m length) for HV cable.  </t>
    </r>
    <r>
      <rPr>
        <sz val="10"/>
        <color theme="8" tint="-0.249977111117893"/>
        <rFont val="Arial"/>
        <family val="2"/>
      </rPr>
      <t xml:space="preserve">Cost to include the concrete casted over the PVC sleeves which </t>
    </r>
    <r>
      <rPr>
        <sz val="10"/>
        <color theme="1"/>
        <rFont val="Arial"/>
        <family val="2"/>
      </rPr>
      <t>shall have a minimum surround of 75 mm, to prevent collapsing or deformation after backfilling. The concrete strength shall be at least 15 MPA.</t>
    </r>
  </si>
  <si>
    <t>3.6</t>
  </si>
  <si>
    <r>
      <t>Install</t>
    </r>
    <r>
      <rPr>
        <b/>
        <sz val="10"/>
        <color theme="1"/>
        <rFont val="Arial"/>
        <family val="2"/>
      </rPr>
      <t xml:space="preserve"> 160mm diameter PVC</t>
    </r>
    <r>
      <rPr>
        <sz val="10"/>
        <color theme="1"/>
        <rFont val="Arial"/>
        <family val="2"/>
      </rPr>
      <t xml:space="preserve"> sleeves underneath road / entrance (each PVC is in 6m length) for HV cable.  Cost to include the concrete casted over the PVC sleeves which shall have a minimum surround of 75 mm, to prevent collapsing or deformation after backfilling. The concrete strength shall be at least 15 MPA.</t>
    </r>
  </si>
  <si>
    <t>3.7</t>
  </si>
  <si>
    <r>
      <t xml:space="preserve">Install </t>
    </r>
    <r>
      <rPr>
        <b/>
        <sz val="10"/>
        <color theme="1"/>
        <rFont val="Arial"/>
        <family val="2"/>
      </rPr>
      <t>110mm diameter PVC</t>
    </r>
    <r>
      <rPr>
        <sz val="10"/>
        <color theme="1"/>
        <rFont val="Arial"/>
        <family val="2"/>
      </rPr>
      <t xml:space="preserve"> sleeves underneath road / entrance (each PVC 6m in length) to be used for fibre cable and ECC, separately.  Cost to include the concrete casted over the PVC sleeves which shall have a minimum surround of 75 mm, to prevent collapsing or deformation after backfilling. The concrete strength shall be at least 15 MPA.</t>
    </r>
  </si>
  <si>
    <t>3.8</t>
  </si>
  <si>
    <r>
      <t xml:space="preserve">Supply, deliver and Seal spare </t>
    </r>
    <r>
      <rPr>
        <b/>
        <sz val="10"/>
        <color theme="1"/>
        <rFont val="Arial"/>
        <family val="2"/>
      </rPr>
      <t>250mm diameter PVC / PE</t>
    </r>
    <r>
      <rPr>
        <sz val="10"/>
        <color theme="1"/>
        <rFont val="Arial"/>
        <family val="2"/>
      </rPr>
      <t xml:space="preserve"> ducts with suitable caps to prevent ingress of water, vermin and backfill material.</t>
    </r>
  </si>
  <si>
    <t>3.9</t>
  </si>
  <si>
    <r>
      <t xml:space="preserve">Supply, deliver and Seal spare </t>
    </r>
    <r>
      <rPr>
        <b/>
        <sz val="10"/>
        <color theme="1"/>
        <rFont val="Arial"/>
        <family val="2"/>
      </rPr>
      <t xml:space="preserve">160mm diameter PVC / PE </t>
    </r>
    <r>
      <rPr>
        <sz val="10"/>
        <color theme="1"/>
        <rFont val="Arial"/>
        <family val="2"/>
      </rPr>
      <t>ducts with suitable caps to prevent ingress of water, vermin and backfill material.</t>
    </r>
  </si>
  <si>
    <t>3.10</t>
  </si>
  <si>
    <r>
      <t xml:space="preserve">Supply, deliver and Seal spare </t>
    </r>
    <r>
      <rPr>
        <b/>
        <sz val="10"/>
        <color theme="1"/>
        <rFont val="Arial"/>
        <family val="2"/>
      </rPr>
      <t>110mm diameter PVC / PE</t>
    </r>
    <r>
      <rPr>
        <sz val="10"/>
        <color theme="1"/>
        <rFont val="Arial"/>
        <family val="2"/>
      </rPr>
      <t xml:space="preserve"> ducts with suitable caps to prevent ingress of water, vermin and backfill material.</t>
    </r>
  </si>
  <si>
    <t>3.11</t>
  </si>
  <si>
    <t>Supply and Install non-metallic draw wires in any size spare diameter PVC / PE sleeves.</t>
  </si>
  <si>
    <t>Civil Contractor : HV Cable installation (Normal Installation)</t>
  </si>
  <si>
    <t>4.1</t>
  </si>
  <si>
    <r>
      <t xml:space="preserve">Saw cutting of road surface. </t>
    </r>
    <r>
      <rPr>
        <b/>
        <sz val="10"/>
        <color theme="1"/>
        <rFont val="Arial"/>
        <family val="2"/>
      </rPr>
      <t>(One side of trench)</t>
    </r>
  </si>
  <si>
    <t>4.2</t>
  </si>
  <si>
    <r>
      <t xml:space="preserve">Saw cutting of road surface. </t>
    </r>
    <r>
      <rPr>
        <b/>
        <sz val="10"/>
        <color theme="1"/>
        <rFont val="Arial"/>
        <family val="2"/>
      </rPr>
      <t>(On both sides of trench)</t>
    </r>
  </si>
  <si>
    <t>Total length - m</t>
  </si>
  <si>
    <t>4.3</t>
  </si>
  <si>
    <t>D-DT-0892 Sheet 1 and Sheet 3</t>
  </si>
  <si>
    <r>
      <t>Excavate by hand a 1m wide x 1.3m deep trench for the HV cable (Shale) –</t>
    </r>
    <r>
      <rPr>
        <b/>
        <sz val="10"/>
        <color theme="1"/>
        <rFont val="Arial"/>
        <family val="2"/>
      </rPr>
      <t xml:space="preserve"> General / Parallel to curb.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</si>
  <si>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4.4</t>
  </si>
  <si>
    <r>
      <t>Excavate by hand a 1m wide x 1.3m deep trench for the HV cable (Soil) –</t>
    </r>
    <r>
      <rPr>
        <b/>
        <sz val="10"/>
        <color theme="1"/>
        <rFont val="Arial"/>
        <family val="2"/>
      </rPr>
      <t xml:space="preserve"> General / Parallel to curb.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</si>
  <si>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4.5</t>
  </si>
  <si>
    <r>
      <t xml:space="preserve">Excavate by machine a 1m wide x 1.3m deep trench for the HV cable </t>
    </r>
    <r>
      <rPr>
        <sz val="10"/>
        <color rgb="FFFF0000"/>
        <rFont val="Arial"/>
        <family val="2"/>
      </rPr>
      <t>(Rock)</t>
    </r>
    <r>
      <rPr>
        <sz val="10"/>
        <color theme="1"/>
        <rFont val="Arial"/>
        <family val="2"/>
      </rPr>
      <t xml:space="preserve"> –</t>
    </r>
    <r>
      <rPr>
        <b/>
        <sz val="10"/>
        <color theme="1"/>
        <rFont val="Arial"/>
        <family val="2"/>
      </rPr>
      <t xml:space="preserve"> General / Parallel to curb.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</si>
  <si>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4.6</t>
  </si>
  <si>
    <r>
      <t>Excavate by machine a 1m wide x 1.3m deep trench for the HV cable (Shale) –</t>
    </r>
    <r>
      <rPr>
        <b/>
        <sz val="10"/>
        <color theme="1"/>
        <rFont val="Arial"/>
        <family val="2"/>
      </rPr>
      <t xml:space="preserve"> General / Parallel to curb.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</si>
  <si>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4.7</t>
  </si>
  <si>
    <r>
      <t>Excavate by machine a 1m wide x 1.3m deep trench for the HV cable (Soil) –</t>
    </r>
    <r>
      <rPr>
        <b/>
        <sz val="10"/>
        <color theme="1"/>
        <rFont val="Arial"/>
        <family val="2"/>
      </rPr>
      <t xml:space="preserve"> General / Parallel to curb.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</si>
  <si>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4.8</t>
  </si>
  <si>
    <r>
      <t>Excavate by hand a 1m wide x 1.6m deep trench for the HV cable. (Shale)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</si>
  <si>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4.9</t>
  </si>
  <si>
    <r>
      <t>Excavate by hand a 1m wide x 1.6m deep trench for the HV cable. (Soil)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</si>
  <si>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4.10</t>
  </si>
  <si>
    <r>
      <t>Excavate by machine a 1m wide x 1.6m deep trench for the HV cable. (Rock)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</si>
  <si>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4.11</t>
  </si>
  <si>
    <r>
      <t>Excavate by machine a 1m wide x 1.6m deep trench for the HV cable. (Shale)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</si>
  <si>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4.12</t>
  </si>
  <si>
    <r>
      <t>Excavate by machine a 1m wide x 1.6m deep trench for the HV cable. (Soil)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t>
    </r>
  </si>
  <si>
    <t>4.13</t>
  </si>
  <si>
    <t>Transport (from site) and store soil at suitable site. (First handling of soil, where required.). (50km radius)</t>
  </si>
  <si>
    <t>4.14</t>
  </si>
  <si>
    <t>Transport (from site) and dump soil. (Bedding soil, blanket soil and trench stabilization soil.) (Material to be dumped at suitable site in accordance with the Maintenance Management plan / EMP.)</t>
  </si>
  <si>
    <t>4.15</t>
  </si>
  <si>
    <t>SANS 10198 and D-DT-0892 Sheet 1 and Sheet 3</t>
  </si>
  <si>
    <t>Sift soil with sieve having a maximum mesh size of no greater than 12mm. (Bedding and blanket)</t>
  </si>
  <si>
    <t>4.16</t>
  </si>
  <si>
    <t>Local authority requirements or Civil Engineer's engineering report.</t>
  </si>
  <si>
    <r>
      <t>Supply (Import), install and hand / machine compact (90% MOD AASHTO) imported</t>
    </r>
    <r>
      <rPr>
        <sz val="10"/>
        <rFont val="Arial"/>
        <family val="2"/>
      </rPr>
      <t xml:space="preserve"> </t>
    </r>
    <r>
      <rPr>
        <sz val="10"/>
        <color rgb="FFFF0000"/>
        <rFont val="Arial"/>
        <family val="2"/>
      </rPr>
      <t>C4</t>
    </r>
    <r>
      <rPr>
        <sz val="10"/>
        <color theme="1"/>
        <rFont val="Arial"/>
        <family val="2"/>
      </rPr>
      <t xml:space="preserve"> soil for trench stabilization or backfill.  (Volume quoted is for final compacted volume and includes bulking factors.)</t>
    </r>
  </si>
  <si>
    <t>4.17</t>
  </si>
  <si>
    <r>
      <t xml:space="preserve">Supply (Import), install and hand / machine compact (90% MOD AASHTO) imported </t>
    </r>
    <r>
      <rPr>
        <sz val="10"/>
        <color rgb="FFFF0000"/>
        <rFont val="Arial"/>
        <family val="2"/>
      </rPr>
      <t xml:space="preserve">C5 </t>
    </r>
    <r>
      <rPr>
        <sz val="10"/>
        <color theme="1"/>
        <rFont val="Arial"/>
        <family val="2"/>
      </rPr>
      <t>soil for trench stabilization or backfill.  (Volume quoted is for final compacted volume and includes bulking factors.)</t>
    </r>
  </si>
  <si>
    <t>4.18</t>
  </si>
  <si>
    <r>
      <t xml:space="preserve">Supply (Import), install and hand / machine compact (90% MOD AASHTO) imported </t>
    </r>
    <r>
      <rPr>
        <sz val="10"/>
        <color rgb="FFFF0000"/>
        <rFont val="Arial"/>
        <family val="2"/>
      </rPr>
      <t>G4</t>
    </r>
    <r>
      <rPr>
        <sz val="10"/>
        <color theme="1"/>
        <rFont val="Arial"/>
        <family val="2"/>
      </rPr>
      <t xml:space="preserve"> soil for trench stabilization or backfill.  (Volume quoted is for final compacted volume and includes bulking factors.)</t>
    </r>
  </si>
  <si>
    <t>4.19</t>
  </si>
  <si>
    <r>
      <t xml:space="preserve">Supply (Import), install and hand / machine compact (90% MOD AASHTO) imported </t>
    </r>
    <r>
      <rPr>
        <sz val="10"/>
        <color rgb="FFFF0000"/>
        <rFont val="Arial"/>
        <family val="2"/>
      </rPr>
      <t xml:space="preserve">G5 </t>
    </r>
    <r>
      <rPr>
        <sz val="10"/>
        <color theme="1"/>
        <rFont val="Arial"/>
        <family val="2"/>
      </rPr>
      <t>soil for trench stabilization or backfill.  (Volume quoted is for final compacted volume and includes bulking factors.)</t>
    </r>
  </si>
  <si>
    <t>4.20</t>
  </si>
  <si>
    <r>
      <t>Backfill, sift and compact (in maximum layers of 300mm – 90% MOD AASHTO) original soil as backfill for HV cables.) – 1m (wide) x 0.9m (deep), for 100% of the route. (Original excavated soil) –</t>
    </r>
    <r>
      <rPr>
        <b/>
        <sz val="10"/>
        <color theme="1"/>
        <rFont val="Arial"/>
        <family val="2"/>
      </rPr>
      <t xml:space="preserve"> General / Under Road Surface (Parallel to kerbing.)  </t>
    </r>
    <r>
      <rPr>
        <sz val="10"/>
        <color theme="1"/>
        <rFont val="Arial"/>
        <family val="2"/>
      </rPr>
      <t>(Volume quoted is for final compacted volume and includes bulking factors.)</t>
    </r>
  </si>
  <si>
    <t>4.21</t>
  </si>
  <si>
    <r>
      <t xml:space="preserve">Backfill, sift and compact (in maximum layers of 300mm – 90% MOD AASHTO ) original soil as backfill for HV cables.) – 1m (wide) x 1.2m (deep), for 100% of the route. (Original excavated soil) – </t>
    </r>
    <r>
      <rPr>
        <b/>
        <sz val="10"/>
        <color theme="1"/>
        <rFont val="Arial"/>
        <family val="2"/>
      </rPr>
      <t xml:space="preserve">Road / Railway crossing.  </t>
    </r>
    <r>
      <rPr>
        <sz val="10"/>
        <color theme="1"/>
        <rFont val="Arial"/>
        <family val="2"/>
      </rPr>
      <t>(Volume quoted is for final compacted volume and includes bulking factors.)</t>
    </r>
  </si>
  <si>
    <t>4.22</t>
  </si>
  <si>
    <r>
      <t>Return (Transport), sift, backfill and compact (in maximum layers of 300mm – 90% MOD AASHTO) original soil as backfill for HV cables.) – 1m (wide) x 0.9m (deep), for 100% of the route. (Original excavated soil; Second handling of soil) –</t>
    </r>
    <r>
      <rPr>
        <b/>
        <sz val="10"/>
        <color theme="1"/>
        <rFont val="Arial"/>
        <family val="2"/>
      </rPr>
      <t xml:space="preserve"> General / Under Road Surface (Parallel to kerbing.) </t>
    </r>
    <r>
      <rPr>
        <sz val="10"/>
        <color theme="1"/>
        <rFont val="Arial"/>
        <family val="2"/>
      </rPr>
      <t xml:space="preserve"> (Volume quoted is for final compacted volume and includes bulking factors.) (50km radius)</t>
    </r>
  </si>
  <si>
    <t>4.23</t>
  </si>
  <si>
    <r>
      <t xml:space="preserve">Return (Transport), sift, backfill and compact (in maximum layers of 300mm – 90% MOD AASHTO ) original soil as backfill for HV cables.) – 1m (wide) x 1.2m (deep), for 100% of the route. (Original excavated soil; Second handling of soil) – </t>
    </r>
    <r>
      <rPr>
        <b/>
        <sz val="10"/>
        <color theme="1"/>
        <rFont val="Arial"/>
        <family val="2"/>
      </rPr>
      <t xml:space="preserve">Road / Railway crossing.  </t>
    </r>
    <r>
      <rPr>
        <sz val="10"/>
        <color theme="1"/>
        <rFont val="Arial"/>
        <family val="2"/>
      </rPr>
      <t>(Volume quoted is for final compacted volume and includes bulking factors.) (50km radius)</t>
    </r>
  </si>
  <si>
    <t>4.24</t>
  </si>
  <si>
    <t>Offload and install Danger / Warning tape along cable route length. (The tape weights about 22kg for 330m of tape.)</t>
  </si>
  <si>
    <t>4.25</t>
  </si>
  <si>
    <t>Maintenance Management plan / EMP  (if applicable) or Civil Engineer's engineering report (if applicable).</t>
  </si>
  <si>
    <t>Chemical rock breaking. (Supply and apply safely) - Prior approval required.</t>
  </si>
  <si>
    <t>10% fee</t>
  </si>
  <si>
    <t>4.26</t>
  </si>
  <si>
    <t>Rock blasting. (Supply and apply safely) - Prior approval required.</t>
  </si>
  <si>
    <t>4.27</t>
  </si>
  <si>
    <t>Transport and dump broken rock. (Material to be dumped at suitable site in accordance with the Maintenance Management plan / EMP.)</t>
  </si>
  <si>
    <t>4.28</t>
  </si>
  <si>
    <t>D-DT-8076  and D-DT-0892 Sheet 1 and Sheet 3</t>
  </si>
  <si>
    <t xml:space="preserve">Offload and install pre-cast concrete slabs (760mm long, 200mm wide) as per D-DT-0892, along HV cable route length. </t>
  </si>
  <si>
    <t>4.29</t>
  </si>
  <si>
    <r>
      <t xml:space="preserve">Supply, deliver, install (at start of cable trenching) and decommission (after construction) 1.5m high shoring timber on both sides of the HV cable trench. </t>
    </r>
    <r>
      <rPr>
        <b/>
        <sz val="10"/>
        <color theme="1"/>
        <rFont val="Arial"/>
        <family val="2"/>
      </rPr>
      <t>(General / Under Road Surface (Parallel to kerbing)) - Shoring to be designed by ECSA registered Civil / Structural engineer.</t>
    </r>
  </si>
  <si>
    <t>Linear Length - m</t>
  </si>
  <si>
    <t>4.30</t>
  </si>
  <si>
    <r>
      <t xml:space="preserve">Supply, deliver, install (at start of cable trenching) and decommission (after construction) 1.8m high shoring timber on both sides of the HV cable trench. </t>
    </r>
    <r>
      <rPr>
        <b/>
        <sz val="10"/>
        <color theme="1"/>
        <rFont val="Arial"/>
        <family val="2"/>
      </rPr>
      <t>(Road and Railway crossings) - Shoring to be designed by ECSA registered Civil / Structural engineer.</t>
    </r>
  </si>
  <si>
    <t>4.31</t>
  </si>
  <si>
    <t>Perform cross-trenches / trial holes to determine the location of services. Cross-trenches to be reinstated to their original state. (Trench sizes are: 4m wide x 1m long x 1.8m deep = 7.2m³)</t>
  </si>
  <si>
    <t>4.32</t>
  </si>
  <si>
    <t>D-DT-8080, D-DT-0894 Sheet 2 or Design Specific drawing(s).</t>
  </si>
  <si>
    <r>
      <t xml:space="preserve">Supply and build on-site a manhole used for </t>
    </r>
    <r>
      <rPr>
        <b/>
        <sz val="10"/>
        <color theme="1"/>
        <rFont val="Arial"/>
        <family val="2"/>
      </rPr>
      <t>DTS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t>
    </r>
  </si>
  <si>
    <t>4.33</t>
  </si>
  <si>
    <t>D-DT-8080, D-DT-0894 Sheet 4 or Design Specific drawing(s).</t>
  </si>
  <si>
    <r>
      <t xml:space="preserve">Supply and install a pre-cast manhole used for </t>
    </r>
    <r>
      <rPr>
        <b/>
        <sz val="10"/>
        <color theme="1"/>
        <rFont val="Arial"/>
        <family val="2"/>
      </rPr>
      <t>DTS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t>
    </r>
  </si>
  <si>
    <t>4.34</t>
  </si>
  <si>
    <r>
      <t xml:space="preserve">Supply and build on-site a manhole used for </t>
    </r>
    <r>
      <rPr>
        <b/>
        <sz val="10"/>
        <color theme="1"/>
        <rFont val="Arial"/>
        <family val="2"/>
      </rPr>
      <t>Differential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t>
    </r>
  </si>
  <si>
    <t>4.35</t>
  </si>
  <si>
    <r>
      <t xml:space="preserve">Supply and install a pre-cast manhole used for </t>
    </r>
    <r>
      <rPr>
        <b/>
        <sz val="10"/>
        <color theme="1"/>
        <rFont val="Arial"/>
        <family val="2"/>
      </rPr>
      <t>Differential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t>
    </r>
  </si>
  <si>
    <t>4.36</t>
  </si>
  <si>
    <t>Pump Water to ensure trenches are free of water at all times.</t>
  </si>
  <si>
    <t>Hour</t>
  </si>
  <si>
    <t>4.37</t>
  </si>
  <si>
    <r>
      <t xml:space="preserve">Supply and install during construction and remove after construction, danger labels, </t>
    </r>
    <r>
      <rPr>
        <sz val="10"/>
        <color rgb="FFFF0000"/>
        <rFont val="Arial"/>
        <family val="2"/>
      </rPr>
      <t>Water filled plastic barricading and steel guard rails</t>
    </r>
    <r>
      <rPr>
        <sz val="10"/>
        <color theme="1"/>
        <rFont val="Arial"/>
        <family val="2"/>
      </rPr>
      <t xml:space="preserve"> along the cable route length and joint bays as needed. – Signs must be clearly visible even in poor visibility conditions. – (Use warning illuminants where possible.)</t>
    </r>
  </si>
  <si>
    <t>M</t>
  </si>
  <si>
    <t>4.38</t>
  </si>
  <si>
    <r>
      <t xml:space="preserve">Supply and install during construction and remove after construction, danger labels, </t>
    </r>
    <r>
      <rPr>
        <sz val="10"/>
        <color rgb="FFFF0000"/>
        <rFont val="Arial"/>
        <family val="2"/>
      </rPr>
      <t xml:space="preserve">concrete barricading and steel guard rails </t>
    </r>
    <r>
      <rPr>
        <sz val="10"/>
        <color theme="1"/>
        <rFont val="Arial"/>
        <family val="2"/>
      </rPr>
      <t>along the cable route length and joint bays. – Signs must be clearly visible even in poor visibility conditions. – (Use warning illuminants where possible.)</t>
    </r>
  </si>
  <si>
    <t>4.39</t>
  </si>
  <si>
    <r>
      <t xml:space="preserve">Supply and Install </t>
    </r>
    <r>
      <rPr>
        <sz val="10"/>
        <color rgb="FFFF0000"/>
        <rFont val="Arial"/>
        <family val="2"/>
      </rPr>
      <t>steel trench covers / plates during construction, and remove after construction</t>
    </r>
    <r>
      <rPr>
        <sz val="10"/>
        <color theme="1"/>
        <rFont val="Arial"/>
        <family val="2"/>
      </rPr>
      <t>, to ensure that there is access to properties and pedestrian crossings (where needed) while work is performed on the HV cable along the route length.</t>
    </r>
  </si>
  <si>
    <t>Civil Contractor : HV Cable installation (Inside Culverts)</t>
  </si>
  <si>
    <t>5.1</t>
  </si>
  <si>
    <r>
      <t xml:space="preserve">Saw cutting of road surface. </t>
    </r>
    <r>
      <rPr>
        <b/>
        <sz val="10"/>
        <color theme="1"/>
        <rFont val="Arial"/>
        <family val="2"/>
      </rPr>
      <t xml:space="preserve">(One side of trench) </t>
    </r>
    <r>
      <rPr>
        <sz val="10"/>
        <color theme="1"/>
        <rFont val="Arial"/>
        <family val="2"/>
      </rPr>
      <t>- Prior approval required.</t>
    </r>
  </si>
  <si>
    <t>5.2</t>
  </si>
  <si>
    <r>
      <t xml:space="preserve">Saw cutting of road surface. </t>
    </r>
    <r>
      <rPr>
        <b/>
        <sz val="10"/>
        <color theme="1"/>
        <rFont val="Arial"/>
        <family val="2"/>
      </rPr>
      <t xml:space="preserve">(On both sides of trench) </t>
    </r>
    <r>
      <rPr>
        <sz val="10"/>
        <color theme="1"/>
        <rFont val="Arial"/>
        <family val="2"/>
      </rPr>
      <t>- Prior approval required.</t>
    </r>
  </si>
  <si>
    <t>5.3</t>
  </si>
  <si>
    <t>D-ST-2328</t>
  </si>
  <si>
    <r>
      <t>Excavate by hand for the HV cable and joint culvert - Shale –</t>
    </r>
    <r>
      <rPr>
        <b/>
        <sz val="10"/>
        <color theme="1"/>
        <rFont val="Arial"/>
        <family val="2"/>
      </rPr>
      <t xml:space="preserve"> General / Under Road Surface (Parallel to kerbing.)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</si>
  <si>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5.4</t>
  </si>
  <si>
    <r>
      <t>Excavate by hand for the HV cable and joint culvert - Soil –</t>
    </r>
    <r>
      <rPr>
        <b/>
        <sz val="10"/>
        <color theme="1"/>
        <rFont val="Arial"/>
        <family val="2"/>
      </rPr>
      <t xml:space="preserve"> General / Under Road Surface (Parallel to kerbing.)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</si>
  <si>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5.5</t>
  </si>
  <si>
    <r>
      <t>Excavate by machine for the HV cable and joint culvert - Rock –</t>
    </r>
    <r>
      <rPr>
        <b/>
        <sz val="10"/>
        <color theme="1"/>
        <rFont val="Arial"/>
        <family val="2"/>
      </rPr>
      <t xml:space="preserve"> General / Under Road Surface (Parallel to kerbing.)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</si>
  <si>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5.6</t>
  </si>
  <si>
    <r>
      <t>Excavate by machine for the HV cable and joint culvert - Shale –</t>
    </r>
    <r>
      <rPr>
        <b/>
        <sz val="10"/>
        <color theme="1"/>
        <rFont val="Arial"/>
        <family val="2"/>
      </rPr>
      <t xml:space="preserve"> General / Under Road Surface (Parallel to kerbing.)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</si>
  <si>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5.7</t>
  </si>
  <si>
    <r>
      <t>Excavate by machine for the HV cable and joint culvert - Soil –</t>
    </r>
    <r>
      <rPr>
        <b/>
        <sz val="10"/>
        <color theme="1"/>
        <rFont val="Arial"/>
        <family val="2"/>
      </rPr>
      <t xml:space="preserve"> General / Under Road Surface (Parallel to kerbing.)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</si>
  <si>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5.8</t>
  </si>
  <si>
    <r>
      <t>Excavate by hand for the HV cable and joint culvert - Shale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</si>
  <si>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5.9</t>
  </si>
  <si>
    <r>
      <t>Excavate by hand for the HV cable and joint culvert - Soil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</si>
  <si>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5.10</t>
  </si>
  <si>
    <r>
      <t>Excavate by machine for the HV cable and joint culvert - Rock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</si>
  <si>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5.11</t>
  </si>
  <si>
    <r>
      <t>Excavate by machine for the HV cable and joint culvert - Shale –</t>
    </r>
    <r>
      <rPr>
        <b/>
        <sz val="10"/>
        <color theme="1"/>
        <rFont val="Arial"/>
        <family val="2"/>
      </rPr>
      <t xml:space="preserve"> 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</si>
  <si>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5.12</t>
  </si>
  <si>
    <r>
      <t xml:space="preserve">Excavate by machine for the HV cable and joint culvert - Soil – </t>
    </r>
    <r>
      <rPr>
        <b/>
        <sz val="10"/>
        <color theme="1"/>
        <rFont val="Arial"/>
        <family val="2"/>
      </rPr>
      <t xml:space="preserve">At Road and Railway crossings. </t>
    </r>
    <r>
      <rPr>
        <sz val="10"/>
        <color theme="1"/>
        <rFont val="Arial"/>
        <family val="2"/>
      </rPr>
      <t xml:space="preserve">
(Note: Excavation to be done in sections at a time, from one HV joint bay to the next HV joint bay. After this, the trench must be backfilled, compacted and surfaces reinstated, etc. before continuing with the installation of the next section, or as directed on-site. The actual labour for backfilling, compacting, reinstatement, etc. will be covered in other activities.) - Prior approval required.</t>
    </r>
  </si>
  <si>
    <t>5.13</t>
  </si>
  <si>
    <t>D-ST-2328 Sheet 7</t>
  </si>
  <si>
    <t>Supply and install 3 x Concrete pipes for crossing. - Prior approval required.</t>
  </si>
  <si>
    <t>5.14</t>
  </si>
  <si>
    <t>Supply and install concrete culverts, lid, slab, cement, support, etc. complete as per drawings, for both sides of crossing. (Culvert specified on drawing.)- Prior approval required.</t>
  </si>
  <si>
    <t>Per road crossing</t>
  </si>
  <si>
    <t>5.15</t>
  </si>
  <si>
    <t>Transport (from site) and store soil at suitable site. (First handling of soil, where required.) (50km radius) - Prior approval required.</t>
  </si>
  <si>
    <t>5.16</t>
  </si>
  <si>
    <t>Transport (from site) and dump soil. (Bedding soil, blanket soil and trench stabilization soil.) (Material to be dumped at suitable site in accordance with the Maintenance Management plan / EMP.) - Prior approval required.</t>
  </si>
  <si>
    <t>5.17</t>
  </si>
  <si>
    <t>SANS 10198 and D-ST-2328</t>
  </si>
  <si>
    <t>Sift soil with sieve having a maximum mesh size of no greater than 12mm. (Bedding and blanket) - Prior approval required.</t>
  </si>
  <si>
    <t>5.18</t>
  </si>
  <si>
    <t>Supply (Import), install and hand / machine compact (90% MOD AASHTO) imported C4 soil for trench stabilization. (Volume quoted is for final compacted volume and includes bulking factors.) - Prior approval required.</t>
  </si>
  <si>
    <t>5.19</t>
  </si>
  <si>
    <t>Supply (Import), install and hand / machine compact (90% MOD AASHTO) imported C5 soil for trench stabilization. (Volume quoted is for final compacted volume and includes bulking factors.)  - Prior approval required.</t>
  </si>
  <si>
    <t>5.20</t>
  </si>
  <si>
    <t>Supply (Import), install and hand / machine compact (90% MOD AASHTO) imported G4 soil for trench stabilization. (Volume quoted is for final compacted volume and includes bulking factors.) - Prior approval required.</t>
  </si>
  <si>
    <t>5.21</t>
  </si>
  <si>
    <t>Supply (Import), install and hand / machine compact (90% MOD AASHTO) imported G5 soil for trench stabilization. (Volume quoted is for final compacted volume and includes bulking factors.) - Prior approval required.</t>
  </si>
  <si>
    <t>5.22</t>
  </si>
  <si>
    <r>
      <t>Backfill, sift and compact (in maximum layers of 300mm – 90% MOD AASHTO) original soil as backfill for HV cables and next to culverts. (Original excavated soil;) –</t>
    </r>
    <r>
      <rPr>
        <b/>
        <sz val="10"/>
        <color theme="1"/>
        <rFont val="Arial"/>
        <family val="2"/>
      </rPr>
      <t xml:space="preserve"> General / Under Road Surface (Parallel to kerbing.)  </t>
    </r>
    <r>
      <rPr>
        <sz val="10"/>
        <color theme="1"/>
        <rFont val="Arial"/>
        <family val="2"/>
      </rPr>
      <t>(Volume quoted is for final compacted volume and includes bulking factors.)</t>
    </r>
    <r>
      <rPr>
        <b/>
        <sz val="10"/>
        <color theme="1"/>
        <rFont val="Arial"/>
        <family val="2"/>
      </rPr>
      <t xml:space="preserve"> - </t>
    </r>
    <r>
      <rPr>
        <sz val="10"/>
        <color theme="1"/>
        <rFont val="Arial"/>
        <family val="2"/>
      </rPr>
      <t>Prior approval required.</t>
    </r>
  </si>
  <si>
    <t>5.23</t>
  </si>
  <si>
    <r>
      <t xml:space="preserve">Backfill, sift and compact (in maximum layers of 300mm – 90% MOD AASHTO ) original soil as backfill for HV cables and next to the culverts. (Original excavated soil;) – </t>
    </r>
    <r>
      <rPr>
        <b/>
        <sz val="10"/>
        <color theme="1"/>
        <rFont val="Arial"/>
        <family val="2"/>
      </rPr>
      <t xml:space="preserve">Road / Railway crossing.  </t>
    </r>
    <r>
      <rPr>
        <sz val="10"/>
        <color theme="1"/>
        <rFont val="Arial"/>
        <family val="2"/>
      </rPr>
      <t xml:space="preserve">(Volume quoted is for final compacted volume and includes bulking factors.) </t>
    </r>
    <r>
      <rPr>
        <b/>
        <sz val="10"/>
        <color theme="1"/>
        <rFont val="Arial"/>
        <family val="2"/>
      </rPr>
      <t xml:space="preserve">- </t>
    </r>
    <r>
      <rPr>
        <sz val="10"/>
        <color theme="1"/>
        <rFont val="Arial"/>
        <family val="2"/>
      </rPr>
      <t>Prior approval required.</t>
    </r>
  </si>
  <si>
    <t>5.24</t>
  </si>
  <si>
    <r>
      <t>Return (Transport), sift, backfill and compact (in maximum layers of 300mm – 90% MOD AASHTO) original soil as backfill for HV cables.) – 1.6m (wide) x 0.45m (deep), and next to culverts, for 100% of the route. (Original excavated soil; Second handling of soil) –</t>
    </r>
    <r>
      <rPr>
        <b/>
        <sz val="10"/>
        <color theme="1"/>
        <rFont val="Arial"/>
        <family val="2"/>
      </rPr>
      <t xml:space="preserve"> General / Under Road Surface (Parallel to kerbing.)  </t>
    </r>
    <r>
      <rPr>
        <sz val="10"/>
        <color theme="1"/>
        <rFont val="Arial"/>
        <family val="2"/>
      </rPr>
      <t>(Volume quoted is for final compacted volume and includes bulking factors.) (50km radius) - Prior approval required.</t>
    </r>
  </si>
  <si>
    <t>5.25</t>
  </si>
  <si>
    <r>
      <t xml:space="preserve">Return (Transport), sift, backfill and compact (in maximum layers of 300mm – 90% MOD AASHTO ) original soil as backfill for HV cables.) – 1.6m (wide) x 0.75m (deep), and next to the culverts, for 100% of the route. (Original excavated soil; Second handling of soil) – </t>
    </r>
    <r>
      <rPr>
        <b/>
        <sz val="10"/>
        <color theme="1"/>
        <rFont val="Arial"/>
        <family val="2"/>
      </rPr>
      <t xml:space="preserve">Road / Railway crossing.  </t>
    </r>
    <r>
      <rPr>
        <sz val="10"/>
        <color theme="1"/>
        <rFont val="Arial"/>
        <family val="2"/>
      </rPr>
      <t xml:space="preserve">(Volume quoted is for final compacted volume and includes bulking factors.) (50km radius) </t>
    </r>
    <r>
      <rPr>
        <b/>
        <sz val="10"/>
        <color theme="1"/>
        <rFont val="Arial"/>
        <family val="2"/>
      </rPr>
      <t xml:space="preserve">- </t>
    </r>
    <r>
      <rPr>
        <sz val="10"/>
        <color theme="1"/>
        <rFont val="Arial"/>
        <family val="2"/>
      </rPr>
      <t>Prior approval required.</t>
    </r>
  </si>
  <si>
    <t>5.26</t>
  </si>
  <si>
    <t>Offload and install Danger / Warning tape along cable route length. (The tape weights about 22kg for 330m of tape.) - Prior approval required.</t>
  </si>
  <si>
    <t>5.27</t>
  </si>
  <si>
    <t xml:space="preserve"> Chemical rock breaking. (Supply and apply safely) - Prior approval required.</t>
  </si>
  <si>
    <t>5.28</t>
  </si>
  <si>
    <t>5.29</t>
  </si>
  <si>
    <t>Transport and dump broken rock. (Material to be dumped at suitable site in accordance with the Maintenance Management plan / EMP.) - Prior approval required.</t>
  </si>
  <si>
    <t>5.30</t>
  </si>
  <si>
    <t>Supply and install pre-cast concrete culvert, lid, slab, cement, support, etc. complete as per drawings for HV cable. (Culvert specified on drawing.) - Prior approval required.</t>
  </si>
  <si>
    <t>5.31</t>
  </si>
  <si>
    <t>Supply and install pre-cast concrete culvert, lid, slab, cement, support, etc. complete as per drawings for HV cable transition bay. (Culvert specified on drawing.) - Prior approval required.</t>
  </si>
  <si>
    <t>5.32</t>
  </si>
  <si>
    <t>Supply and install pre-cast concrete culvert, lid, slab, cement, support, etc. complete as per drawings for fibre draw box. (Culvert specified on drawing.) - Prior approval required.</t>
  </si>
  <si>
    <t>5.33</t>
  </si>
  <si>
    <r>
      <t xml:space="preserve">Supply, deliver, install (at start of cable trenching) and decommission (after construction) 1.5m high shoring timber on both sides of the HV cable trench. </t>
    </r>
    <r>
      <rPr>
        <b/>
        <sz val="10"/>
        <color theme="1"/>
        <rFont val="Arial"/>
        <family val="2"/>
      </rPr>
      <t xml:space="preserve">(General / Under Road Surface (Parallel to kerbing)) - Shoring to be designed by ECSA registered Civil / Structural engineer. - </t>
    </r>
    <r>
      <rPr>
        <sz val="10"/>
        <color theme="1"/>
        <rFont val="Arial"/>
        <family val="2"/>
      </rPr>
      <t>Prior approval required.</t>
    </r>
  </si>
  <si>
    <t>5.34</t>
  </si>
  <si>
    <r>
      <t xml:space="preserve">Supply, deliver, install (at start of cable trenching) and decommission (after construction) 1.8m high shoring timber on both sides of the HV cable trench. </t>
    </r>
    <r>
      <rPr>
        <b/>
        <sz val="10"/>
        <color theme="1"/>
        <rFont val="Arial"/>
        <family val="2"/>
      </rPr>
      <t xml:space="preserve">(Road and Railway crossings) - Shoring to be designed by ECSA registered Civil / Structural engineer. - </t>
    </r>
    <r>
      <rPr>
        <sz val="10"/>
        <color theme="1"/>
        <rFont val="Arial"/>
        <family val="2"/>
      </rPr>
      <t>Prior approval required.</t>
    </r>
  </si>
  <si>
    <t>5.35</t>
  </si>
  <si>
    <t>Perform cross-trenches / trial holes to determine the location of services. Cross-trenches to be reinstated to their original state. (Trench sizes are: 4m wide x 1m long x 1.8m deep = 7.2m³) - Prior approval required.</t>
  </si>
  <si>
    <t xml:space="preserve">m³ </t>
  </si>
  <si>
    <t>5.36</t>
  </si>
  <si>
    <t>Supply and cast concrete with reinforcing, on-site, to fill gaps and spaces between culverts and slabs, as needed. - Prior approval required.</t>
  </si>
  <si>
    <t>5.37</t>
  </si>
  <si>
    <t>Transport (from site) and dump soil. (Backfill soil.) (Material to be dumped at suitable site in accordance with the Maintenance Management plan / EMP.) - Prior approval required.</t>
  </si>
  <si>
    <t>5.38</t>
  </si>
  <si>
    <r>
      <t xml:space="preserve">Supply and build on-site a manhole used for </t>
    </r>
    <r>
      <rPr>
        <b/>
        <sz val="10"/>
        <color theme="1"/>
        <rFont val="Arial"/>
        <family val="2"/>
      </rPr>
      <t>DTS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 - Prior approval required.</t>
    </r>
  </si>
  <si>
    <t>5.39</t>
  </si>
  <si>
    <r>
      <t xml:space="preserve">Supply and install a pre-cast manhole used for </t>
    </r>
    <r>
      <rPr>
        <b/>
        <sz val="10"/>
        <color theme="1"/>
        <rFont val="Arial"/>
        <family val="2"/>
      </rPr>
      <t>DTS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 - Prior approval required.</t>
    </r>
  </si>
  <si>
    <t>5.40</t>
  </si>
  <si>
    <r>
      <t xml:space="preserve">Supply and build on-site a manhole used for </t>
    </r>
    <r>
      <rPr>
        <b/>
        <sz val="10"/>
        <color theme="1"/>
        <rFont val="Arial"/>
        <family val="2"/>
      </rPr>
      <t>Differential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 - Prior approval required..</t>
    </r>
  </si>
  <si>
    <t>5.41</t>
  </si>
  <si>
    <r>
      <t xml:space="preserve">Supply and install a pre-cast manhole used for </t>
    </r>
    <r>
      <rPr>
        <b/>
        <sz val="10"/>
        <color theme="1"/>
        <rFont val="Arial"/>
        <family val="2"/>
      </rPr>
      <t>Differential fibre works.</t>
    </r>
    <r>
      <rPr>
        <sz val="10"/>
        <color theme="1"/>
        <rFont val="Arial"/>
        <family val="2"/>
      </rPr>
      <t xml:space="preserve"> (Scope excludes electrical scope.) In high-risk areas, draw pits may be installed at least 100 mm below the normal ground level. For such a case, the ground shall be re-instated on top of the draw pit cover. See drawing for more details. - Prior approval required.</t>
    </r>
  </si>
  <si>
    <t>5.42</t>
  </si>
  <si>
    <t>5.43</t>
  </si>
  <si>
    <t>Supply and install during construction and remove after construction, danger labels, Water filled plastic barricading and steel guard rails along the cable route length and joint bays as needed. – Signs must be clearly visible even in poor visibility conditions. – (Use warning illuminants where possible.)</t>
  </si>
  <si>
    <t>5.44</t>
  </si>
  <si>
    <t>Supply and install during construction and remove after construction, danger labels, concrete barricading and steel guard rails along the cable route length and joint bays. – Signs must be clearly visible even in poor visibility conditions. – (Use warning illuminants where possible.)</t>
  </si>
  <si>
    <t>5.45</t>
  </si>
  <si>
    <t>Supply and Install steel trench covers / plates during construction, and remove after construction, to ensure that there is access to properties and pedestrian crossings (where needed) while work is performed on the HV cable along the route length.</t>
  </si>
  <si>
    <t>Civil Contractor : HV Joint bays (Normal Installation)</t>
  </si>
  <si>
    <t>6.1</t>
  </si>
  <si>
    <t>D-DT-0891 Sheet 1, Sheet 3 and Sheet 4.</t>
  </si>
  <si>
    <t>Excavate by hand a 10m long x 2.1m wide x 1.65m deep joint bay. (Shale) – 34.65m³ per joint bay.</t>
  </si>
  <si>
    <t>6.2</t>
  </si>
  <si>
    <t>Excavate by hand a 10m long x 2.1m wide x 1.65m deep joint bay. (Soil) – 34.65m³ per joint bay.</t>
  </si>
  <si>
    <t>6.3</t>
  </si>
  <si>
    <t>Excavate by machine a 10m long x 2.1m wide x 1.65m deep joint bay. (Rock) – 34.65m³ per joint bay.</t>
  </si>
  <si>
    <t>6.4</t>
  </si>
  <si>
    <t>Excavate by machine a 10m long x 2.1m wide x 1.65m deep joint bay. (Shale) – 34.65m³ per joint bay.</t>
  </si>
  <si>
    <t>6.5</t>
  </si>
  <si>
    <t>Excavate by machine a 10m long x 2.1m wide x 1.65m deep joint bay. (Soil) – 34.65m³ per joint bay.</t>
  </si>
  <si>
    <t>6.6</t>
  </si>
  <si>
    <r>
      <t xml:space="preserve">Supply, deliver, install (at the start of trenching) and decommission (after construction) 1.950m high shoring timber on both sides of the HV joint bay. (HV Joint bays are 10m long) </t>
    </r>
    <r>
      <rPr>
        <b/>
        <sz val="10"/>
        <color theme="1"/>
        <rFont val="Arial"/>
        <family val="2"/>
      </rPr>
      <t>- Shoring to be designed by ECSA registered Civil / Structural engineer.</t>
    </r>
  </si>
  <si>
    <t>6.7</t>
  </si>
  <si>
    <t>D-DT-2237, D-DT-0891 Sheet 1, Sheet 3 and Sheet 4.</t>
  </si>
  <si>
    <t>Cast in-situ 7m long x 2m wide x 100mm thick concrete base for each HV joint bay  (with a 1:200 slope to sump.). Concrete base to include 75mm wide x 50mm deep drainage channel. - 1.4m³ per joint bay. 10 MPa strength. (Concrete foundation to be set and marked.) Sand, Stone (13mm) and cement to be supplied by contractor. Concrete to be mixed on-site and concrete form work to be done by contractor.  Concrete base to be coated, after construction, with a bonding agent such that it would prevent Cement dust in the jointing area.</t>
  </si>
  <si>
    <t>6.8</t>
  </si>
  <si>
    <t>Transport (from site) and store soil at suitable site. (First handling of soil). (50km radius)</t>
  </si>
  <si>
    <t>6.9</t>
  </si>
  <si>
    <t>6.10</t>
  </si>
  <si>
    <t>6.11</t>
  </si>
  <si>
    <t>Supply (Import), install and hand / machine compact (90% MOD AASHTO) imported C4 soil for trench stabilization or backfill.  (Volume quoted is for final compacted volume and includes bulking factors.)</t>
  </si>
  <si>
    <t>6.12</t>
  </si>
  <si>
    <r>
      <t xml:space="preserve">Supply (Import), install and hand / machine compact (90% MOD AASHTO) imported </t>
    </r>
    <r>
      <rPr>
        <sz val="10"/>
        <color rgb="FFFF0000"/>
        <rFont val="Arial"/>
        <family val="2"/>
      </rPr>
      <t>C5</t>
    </r>
    <r>
      <rPr>
        <sz val="10"/>
        <color theme="1"/>
        <rFont val="Arial"/>
        <family val="2"/>
      </rPr>
      <t xml:space="preserve"> soil for trench stabilization or backfill.  (Volume quoted is for final compacted volume and includes bulking factors.)</t>
    </r>
  </si>
  <si>
    <t>6.13</t>
  </si>
  <si>
    <t>Supply (Import), install and hand / machine compact (90% MOD AASHTO) imported G4 soil for trench stabilization or backfill.  (Volume quoted is for final compacted volume and includes bulking factors.)</t>
  </si>
  <si>
    <t>6.14</t>
  </si>
  <si>
    <t>Supply (Import), install and hand / machine compact (90% MOD AASHTO) imported G5 soil for trench stabilization or backfill.  (Volume quoted is for final compacted volume and includes bulking factors.)</t>
  </si>
  <si>
    <t>6.15</t>
  </si>
  <si>
    <t>Backfill and sift and compact (in maximum layers of 300mm – 90% MOD AASHTO) original soil as backfill for HV cable joint (Top layer of soil in accordance with D-DT-0891.) (Original excavated soil;.)  (Volume quoted is for final compacted volume and includes bulking factors.)</t>
  </si>
  <si>
    <t>6.16</t>
  </si>
  <si>
    <t>Return (Transport), sift, backfill and compact (in maximum layers of 300mm – 90% MOD AASHTO) original soil as backfill for HV cable joints. - 10m (long) x 2.1m (wide) x 0.75m (deep) – 15.75m³ per joint bay. (Top layer of soil in accordance with D-DT-0891.) (Original excavated soil; Second handling of soil.)  (Volume quoted is for final compacted volume and includes bulking factors.) (50km radius)</t>
  </si>
  <si>
    <t>6.17</t>
  </si>
  <si>
    <t>D-DT-0891 Sheet 1, Sheet 3, Sheet 4 and D-DT-8013</t>
  </si>
  <si>
    <t>Off-load and install 4 x 12m of Danger/Warning tape per HV joint bay. (The tape weighs about 22kg for 330m of tape.)</t>
  </si>
  <si>
    <t>Number of joint bays</t>
  </si>
  <si>
    <t>6.18</t>
  </si>
  <si>
    <t>D-DT-0891 Sheet 1, Sheet 3, Sheet 4 and D-DT-8076</t>
  </si>
  <si>
    <t>Off-load and Install pre-cast concrete slabs (D-DT-8076, 760mm long, 200mm wide), in HV joint bays. (120 Slabs per joint bay.)</t>
  </si>
  <si>
    <t>6.19</t>
  </si>
  <si>
    <t>D-DT-8080, D-DT-0894 Sheet 1 or Design Specific drawing(s).</t>
  </si>
  <si>
    <t>Supply and build on-site a manhole used for the installation of a Link Disconnecting box. (Scope excludes electrical scope.) See drawing for more details.</t>
  </si>
  <si>
    <t>6.20</t>
  </si>
  <si>
    <t>Supply and install a pre-cast manhole used for the installation of a Link Disconnecting box. (Scope excludes electrical scope.)  See drawing for more details.</t>
  </si>
  <si>
    <t>6.21</t>
  </si>
  <si>
    <t>Pump Water to ensure joint bays are free of water at all times.</t>
  </si>
  <si>
    <t>6.22</t>
  </si>
  <si>
    <t>6.23</t>
  </si>
  <si>
    <t>6.24</t>
  </si>
  <si>
    <t>Civil Contractor : HV Joint bays (Inside Culverts)</t>
  </si>
  <si>
    <t>7.1</t>
  </si>
  <si>
    <t xml:space="preserve">D-ST-2328 </t>
  </si>
  <si>
    <t>Excavate by hand for HV culvert joint bay - Shale - Prior approval required.</t>
  </si>
  <si>
    <r>
      <t>m</t>
    </r>
    <r>
      <rPr>
        <sz val="10"/>
        <rFont val="Calibri"/>
        <family val="2"/>
      </rPr>
      <t>³</t>
    </r>
  </si>
  <si>
    <t>7.2</t>
  </si>
  <si>
    <t>Excavate by hand for HV culvert joint bay - Soil - Prior approval required.</t>
  </si>
  <si>
    <t>7.3</t>
  </si>
  <si>
    <t>Excavate by machine for HV culvert joint bay - Rock - Prior approval required.</t>
  </si>
  <si>
    <t>7.4</t>
  </si>
  <si>
    <t>Excavate by machine for HV culvert joint bay - Shale - Prior approval required.</t>
  </si>
  <si>
    <t>7.5</t>
  </si>
  <si>
    <t>Excavate by machine for HV culvert joint bay - Soil - Prior approval required.</t>
  </si>
  <si>
    <t>7.6</t>
  </si>
  <si>
    <r>
      <t xml:space="preserve">Supply, deliver, install (at the start of trenching) and decommission (after construction) 1.960m high shoring timber on both sides of the HV joint bay. (HV Joint bays are 10m long) </t>
    </r>
    <r>
      <rPr>
        <b/>
        <sz val="10"/>
        <color theme="1"/>
        <rFont val="Arial"/>
        <family val="2"/>
      </rPr>
      <t xml:space="preserve">- Shoring to be designed by ECSA registered Civil / Structural engineer. - </t>
    </r>
    <r>
      <rPr>
        <sz val="10"/>
        <color theme="1"/>
        <rFont val="Arial"/>
        <family val="2"/>
      </rPr>
      <t>Prior approval required.</t>
    </r>
  </si>
  <si>
    <t>7.7</t>
  </si>
  <si>
    <t>Supply and install pre-cast concrete culvert, lid, slab, cement, support, etc. complete as per drawings for HV joint bay. (Culvert specified on drawing.) - Prior approval required.</t>
  </si>
  <si>
    <t>7.8</t>
  </si>
  <si>
    <t>Transport (from site) and store soil at suitable site. (First handling of soil). (50km radius) - Prior approval required.</t>
  </si>
  <si>
    <t>7.9</t>
  </si>
  <si>
    <t>7.10</t>
  </si>
  <si>
    <t>7.11</t>
  </si>
  <si>
    <t>Supply (Import), install and hand / machine compact (90% MOD AASHTO) imported C4 soil for trench stabilization.  (Volume quoted is for final compacted volume and includes bulking factors.) - Prior approval required.</t>
  </si>
  <si>
    <t>7.12</t>
  </si>
  <si>
    <t>Supply (Import), install and hand / machine compact (90% MOD AASHTO) imported C5 soil for trench stabilization.  (Volume quoted is for final compacted volume and includes bulking factors.)- Prior approval required.</t>
  </si>
  <si>
    <t>7.13</t>
  </si>
  <si>
    <t>Supply (Import), install and hand / machine compact (90% MOD AASHTO) imported G4 soil for trench stabilization.  (Volume quoted is for final compacted volume and includes bulking factors.)- Prior approval required.</t>
  </si>
  <si>
    <t>7.14</t>
  </si>
  <si>
    <t>Supply (Import), install and hand / machine compact (90% MOD AASHTO) imported G5 soil for trench stabilization.  (Volume quoted is for final compacted volume and includes bulking factors.)- Prior approval required.</t>
  </si>
  <si>
    <t>7.15</t>
  </si>
  <si>
    <t>Backfill and sift and compact (in maximum layers of 300mm – 90% MOD AASHTO) original soil as backfill for HV cable joint culverts and around culverts (Top layer of soil in accordance with D-DT-0891.) (Original excavated soil.)  (Volume quoted is for final compacted volume and includes bulking factors.)  - Prior approval required.</t>
  </si>
  <si>
    <t>7.16</t>
  </si>
  <si>
    <t>Return (Transport), sift, backfill and compact (in maximum layers of 300mm – 90% MOD AASHTO) original soil as backfill for HV cable joints. - 11m (long) x 2.7m (wide) x 0.45m (deep) + 11m (long) x 0.15m x 2 (wide) x 1.210m (deep) = 17.358m³ per joint bay. (Top layer of soil in accordance with D-DT-0891.) (Original excavated soil; Second handling of soil.)  (Volume quoted is for final compacted volume and includes bulking factors.) (50km radius) - Prior approval required.</t>
  </si>
  <si>
    <t>7.17</t>
  </si>
  <si>
    <t>Off-load and install 2 x 11m of Danger/Warning tape per HV joint bay. (The tape weighs about 22kg for 330m of tape.) - Prior approval required.</t>
  </si>
  <si>
    <t xml:space="preserve">Number of joint bays </t>
  </si>
  <si>
    <t>7.18</t>
  </si>
  <si>
    <t>Supply and cast concrete with reinforcing, on-site, to fill gaps and spaces between culverts and slabs. - Prior approval required.</t>
  </si>
  <si>
    <t>7.19</t>
  </si>
  <si>
    <t>Transport (from site) and dump soil. (Backfill Soil.) (Material to be dumped at suitable site in accordance with the Maintenance Management plan / EMP.) - Prior approval required.</t>
  </si>
  <si>
    <t>7.20</t>
  </si>
  <si>
    <t>Supply and build on-site a manhole used for the installation of a Link Disconnecting box. (Scope excludes electrical scope.) See drawing for more details. - Prior approval required.</t>
  </si>
  <si>
    <t>7.21</t>
  </si>
  <si>
    <t>D-DT-8080, D-DT-0894 Sheet 3 or Design Specific drawing(s).</t>
  </si>
  <si>
    <t>Supply and install a pre-cast manhole used for the installation of a Link Disconnecting box. (Scope excludes electrical scope.)  See drawing for more details. - Prior approval required.</t>
  </si>
  <si>
    <t>7.22</t>
  </si>
  <si>
    <t>7.23</t>
  </si>
  <si>
    <t>7.24</t>
  </si>
  <si>
    <t>7.25</t>
  </si>
  <si>
    <t>Civil Contractor : Cable Route Markers</t>
  </si>
  <si>
    <t>8.1</t>
  </si>
  <si>
    <t>D-DT-8012 and 240-56030640</t>
  </si>
  <si>
    <t xml:space="preserve">Install cable route markers with name plates (Descriptor) along cable route length at intervals of 150m on straight sections, at each bend, at each road crossings, railway crossing, river crossing and each HV joint bay. (Base to be 250mm below ground level. If the route marker is installed on a paved or concrete surface, the top shall be flush with this surface.) </t>
  </si>
  <si>
    <t>8.2</t>
  </si>
  <si>
    <t xml:space="preserve">Engrave route markers. The following shall be punched or scribed onto the aluminium plate of the cable route marker:
a) an arrow indicating the cable route;
b) the cable descriptor (in accordance with 4.10.2.6 referenced to the source substation name and if applicable, “IJ” to indicate the position of a sheath interrupting joint at joint bays.)
The marker with aluminium plate must also be installed such that one can read the markings while standing on the pavement. i.e. the markings must face the pavement. </t>
  </si>
  <si>
    <t>Civil Contractor : Removal of existing HV cable (where new cable isn't installed)</t>
  </si>
  <si>
    <t>9.1</t>
  </si>
  <si>
    <r>
      <t>Excavate (by hand/machine) a sloped trench for the HV cable. (Note: Excavation to be done in sections at a time, to recover an entire drum's cable, before proceeding with the next section. After this, the trench must be backfilled, compacted and surfaces reinstated, etc. before continuing with the installation of the next section, unless directed otherwise on-site. The actual labour for backfilling, compacting, reinstatement, etc. will be covered in other activities.) (The existing cable must be used as reference, as to where trenching must be done.) -</t>
    </r>
    <r>
      <rPr>
        <b/>
        <sz val="10"/>
        <color theme="1"/>
        <rFont val="Arial"/>
        <family val="2"/>
      </rPr>
      <t xml:space="preserve"> General, under road surface parallel to kerb.</t>
    </r>
  </si>
  <si>
    <r>
      <t>m</t>
    </r>
    <r>
      <rPr>
        <sz val="10"/>
        <color theme="1"/>
        <rFont val="Calibri"/>
        <family val="2"/>
      </rPr>
      <t>³</t>
    </r>
  </si>
  <si>
    <t>9.2</t>
  </si>
  <si>
    <r>
      <t xml:space="preserve">Excavate (by hand/machine) a sloped trench for the HV cable. (Note: Excavation to be done in sections at a time, to recover an entire drum's cable, before proceeding with the next section. After this, the trench must be backfilled, compacted and surfaces reinstated, etc. before continuing with the installation of the next section, unless directed otherwise on-site. The actual labour for backfilling, compacting, reinstatement, etc. will be covered in other activities.) (The existing cable must be used as reference, as to where trenching must be done.) - </t>
    </r>
    <r>
      <rPr>
        <b/>
        <sz val="10"/>
        <color theme="1"/>
        <rFont val="Arial"/>
        <family val="2"/>
      </rPr>
      <t>Rail or road crossings</t>
    </r>
  </si>
  <si>
    <t>9.3</t>
  </si>
  <si>
    <t>Backfill (with normal excavated soil) and compact (in maximum layers of 300mm – 90% MOD AASHTO) all the soil previously removed to recover the HV cable.  (Volume quoted is for final compacted volume and includes bulking factors.)</t>
  </si>
  <si>
    <t>9.4</t>
  </si>
  <si>
    <t>Remove (transport – First handling of soil), store, return (Second handling of soil), backfill (with normal excavated soil) and compact (in maximum layers of 300mm – 90% MOD AASHTO) all the soil previously removed to recover the HV cable.  (Volume quoted is for final compacted volume and includes bulking factors.) (50km radius)</t>
  </si>
  <si>
    <t>9.5</t>
  </si>
  <si>
    <t>9.6</t>
  </si>
  <si>
    <t>9.7</t>
  </si>
  <si>
    <t>Civil Contractor : Reinstatement (For new cable and old cable to be decommissioned.)</t>
  </si>
  <si>
    <t>10.1</t>
  </si>
  <si>
    <t>Remove tar surfaces, and sub layers, transport and dump material before civil construction. (Material to be dumped at suitable site in accordance with the Maintenance Management plan / EMP.) After Civil construction, reinstate tar surface to Local authority / Civil Engineer's specification.  (All material and sub layers to be supplied and installed by the contractor.)  - To be designed by ECSA registered Civil / Structural engineer.</t>
  </si>
  <si>
    <t>m²</t>
  </si>
  <si>
    <t>10.2</t>
  </si>
  <si>
    <r>
      <t xml:space="preserve">Remove, transport, store, transport back and reinstate </t>
    </r>
    <r>
      <rPr>
        <b/>
        <sz val="10"/>
        <color theme="1"/>
        <rFont val="Arial"/>
        <family val="2"/>
      </rPr>
      <t>kerb</t>
    </r>
    <r>
      <rPr>
        <sz val="10"/>
        <color theme="1"/>
        <rFont val="Arial"/>
        <family val="2"/>
      </rPr>
      <t xml:space="preserve"> to its original state. (On one side of trench) (50km radius)</t>
    </r>
  </si>
  <si>
    <t>10.3</t>
  </si>
  <si>
    <r>
      <t xml:space="preserve">Remove, transport, store, transport back and reinstate </t>
    </r>
    <r>
      <rPr>
        <b/>
        <sz val="10"/>
        <color theme="1"/>
        <rFont val="Arial"/>
        <family val="2"/>
      </rPr>
      <t>paved</t>
    </r>
    <r>
      <rPr>
        <sz val="10"/>
        <color theme="1"/>
        <rFont val="Arial"/>
        <family val="2"/>
      </rPr>
      <t xml:space="preserve"> surface to its original state. (50km radius)</t>
    </r>
  </si>
  <si>
    <t>10.4</t>
  </si>
  <si>
    <t>Reinstate concrete surfaces to its original state.</t>
  </si>
  <si>
    <t>10.5</t>
  </si>
  <si>
    <r>
      <t>Remove, transport, store, transport back, safeguard and reinstate</t>
    </r>
    <r>
      <rPr>
        <b/>
        <sz val="10"/>
        <color theme="1"/>
        <rFont val="Arial"/>
        <family val="2"/>
      </rPr>
      <t xml:space="preserve"> fences</t>
    </r>
    <r>
      <rPr>
        <sz val="10"/>
        <color theme="1"/>
        <rFont val="Arial"/>
        <family val="2"/>
      </rPr>
      <t xml:space="preserve"> to its original state. (50km radius) - Diamond Mesh</t>
    </r>
  </si>
  <si>
    <t>10.6</t>
  </si>
  <si>
    <r>
      <t>Remove, transport, store, transport back, safeguard and reinstate</t>
    </r>
    <r>
      <rPr>
        <b/>
        <sz val="10"/>
        <color theme="1"/>
        <rFont val="Arial"/>
        <family val="2"/>
      </rPr>
      <t xml:space="preserve"> fences</t>
    </r>
    <r>
      <rPr>
        <sz val="10"/>
        <color theme="1"/>
        <rFont val="Arial"/>
        <family val="2"/>
      </rPr>
      <t xml:space="preserve"> to its original state. (50km radius) - Pallisade</t>
    </r>
  </si>
  <si>
    <t>10.7</t>
  </si>
  <si>
    <r>
      <t>Remove, transport, store, transport back, safeguard and reinstate</t>
    </r>
    <r>
      <rPr>
        <b/>
        <sz val="10"/>
        <color theme="1"/>
        <rFont val="Arial"/>
        <family val="2"/>
      </rPr>
      <t xml:space="preserve"> fences</t>
    </r>
    <r>
      <rPr>
        <sz val="10"/>
        <color theme="1"/>
        <rFont val="Arial"/>
        <family val="2"/>
      </rPr>
      <t xml:space="preserve"> to its original state. (50km radius) - Concrete panel</t>
    </r>
  </si>
  <si>
    <t>10.8</t>
  </si>
  <si>
    <r>
      <t>Remove, transport, store, transport back, safeguard and reinstate</t>
    </r>
    <r>
      <rPr>
        <b/>
        <sz val="10"/>
        <color theme="1"/>
        <rFont val="Arial"/>
        <family val="2"/>
      </rPr>
      <t xml:space="preserve"> fences</t>
    </r>
    <r>
      <rPr>
        <sz val="10"/>
        <color theme="1"/>
        <rFont val="Arial"/>
        <family val="2"/>
      </rPr>
      <t xml:space="preserve"> to its original state. (50km radius) - Special / other</t>
    </r>
  </si>
  <si>
    <t>10.9</t>
  </si>
  <si>
    <t>Brick wall - Single brick</t>
  </si>
  <si>
    <t>10.10</t>
  </si>
  <si>
    <t>Brick wall - Double brick</t>
  </si>
  <si>
    <t>10.11</t>
  </si>
  <si>
    <t>Brick wall - Single face brick</t>
  </si>
  <si>
    <t>10.12</t>
  </si>
  <si>
    <t>Brick wall - Double face brick</t>
  </si>
  <si>
    <t>10.13</t>
  </si>
  <si>
    <t>Plaster cement</t>
  </si>
  <si>
    <t>10.14</t>
  </si>
  <si>
    <t>Water proofing - uPVC</t>
  </si>
  <si>
    <t>10.15</t>
  </si>
  <si>
    <t>Water proofing - Bituminous application</t>
  </si>
  <si>
    <t>10.16</t>
  </si>
  <si>
    <t>Painting</t>
  </si>
  <si>
    <t>10.17</t>
  </si>
  <si>
    <t xml:space="preserve">Reinstate gardens to its original state (Including racking). </t>
  </si>
  <si>
    <t>10.18</t>
  </si>
  <si>
    <t xml:space="preserve">Reinstate Lawn / veld to its original state (Including raking). </t>
  </si>
  <si>
    <t>Civil Contractor : Substation scope</t>
  </si>
  <si>
    <t>11.1</t>
  </si>
  <si>
    <t>D-DT-0890 D-DT-5271 and D-DT-5272</t>
  </si>
  <si>
    <t>Erect and assemble any support steel work and steel caps for HV Cable termination</t>
  </si>
  <si>
    <t>Final Eskom offer</t>
  </si>
  <si>
    <t>Evaluated Rates</t>
  </si>
  <si>
    <t>Median</t>
  </si>
  <si>
    <t>Material Quantity</t>
  </si>
  <si>
    <t>Electrical Contractor : River crossing</t>
  </si>
  <si>
    <t>Supply, deliver and fill PVC / PE pipes, occupied by HV cable with bentonite and water mix as per the bentonite supplier's instruction manuals. The mix shall be kept in position by sealing the end of the pipe duct with densomastic paste (Supplied and installed by contractor) where the power cable enters and exits to prevent water ingress.</t>
  </si>
  <si>
    <t>Electrical Contractor : Road crossing</t>
  </si>
  <si>
    <t>Supply, deliver and fill PVC / PE / Concrete pipes, occupied by HV cable with bentonite and water mix as per the bentonite supplier's instruction manuals. The mix shall be kept in position by sealing the end of the pipe duct with densomastic paste (Supplied and installed by contractor) where the power cable enters and exits to prevent water ingress.</t>
  </si>
  <si>
    <t>Supply, offload (transport) and install rot-proof bags containing a weak sand-cement mix (30:1) for a distance of approximately 0.5 m into the HV cable trench wherever cable enters or exists a pipe duct, to support the HV cable. (20 Bags to be used for each exit / entry point.) - 25kg Bags.</t>
  </si>
  <si>
    <t>Bag</t>
  </si>
  <si>
    <t>Supply, offload (transport) and install rot-proof bags containing a weak sand-cement mix (30:1) when constructing a road crossing. Bags to be placed such that it forms a double wall on both sides of the trench (for support). (166 Bags to be used for each crossing.) Bags to be re-used at crossings.  - 25kg Bags.</t>
  </si>
  <si>
    <t>Electrical Contractor : HV Cable installation (Normal Installation)</t>
  </si>
  <si>
    <r>
      <t xml:space="preserve">Supply (Import), install and hand compact (90% MOD AASHTO) imported </t>
    </r>
    <r>
      <rPr>
        <sz val="10"/>
        <color theme="9" tint="-0.249977111117893"/>
        <rFont val="Arial"/>
        <family val="2"/>
      </rPr>
      <t xml:space="preserve">1.2 Km/W </t>
    </r>
    <r>
      <rPr>
        <sz val="10"/>
        <color theme="1"/>
        <rFont val="Arial"/>
        <family val="2"/>
      </rPr>
      <t>sifted soil as bedding and blanket for the HV cable. – 1m (wide) x 0.4m (deep), 100% of the route. (Volume quoted is for final compacted volume and includes bulking factors.)</t>
    </r>
  </si>
  <si>
    <r>
      <t xml:space="preserve">Supply (Import), install and hand compact (90% MOD AASHTO) imported </t>
    </r>
    <r>
      <rPr>
        <sz val="10"/>
        <color theme="9" tint="-0.249977111117893"/>
        <rFont val="Arial"/>
        <family val="2"/>
      </rPr>
      <t>1 Km/W</t>
    </r>
    <r>
      <rPr>
        <sz val="10"/>
        <color theme="1"/>
        <rFont val="Arial"/>
        <family val="2"/>
      </rPr>
      <t xml:space="preserve"> sifted soil as bedding and blanket for the HV cable. – 1m (wide) x 0.4m (deep), 100% of the route. (Volume quoted is for final compacted volume and includes bulking factors.)</t>
    </r>
  </si>
  <si>
    <r>
      <t xml:space="preserve">Supply (Import), install and hand compact (90% MOD AASHTO) imported </t>
    </r>
    <r>
      <rPr>
        <sz val="10"/>
        <color theme="9" tint="-0.249977111117893"/>
        <rFont val="Arial"/>
        <family val="2"/>
      </rPr>
      <t>0.8 Km/W</t>
    </r>
    <r>
      <rPr>
        <sz val="10"/>
        <color theme="1"/>
        <rFont val="Arial"/>
        <family val="2"/>
      </rPr>
      <t xml:space="preserve"> sifted soil as bedding and blanket for the HV cable. – 1m (wide) x 0.4m (deep), 100% of the route. (Volume quoted is for final compacted volume and includes bulking factors.)</t>
    </r>
  </si>
  <si>
    <t>Backfill sift and hand compact (90% MOD AASHTO) original soil as bedding and blanket for the HV cable. (Original excavated soil;) (Volume quoted is for final compacted volume and includes bulking factors.)</t>
  </si>
  <si>
    <t>Return (Transport), sift, backfill, and hand compact (90% MOD AASHTO) original soil as bedding and blanket for the HV cable. – 1m (wide) x 0.4m (deep), 100% of the route. (Original excavated soil; Second handling of soil) (Volume quoted is for final compacted volume and includes bulking factors.)</t>
  </si>
  <si>
    <t>Electrical Contractor : HV Cable installation (Inside Culverts)</t>
  </si>
  <si>
    <t>Supply (Import), install and hand compact (90% MOD AASHTO) imported 1.2 Km/W sifted soil as bedding and blanket for the HV cable. (Volume quoted is for final compacted volume and includes bulking factors.) - Prior approval required.</t>
  </si>
  <si>
    <t>Supply (Import), install and hand compact (90% MOD AASHTO) imported 1 Km/W sifted soil as bedding and blanket for the HV cable. (Volume quoted is for final compacted volume and includes bulking factors.) - Prior approval required.</t>
  </si>
  <si>
    <t>Supply (Import), install and hand compact (90% MOD AASHTO) imported 0.8 Km/W sifted soil as bedding and blanket for the HV cable. (Volume quoted is for final compacted volume and includes bulking factors.) - Prior approval required.</t>
  </si>
  <si>
    <t xml:space="preserve">Backfill, sift and hand compact (90% MOD AASHTO) original soil as bedding and blanket for the HV cable. (Original excavated soil) (Volume quoted is for final compacted volume and includes bulking factors.) - Prior approval required. </t>
  </si>
  <si>
    <t xml:space="preserve">Return (Transport), sift, backfill, and hand compact (90% MOD AASHTO) original soil as bedding and blanket for the HV cable. (Original excavated soil; Second handling of soil) (Volume quoted is for final compacted volume and includes bulking factors.) - Prior approval required. </t>
  </si>
  <si>
    <t>Electrical Contractor : HV Joint bays (Normal Installation)</t>
  </si>
  <si>
    <r>
      <t xml:space="preserve">Supply (Import), install and hand compact (SANS 10198) imported sifted </t>
    </r>
    <r>
      <rPr>
        <sz val="10"/>
        <color theme="9" tint="-0.249977111117893"/>
        <rFont val="Arial"/>
        <family val="2"/>
      </rPr>
      <t>1.2 Km/W</t>
    </r>
    <r>
      <rPr>
        <sz val="10"/>
        <color theme="1"/>
        <rFont val="Arial"/>
        <family val="2"/>
      </rPr>
      <t xml:space="preserve"> soil around HV cable joints. - 10m (long) x 2.1m (wide) x 0.80m (deep) – 16.8m³ per joint bay. (Volume quoted is for final compacted volume and includes bulking factors.)</t>
    </r>
  </si>
  <si>
    <r>
      <t xml:space="preserve">Supply (Import), install and hand compact (SANS 10198) imported sifted </t>
    </r>
    <r>
      <rPr>
        <sz val="10"/>
        <color theme="9" tint="-0.249977111117893"/>
        <rFont val="Arial"/>
        <family val="2"/>
      </rPr>
      <t>1 Km/W</t>
    </r>
    <r>
      <rPr>
        <sz val="10"/>
        <color theme="1"/>
        <rFont val="Arial"/>
        <family val="2"/>
      </rPr>
      <t xml:space="preserve"> soil around HV cable joints. - 10m (long) x 2.1m (wide) x 0.80m (deep) – 16.8m³ per joint bay. (Volume quoted is for final compacted volume and includes bulking factors.)</t>
    </r>
  </si>
  <si>
    <t>Supply (Import), install and hand compact (SANS 10198) imported sifted 0.8 Km/W soil around HV cable joints. - 10m (long) x 2.1m (wide) x 0.80m (deep) – 16.8m³ per joint bay. (Volume quoted is for final compacted volume and includes bulking factors.)</t>
  </si>
  <si>
    <t>Backfill, sift and hand compact (90% MOD AASHTO) original excavated soil as bedding and blanket for the HV cable joint. (Original excavated soil;) (Volume quoted is for final compacted volume and includes bulking factors.)</t>
  </si>
  <si>
    <t>Return (Transport), sift, backfill, and hand compact (90% MOD AASHTO) original excavated soil as bedding and blanket for the HV cable joint.) – 10m (long) x 2.1m (long) x 0.80m (deep) - 16.80m³ per joint bay. (Original excavated soil; Second handling of soil.) (Volume quoted is for final compacted volume and includes bulking factors.)</t>
  </si>
  <si>
    <t>Electrical Contractor : HV Joint bays (Inside Culverts)</t>
  </si>
  <si>
    <t xml:space="preserve">Supply (Import), install and hand compact (SANS 10198) imported sifted 1.2 Km/W soil around HV cable joints, inside culvert. (Volume quoted is for final compacted volume and includes bulking factors.) - Prior approval required. </t>
  </si>
  <si>
    <t xml:space="preserve">Supply (Import), install and hand compact (SANS 10198) imported sifted 1 Km/W soil around HV cable joints, inside culvert. (Volume quoted is for final compacted volume and includes bulking factors.) - Prior approval required. </t>
  </si>
  <si>
    <t xml:space="preserve">Supply (Import), install and hand compact (SANS 10198) imported sifted 0.8 Km/W soil around HV cable joints, inside culvert. (Volume quoted is for final compacted volume and includes bulking factors.) - Prior approval required. </t>
  </si>
  <si>
    <t xml:space="preserve">Backfill, sift and hand compact (90% MOD AASHTO) original excavated soil as bedding and blanket for the HV cable joint. (Original excavated soil;) (Volume quoted is for final compacted volume and includes bulking factors.) - Prior approval required. </t>
  </si>
  <si>
    <t xml:space="preserve">Return (Transport), sift, backfill, and hand compact (90% MOD AASHTO) original excavated soil as bedding and blanket for the HV cable joint. (Original excavated soil; Second handling of soil.) (Volume quoted is for final compacted volume and includes bulking factors.) - Prior approval required. </t>
  </si>
  <si>
    <t xml:space="preserve">Electrical Contractor : Removal of existing HV cable </t>
  </si>
  <si>
    <t>Recover in good order: Remove 1C or 3C XLPE / PILC / oil filled cable from open trench (site) and drum cable. If oil cable, then drain partially. (A maximum of 500m of cable to be placed on a drum). Ends of cable to be sealed off with suitable caps. - Prior approval required.</t>
  </si>
  <si>
    <t>Supply drum and transport to Roscherville stores - Steel drum, to recover XLPE / PILC cable.  - Prior approval required.</t>
  </si>
  <si>
    <t>8.3</t>
  </si>
  <si>
    <t>Supply drum and transport to Roscherville stores - Steel drum, with conservator tank, to recover Oil filled cable (under pressure). - Prior approval required.</t>
  </si>
  <si>
    <t>8.4</t>
  </si>
  <si>
    <t xml:space="preserve">Maintenance Management plan / EMP </t>
  </si>
  <si>
    <t xml:space="preserve">Scrapping: Breakout and remove concrete floor underneath HV joint and dump material. (Material to be dumped at suitable site in accordance with the Maintenance Management plan / EMP .) </t>
  </si>
  <si>
    <t>8.5</t>
  </si>
  <si>
    <t>D-DT-2879 or other suitable cap</t>
  </si>
  <si>
    <t>Cut and cap cable.</t>
  </si>
  <si>
    <t>8.6</t>
  </si>
  <si>
    <r>
      <t>Provide and use oil spill absorption kits</t>
    </r>
    <r>
      <rPr>
        <sz val="10"/>
        <color theme="4" tint="0.39997558519241921"/>
        <rFont val="Arial"/>
        <family val="2"/>
      </rPr>
      <t>(240L with wheelie bin)</t>
    </r>
  </si>
  <si>
    <t>EA</t>
  </si>
  <si>
    <t>Electrical Contractor : HV Cable</t>
  </si>
  <si>
    <t>In unstable areas shorter than 10m along the HV cable route length, supply, offload (transport) and install rot-proof bags containing a weak sand-cement mix (30:1) such that it lines the bottom of the HV cable trench. The number of bags used will depend upon the ground softness but as a rule, sufficient bags shall be used to support a weight of 100 kg. - 25kg Bags.</t>
  </si>
  <si>
    <t>D-DT-0892</t>
  </si>
  <si>
    <r>
      <t xml:space="preserve">Lay / pull and install </t>
    </r>
    <r>
      <rPr>
        <b/>
        <sz val="10"/>
        <color theme="1"/>
        <rFont val="Arial"/>
        <family val="2"/>
      </rPr>
      <t>cable above 132kV 1C 500mm² Al/Cu up to and including 132kV 1C 1000mm² Al/Cu</t>
    </r>
    <r>
      <rPr>
        <sz val="10"/>
        <color theme="1"/>
        <rFont val="Arial"/>
        <family val="2"/>
      </rPr>
      <t xml:space="preserve"> into open trench in flat / tre-foil formation and inside pipes. </t>
    </r>
  </si>
  <si>
    <r>
      <t xml:space="preserve">Lay / pull and install </t>
    </r>
    <r>
      <rPr>
        <b/>
        <sz val="10"/>
        <color theme="1"/>
        <rFont val="Arial"/>
        <family val="2"/>
      </rPr>
      <t xml:space="preserve">cable below and including up to 132kV 1C 500mm² Al/Cu </t>
    </r>
    <r>
      <rPr>
        <sz val="10"/>
        <color theme="1"/>
        <rFont val="Arial"/>
        <family val="2"/>
      </rPr>
      <t>into open trench in</t>
    </r>
    <r>
      <rPr>
        <i/>
        <sz val="10"/>
        <color theme="1"/>
        <rFont val="Arial"/>
        <family val="2"/>
      </rPr>
      <t xml:space="preserve"> </t>
    </r>
    <r>
      <rPr>
        <sz val="10"/>
        <color theme="1"/>
        <rFont val="Arial"/>
        <family val="2"/>
      </rPr>
      <t xml:space="preserve">flat / tre-foil formation and inside pipes. </t>
    </r>
  </si>
  <si>
    <r>
      <t xml:space="preserve">Lay / pull and install </t>
    </r>
    <r>
      <rPr>
        <b/>
        <sz val="10"/>
        <color theme="1"/>
        <rFont val="Arial"/>
        <family val="2"/>
      </rPr>
      <t>cable above 132kV 3C 500mm² Al/Cu up to and including 132kV 3C 1000mm² Al/Cu</t>
    </r>
    <r>
      <rPr>
        <sz val="10"/>
        <color theme="1"/>
        <rFont val="Arial"/>
        <family val="2"/>
      </rPr>
      <t xml:space="preserve"> into open trench in flat / tre-foil formation and inside pipes. </t>
    </r>
  </si>
  <si>
    <r>
      <t xml:space="preserve">Lay / pull and install </t>
    </r>
    <r>
      <rPr>
        <b/>
        <sz val="10"/>
        <color theme="1"/>
        <rFont val="Arial"/>
        <family val="2"/>
      </rPr>
      <t xml:space="preserve">cable below and including up to 132kV 3C 500mm² Al/Cu </t>
    </r>
    <r>
      <rPr>
        <sz val="10"/>
        <color theme="1"/>
        <rFont val="Arial"/>
        <family val="2"/>
      </rPr>
      <t>into open trench in</t>
    </r>
    <r>
      <rPr>
        <i/>
        <sz val="10"/>
        <color theme="1"/>
        <rFont val="Arial"/>
        <family val="2"/>
      </rPr>
      <t xml:space="preserve"> </t>
    </r>
    <r>
      <rPr>
        <sz val="10"/>
        <color theme="1"/>
        <rFont val="Arial"/>
        <family val="2"/>
      </rPr>
      <t xml:space="preserve">flat / tre-foil formation and inside pipes. </t>
    </r>
  </si>
  <si>
    <r>
      <t xml:space="preserve">Lay / pull and install </t>
    </r>
    <r>
      <rPr>
        <b/>
        <sz val="10"/>
        <color theme="1"/>
        <rFont val="Arial"/>
        <family val="2"/>
      </rPr>
      <t>cable above 88kV 1C 500mm² Al/Cu up to and including 88kV 1C 1000mm² Al/Cu</t>
    </r>
    <r>
      <rPr>
        <sz val="10"/>
        <color theme="1"/>
        <rFont val="Arial"/>
        <family val="2"/>
      </rPr>
      <t xml:space="preserve"> into open trench in flat / tre-foil formation and inside pipes. </t>
    </r>
  </si>
  <si>
    <r>
      <t xml:space="preserve">Lay / pull and install </t>
    </r>
    <r>
      <rPr>
        <b/>
        <sz val="10"/>
        <color theme="1"/>
        <rFont val="Arial"/>
        <family val="2"/>
      </rPr>
      <t xml:space="preserve">cable below and including up to 88kV 1C 500mm² Al/Cu </t>
    </r>
    <r>
      <rPr>
        <sz val="10"/>
        <color theme="1"/>
        <rFont val="Arial"/>
        <family val="2"/>
      </rPr>
      <t>into open trench in</t>
    </r>
    <r>
      <rPr>
        <i/>
        <sz val="10"/>
        <color theme="1"/>
        <rFont val="Arial"/>
        <family val="2"/>
      </rPr>
      <t xml:space="preserve"> </t>
    </r>
    <r>
      <rPr>
        <sz val="10"/>
        <color theme="1"/>
        <rFont val="Arial"/>
        <family val="2"/>
      </rPr>
      <t xml:space="preserve">flat / tre-foil formation and inside pipes. </t>
    </r>
  </si>
  <si>
    <t>9.8</t>
  </si>
  <si>
    <r>
      <t xml:space="preserve">Lay / pull and install </t>
    </r>
    <r>
      <rPr>
        <b/>
        <sz val="10"/>
        <color theme="1"/>
        <rFont val="Arial"/>
        <family val="2"/>
      </rPr>
      <t>cable above 88kV 3C 500mm² Al/Cu up to and including 88kV 3C 1000mm² Al/Cu</t>
    </r>
    <r>
      <rPr>
        <sz val="10"/>
        <color theme="1"/>
        <rFont val="Arial"/>
        <family val="2"/>
      </rPr>
      <t xml:space="preserve"> into open trench in flat / tre-foil formation and inside pipes. </t>
    </r>
  </si>
  <si>
    <t>9.9</t>
  </si>
  <si>
    <r>
      <t xml:space="preserve">Lay / pull and install </t>
    </r>
    <r>
      <rPr>
        <b/>
        <sz val="10"/>
        <color theme="1"/>
        <rFont val="Arial"/>
        <family val="2"/>
      </rPr>
      <t xml:space="preserve">cable below and including up to 88kV 3C 500mm² Al/Cu </t>
    </r>
    <r>
      <rPr>
        <sz val="10"/>
        <color theme="1"/>
        <rFont val="Arial"/>
        <family val="2"/>
      </rPr>
      <t xml:space="preserve">into open trench in </t>
    </r>
    <r>
      <rPr>
        <i/>
        <sz val="10"/>
        <color theme="1"/>
        <rFont val="Arial"/>
        <family val="2"/>
      </rPr>
      <t>flat / tre-foil</t>
    </r>
    <r>
      <rPr>
        <sz val="10"/>
        <color theme="1"/>
        <rFont val="Arial"/>
        <family val="2"/>
      </rPr>
      <t xml:space="preserve"> formation and inside pipes. </t>
    </r>
  </si>
  <si>
    <t>9.10</t>
  </si>
  <si>
    <r>
      <t xml:space="preserve">Lay / pull and install </t>
    </r>
    <r>
      <rPr>
        <b/>
        <sz val="10"/>
        <color theme="1"/>
        <rFont val="Arial"/>
        <family val="2"/>
      </rPr>
      <t>cable above 44kV 1C 500mm² Al/Cu up to and including 44kV 1C 1000mm² Al/Cu</t>
    </r>
    <r>
      <rPr>
        <sz val="10"/>
        <color theme="1"/>
        <rFont val="Arial"/>
        <family val="2"/>
      </rPr>
      <t xml:space="preserve"> into open trench in flat / tre-foil formation and inside pipes. </t>
    </r>
  </si>
  <si>
    <t>9.11</t>
  </si>
  <si>
    <r>
      <t xml:space="preserve">Lay / pull and install </t>
    </r>
    <r>
      <rPr>
        <b/>
        <sz val="10"/>
        <color theme="1"/>
        <rFont val="Arial"/>
        <family val="2"/>
      </rPr>
      <t xml:space="preserve">cable below and including up to 44kV 1C 500mm² Al/Cu </t>
    </r>
    <r>
      <rPr>
        <sz val="10"/>
        <color theme="1"/>
        <rFont val="Arial"/>
        <family val="2"/>
      </rPr>
      <t>into open trench in</t>
    </r>
    <r>
      <rPr>
        <i/>
        <sz val="10"/>
        <color theme="1"/>
        <rFont val="Arial"/>
        <family val="2"/>
      </rPr>
      <t xml:space="preserve"> </t>
    </r>
    <r>
      <rPr>
        <sz val="10"/>
        <color theme="1"/>
        <rFont val="Arial"/>
        <family val="2"/>
      </rPr>
      <t xml:space="preserve">flat / tre-foil formation and inside pipes. </t>
    </r>
  </si>
  <si>
    <t>9.12</t>
  </si>
  <si>
    <r>
      <t xml:space="preserve">Lay / pull and install </t>
    </r>
    <r>
      <rPr>
        <b/>
        <sz val="10"/>
        <color theme="1"/>
        <rFont val="Arial"/>
        <family val="2"/>
      </rPr>
      <t>cable above 44kV 3C 500mm² Al/Cu up to and including 44kV 3C 1000mm² Al/Cu</t>
    </r>
    <r>
      <rPr>
        <sz val="10"/>
        <color theme="1"/>
        <rFont val="Arial"/>
        <family val="2"/>
      </rPr>
      <t xml:space="preserve"> into open trench in flat / tre-foil formation and inside pipes. </t>
    </r>
  </si>
  <si>
    <t>9.13</t>
  </si>
  <si>
    <r>
      <t xml:space="preserve">Lay / pull and install </t>
    </r>
    <r>
      <rPr>
        <b/>
        <sz val="10"/>
        <color theme="1"/>
        <rFont val="Arial"/>
        <family val="2"/>
      </rPr>
      <t xml:space="preserve">cable below and including up to 44kV 3C 500mm² Al/Cu </t>
    </r>
    <r>
      <rPr>
        <sz val="10"/>
        <color theme="1"/>
        <rFont val="Arial"/>
        <family val="2"/>
      </rPr>
      <t>into open trench in</t>
    </r>
    <r>
      <rPr>
        <i/>
        <sz val="10"/>
        <color theme="1"/>
        <rFont val="Arial"/>
        <family val="2"/>
      </rPr>
      <t xml:space="preserve"> </t>
    </r>
    <r>
      <rPr>
        <sz val="10"/>
        <color theme="1"/>
        <rFont val="Arial"/>
        <family val="2"/>
      </rPr>
      <t xml:space="preserve">flat / tre-foil formation and inside pipes. </t>
    </r>
  </si>
  <si>
    <t>9.14</t>
  </si>
  <si>
    <t>D-DT-3139 &amp; D-DT-0893 (Sheet 3) and earthing design drawing (if applicable).</t>
  </si>
  <si>
    <r>
      <t>Lay / pull and install bare or insulated</t>
    </r>
    <r>
      <rPr>
        <b/>
        <sz val="10"/>
        <color theme="1"/>
        <rFont val="Arial"/>
        <family val="2"/>
      </rPr>
      <t xml:space="preserve"> 2 x 185mm² ECC</t>
    </r>
    <r>
      <rPr>
        <sz val="10"/>
        <color theme="1"/>
        <rFont val="Arial"/>
        <family val="2"/>
      </rPr>
      <t xml:space="preserve"> (Earth continuity conductor) along cable route length and inside PVC / PE pipes. ECCs to be transposed such that it occupies equal length between phase 1 and phase 2, and phase 2 and phase 3 along the cable route length.</t>
    </r>
  </si>
  <si>
    <t>9.15</t>
  </si>
  <si>
    <r>
      <t xml:space="preserve">Lay / pull and install bare or insulated </t>
    </r>
    <r>
      <rPr>
        <b/>
        <sz val="10"/>
        <color theme="1"/>
        <rFont val="Arial"/>
        <family val="2"/>
      </rPr>
      <t>1 x 185mm² ECC</t>
    </r>
    <r>
      <rPr>
        <sz val="10"/>
        <color theme="1"/>
        <rFont val="Arial"/>
        <family val="2"/>
      </rPr>
      <t xml:space="preserve"> (Earth continuity conductor) along cable route length and inside PVC / PE pipes. ECCs to be transposed such that it occupies equal length between phase 1 and phase 2, and phase 2 and phase 3 along the cable route length.</t>
    </r>
  </si>
  <si>
    <t>9.16</t>
  </si>
  <si>
    <t>CAD weld / Braze bare or insulated ECC to earthmat at source and load side</t>
  </si>
  <si>
    <t>9.17</t>
  </si>
  <si>
    <t>D-DT-8020</t>
  </si>
  <si>
    <t>Install 185mm² crimp ferrule to joint bare or insulated ECC’s together. (500m of ECC on a drum.)</t>
  </si>
  <si>
    <t>9.18</t>
  </si>
  <si>
    <t>240-56030640</t>
  </si>
  <si>
    <t>Provide Cable flash blankets, to be used along the cable route, when in close proximity to other live cables.</t>
  </si>
  <si>
    <t>9.19</t>
  </si>
  <si>
    <t>Set up cable drums station</t>
  </si>
  <si>
    <t>9.20</t>
  </si>
  <si>
    <t>Set up winch station</t>
  </si>
  <si>
    <t>9.21</t>
  </si>
  <si>
    <t>Trace cable (Contractor to supply equipment to locate and trace cable)</t>
  </si>
  <si>
    <t>Per meter</t>
  </si>
  <si>
    <t>9.22</t>
  </si>
  <si>
    <t>Provide and use oil spill absorption kits(240L with wheelie bin)</t>
  </si>
  <si>
    <t>9.23</t>
  </si>
  <si>
    <t xml:space="preserve">Supply and install concrete screed, 50mm high, with a cement to sand ratio of 1:5, inside cable trench. </t>
  </si>
  <si>
    <t>9.24</t>
  </si>
  <si>
    <t>Encase HV cable and selected accessories (including bedding and blanket soil layers) to prevent theft. Solution may not affect thermal resistivity of surrounding soil or heat dissipation from cable. Solution must have a means to remove encasement for instances where Eskom needs to perform maintenance.</t>
  </si>
  <si>
    <t>Electrical Contractor : HV Joints</t>
  </si>
  <si>
    <t>Supply, offload (transport) and install rot-proof bags containing a weak sand-cement mix (30:1) such that it lines the bottom of all the HV joint bays, underneath the HV cables and HV joints. Rot-proof bags also to be used to support trench walls at the start and end of the joint bays. (108 Bags per HV joint bay [Estimated].  - Includes bags used for water diversion.) - 25kg Bags.</t>
  </si>
  <si>
    <t>Supply, offload (transport) and install rot-proof bags containing a weak sand-cement mix (30:1) for a distance of 1.5 m into the trench where HV cable enters and exits the joint bay. (Estimated 20 Bags to be used for each exit / entry point.)  - 25kg Bags.</t>
  </si>
  <si>
    <t>D-DT-8071 and D-DT-2871</t>
  </si>
  <si>
    <r>
      <t>Join XLPE cables</t>
    </r>
    <r>
      <rPr>
        <sz val="10"/>
        <color theme="9" tint="-0.249977111117893"/>
        <rFont val="Arial"/>
        <family val="2"/>
      </rPr>
      <t xml:space="preserve"> above</t>
    </r>
    <r>
      <rPr>
        <sz val="10"/>
        <color theme="1"/>
        <rFont val="Arial"/>
        <family val="2"/>
      </rPr>
      <t xml:space="preserve"> </t>
    </r>
    <r>
      <rPr>
        <b/>
        <sz val="10"/>
        <color theme="1"/>
        <rFont val="Arial"/>
        <family val="2"/>
      </rPr>
      <t xml:space="preserve">132kV 1C 500mm² Al/Cu XLPE </t>
    </r>
    <r>
      <rPr>
        <sz val="10"/>
        <color theme="1"/>
        <rFont val="Arial"/>
        <family val="2"/>
      </rPr>
      <t>up to and including</t>
    </r>
    <r>
      <rPr>
        <b/>
        <sz val="10"/>
        <color theme="1"/>
        <rFont val="Arial"/>
        <family val="2"/>
      </rPr>
      <t xml:space="preserve"> 132kV 1C 1000mm² Al/Cu XLPE</t>
    </r>
    <r>
      <rPr>
        <sz val="10"/>
        <color theme="1"/>
        <rFont val="Arial"/>
        <family val="2"/>
      </rPr>
      <t xml:space="preserve"> together using a </t>
    </r>
    <r>
      <rPr>
        <sz val="10"/>
        <color theme="9" tint="-0.249977111117893"/>
        <rFont val="Arial"/>
        <family val="2"/>
      </rPr>
      <t>sheath interrupting joint kit.</t>
    </r>
    <r>
      <rPr>
        <sz val="10"/>
        <color theme="1"/>
        <rFont val="Arial"/>
        <family val="2"/>
      </rPr>
      <t xml:space="preserve"> </t>
    </r>
  </si>
  <si>
    <r>
      <t xml:space="preserve">Join </t>
    </r>
    <r>
      <rPr>
        <sz val="10"/>
        <color theme="9" tint="-0.249977111117893"/>
        <rFont val="Arial"/>
        <family val="2"/>
      </rPr>
      <t>XLPE</t>
    </r>
    <r>
      <rPr>
        <sz val="10"/>
        <color theme="1"/>
        <rFont val="Arial"/>
        <family val="2"/>
      </rPr>
      <t xml:space="preserve"> cables below and including up to </t>
    </r>
    <r>
      <rPr>
        <b/>
        <sz val="10"/>
        <color theme="1"/>
        <rFont val="Arial"/>
        <family val="2"/>
      </rPr>
      <t xml:space="preserve">132kV 1C 500mm² Al/Cu XLPE </t>
    </r>
    <r>
      <rPr>
        <sz val="10"/>
        <color theme="1"/>
        <rFont val="Arial"/>
        <family val="2"/>
      </rPr>
      <t xml:space="preserve">together using a </t>
    </r>
    <r>
      <rPr>
        <sz val="10"/>
        <color theme="9" tint="-0.249977111117893"/>
        <rFont val="Arial"/>
        <family val="2"/>
      </rPr>
      <t xml:space="preserve">sheath interrupting joint kit. </t>
    </r>
  </si>
  <si>
    <r>
      <t xml:space="preserve">Join XLPE cables above </t>
    </r>
    <r>
      <rPr>
        <b/>
        <sz val="10"/>
        <color theme="1"/>
        <rFont val="Arial"/>
        <family val="2"/>
      </rPr>
      <t xml:space="preserve">132kV 1C 500mm² Al/Cu XLPE </t>
    </r>
    <r>
      <rPr>
        <sz val="10"/>
        <color theme="1"/>
        <rFont val="Arial"/>
        <family val="2"/>
      </rPr>
      <t>up to and including</t>
    </r>
    <r>
      <rPr>
        <b/>
        <sz val="10"/>
        <color theme="1"/>
        <rFont val="Arial"/>
        <family val="2"/>
      </rPr>
      <t xml:space="preserve"> 132kV 1C 1000mm² Al/Cu XLPE</t>
    </r>
    <r>
      <rPr>
        <sz val="10"/>
        <color theme="1"/>
        <rFont val="Arial"/>
        <family val="2"/>
      </rPr>
      <t xml:space="preserve"> together using a </t>
    </r>
    <r>
      <rPr>
        <sz val="10"/>
        <color theme="9" tint="-0.249977111117893"/>
        <rFont val="Arial"/>
        <family val="2"/>
      </rPr>
      <t xml:space="preserve">straight joint kit. </t>
    </r>
  </si>
  <si>
    <r>
      <t xml:space="preserve">Join XLPE cables below and including up to </t>
    </r>
    <r>
      <rPr>
        <b/>
        <sz val="10"/>
        <color theme="1"/>
        <rFont val="Arial"/>
        <family val="2"/>
      </rPr>
      <t xml:space="preserve">132kV 1C 500mm² Al/Cu XLPE </t>
    </r>
    <r>
      <rPr>
        <sz val="10"/>
        <color theme="1"/>
        <rFont val="Arial"/>
        <family val="2"/>
      </rPr>
      <t xml:space="preserve">together using a </t>
    </r>
    <r>
      <rPr>
        <sz val="10"/>
        <color theme="9" tint="-0.249977111117893"/>
        <rFont val="Arial"/>
        <family val="2"/>
      </rPr>
      <t>straight joint kit</t>
    </r>
    <r>
      <rPr>
        <sz val="10"/>
        <color theme="1"/>
        <rFont val="Arial"/>
        <family val="2"/>
      </rPr>
      <t xml:space="preserve">. </t>
    </r>
  </si>
  <si>
    <r>
      <t xml:space="preserve">Joint any oil filled, oil impregnated paper, or any other oil filled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 xml:space="preserve">sheath interrupting joint kit. </t>
    </r>
    <r>
      <rPr>
        <sz val="10"/>
        <color theme="3" tint="0.39997558519241921"/>
        <rFont val="Arial"/>
        <family val="2"/>
      </rPr>
      <t xml:space="preserve">(Single core cable to Single core cable.) </t>
    </r>
  </si>
  <si>
    <r>
      <t>Join any</t>
    </r>
    <r>
      <rPr>
        <sz val="10"/>
        <color theme="9" tint="-0.249977111117893"/>
        <rFont val="Arial"/>
        <family val="2"/>
      </rPr>
      <t xml:space="preserve"> oil filled, oil impregnated paper, or any other oil filled cable</t>
    </r>
    <r>
      <rPr>
        <sz val="10"/>
        <color theme="1"/>
        <rFont val="Arial"/>
        <family val="2"/>
      </rPr>
      <t xml:space="preserve"> below </t>
    </r>
    <r>
      <rPr>
        <b/>
        <sz val="10"/>
        <color theme="1"/>
        <rFont val="Arial"/>
        <family val="2"/>
      </rPr>
      <t>132kV 500mm²</t>
    </r>
    <r>
      <rPr>
        <sz val="10"/>
        <color theme="1"/>
        <rFont val="Arial"/>
        <family val="2"/>
      </rPr>
      <t xml:space="preserve"> together using a </t>
    </r>
    <r>
      <rPr>
        <sz val="10"/>
        <color theme="9" tint="-0.249977111117893"/>
        <rFont val="Arial"/>
        <family val="2"/>
      </rPr>
      <t>sheath interrupting joint kit</t>
    </r>
    <r>
      <rPr>
        <sz val="10"/>
        <color theme="1"/>
        <rFont val="Arial"/>
        <family val="2"/>
      </rPr>
      <t xml:space="preserve">. </t>
    </r>
    <r>
      <rPr>
        <sz val="10"/>
        <color theme="3" tint="0.39997558519241921"/>
        <rFont val="Arial"/>
        <family val="2"/>
      </rPr>
      <t>(Single core cable to Single core cable.)</t>
    </r>
  </si>
  <si>
    <r>
      <t xml:space="preserve">Joint any oil filled, oil impregnated paper, or any other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straight joint kit</t>
    </r>
    <r>
      <rPr>
        <sz val="10"/>
        <color theme="1"/>
        <rFont val="Arial"/>
        <family val="2"/>
      </rPr>
      <t xml:space="preserve">. </t>
    </r>
    <r>
      <rPr>
        <sz val="10"/>
        <color theme="3" tint="0.39997558519241921"/>
        <rFont val="Arial"/>
        <family val="2"/>
      </rPr>
      <t xml:space="preserve">(Single core cable to Single core cable.) </t>
    </r>
  </si>
  <si>
    <r>
      <t xml:space="preserve">Join any oil filled, oil impregnated paper, or any other cable </t>
    </r>
    <r>
      <rPr>
        <sz val="10"/>
        <color theme="9" tint="-0.249977111117893"/>
        <rFont val="Arial"/>
        <family val="2"/>
      </rPr>
      <t>below</t>
    </r>
    <r>
      <rPr>
        <sz val="10"/>
        <color theme="1"/>
        <rFont val="Arial"/>
        <family val="2"/>
      </rPr>
      <t xml:space="preserve"> </t>
    </r>
    <r>
      <rPr>
        <b/>
        <sz val="10"/>
        <color theme="1"/>
        <rFont val="Arial"/>
        <family val="2"/>
      </rPr>
      <t>132kV 500mm²</t>
    </r>
    <r>
      <rPr>
        <sz val="10"/>
        <color theme="1"/>
        <rFont val="Arial"/>
        <family val="2"/>
      </rPr>
      <t xml:space="preserve"> together using a</t>
    </r>
    <r>
      <rPr>
        <sz val="10"/>
        <color theme="9" tint="-0.249977111117893"/>
        <rFont val="Arial"/>
        <family val="2"/>
      </rPr>
      <t xml:space="preserve"> straight joint kit.</t>
    </r>
    <r>
      <rPr>
        <sz val="10"/>
        <color theme="3" tint="0.39997558519241921"/>
        <rFont val="Arial"/>
        <family val="2"/>
      </rPr>
      <t xml:space="preserve"> (Single core cable to Single core cable.)</t>
    </r>
  </si>
  <si>
    <r>
      <t xml:space="preserve">Joint any oil filled, oil impregnated paper, or any other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stop joint kit</t>
    </r>
    <r>
      <rPr>
        <sz val="10"/>
        <color theme="1"/>
        <rFont val="Arial"/>
        <family val="2"/>
      </rPr>
      <t>. (</t>
    </r>
    <r>
      <rPr>
        <sz val="10"/>
        <color theme="3" tint="0.39997558519241921"/>
        <rFont val="Arial"/>
        <family val="2"/>
      </rPr>
      <t>Single core cable to Single core cable.)</t>
    </r>
  </si>
  <si>
    <r>
      <t xml:space="preserve">Join any oil filled, oil impregnated paper, or any other cable </t>
    </r>
    <r>
      <rPr>
        <sz val="10"/>
        <color theme="9" tint="-0.249977111117893"/>
        <rFont val="Arial"/>
        <family val="2"/>
      </rPr>
      <t xml:space="preserve">below </t>
    </r>
    <r>
      <rPr>
        <b/>
        <sz val="10"/>
        <color theme="1"/>
        <rFont val="Arial"/>
        <family val="2"/>
      </rPr>
      <t>132kV 500mm²</t>
    </r>
    <r>
      <rPr>
        <sz val="10"/>
        <color theme="1"/>
        <rFont val="Arial"/>
        <family val="2"/>
      </rPr>
      <t xml:space="preserve"> together using a </t>
    </r>
    <r>
      <rPr>
        <sz val="10"/>
        <color theme="9" tint="-0.249977111117893"/>
        <rFont val="Arial"/>
        <family val="2"/>
      </rPr>
      <t>stop joint ki</t>
    </r>
    <r>
      <rPr>
        <sz val="10"/>
        <color theme="1"/>
        <rFont val="Arial"/>
        <family val="2"/>
      </rPr>
      <t>t. (</t>
    </r>
    <r>
      <rPr>
        <sz val="10"/>
        <color theme="3" tint="0.39997558519241921"/>
        <rFont val="Arial"/>
        <family val="2"/>
      </rPr>
      <t>Single core cable to Single core cable.)</t>
    </r>
  </si>
  <si>
    <r>
      <t xml:space="preserve">Joint any oil filled, oil impregnated paper, or any other oil filled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 xml:space="preserve">sheath interrupting joint kit. </t>
    </r>
    <r>
      <rPr>
        <sz val="10"/>
        <color theme="3" tint="0.39997558519241921"/>
        <rFont val="Arial"/>
        <family val="2"/>
      </rPr>
      <t xml:space="preserve">(Three core cable to Three core cable.)  </t>
    </r>
  </si>
  <si>
    <r>
      <t xml:space="preserve">Join any oil filled, oil impregnated paper, or any other oil filled cable </t>
    </r>
    <r>
      <rPr>
        <sz val="10"/>
        <color theme="9" tint="-0.249977111117893"/>
        <rFont val="Arial"/>
        <family val="2"/>
      </rPr>
      <t>below</t>
    </r>
    <r>
      <rPr>
        <sz val="10"/>
        <color theme="1"/>
        <rFont val="Arial"/>
        <family val="2"/>
      </rPr>
      <t xml:space="preserve"> </t>
    </r>
    <r>
      <rPr>
        <b/>
        <sz val="10"/>
        <color theme="1"/>
        <rFont val="Arial"/>
        <family val="2"/>
      </rPr>
      <t>132kV 500mm²</t>
    </r>
    <r>
      <rPr>
        <sz val="10"/>
        <color theme="1"/>
        <rFont val="Arial"/>
        <family val="2"/>
      </rPr>
      <t xml:space="preserve"> together using a </t>
    </r>
    <r>
      <rPr>
        <sz val="10"/>
        <color theme="9" tint="-0.249977111117893"/>
        <rFont val="Arial"/>
        <family val="2"/>
      </rPr>
      <t>sheath interrupting joint kit</t>
    </r>
    <r>
      <rPr>
        <sz val="10"/>
        <color theme="1"/>
        <rFont val="Arial"/>
        <family val="2"/>
      </rPr>
      <t>. (</t>
    </r>
    <r>
      <rPr>
        <sz val="10"/>
        <color theme="3" tint="0.39997558519241921"/>
        <rFont val="Arial"/>
        <family val="2"/>
      </rPr>
      <t xml:space="preserve">Three core cable to Three core cable.)  </t>
    </r>
  </si>
  <si>
    <r>
      <t>Joint any oil filled, oil impregnated paper, or any other cable</t>
    </r>
    <r>
      <rPr>
        <sz val="10"/>
        <color theme="9" tint="-0.249977111117893"/>
        <rFont val="Arial"/>
        <family val="2"/>
      </rPr>
      <t xml:space="preserve"> above </t>
    </r>
    <r>
      <rPr>
        <b/>
        <sz val="10"/>
        <color theme="9" tint="-0.249977111117893"/>
        <rFont val="Arial"/>
        <family val="2"/>
      </rPr>
      <t>1</t>
    </r>
    <r>
      <rPr>
        <b/>
        <sz val="10"/>
        <color theme="1"/>
        <rFont val="Arial"/>
        <family val="2"/>
      </rPr>
      <t xml:space="preserve">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straight joint kit</t>
    </r>
    <r>
      <rPr>
        <sz val="10"/>
        <color theme="1"/>
        <rFont val="Arial"/>
        <family val="2"/>
      </rPr>
      <t>. (</t>
    </r>
    <r>
      <rPr>
        <sz val="10"/>
        <color theme="3" tint="0.39997558519241921"/>
        <rFont val="Arial"/>
        <family val="2"/>
      </rPr>
      <t xml:space="preserve">Three core cable to Three core cable.)   </t>
    </r>
  </si>
  <si>
    <r>
      <t>Join any oil filled, oil impregnated paper, or any other cable</t>
    </r>
    <r>
      <rPr>
        <sz val="10"/>
        <color theme="9" tint="-0.249977111117893"/>
        <rFont val="Arial"/>
        <family val="2"/>
      </rPr>
      <t xml:space="preserve"> below</t>
    </r>
    <r>
      <rPr>
        <sz val="10"/>
        <color theme="1"/>
        <rFont val="Arial"/>
        <family val="2"/>
      </rPr>
      <t xml:space="preserve"> </t>
    </r>
    <r>
      <rPr>
        <b/>
        <sz val="10"/>
        <color theme="1"/>
        <rFont val="Arial"/>
        <family val="2"/>
      </rPr>
      <t>132kV 500mm²</t>
    </r>
    <r>
      <rPr>
        <sz val="10"/>
        <color theme="1"/>
        <rFont val="Arial"/>
        <family val="2"/>
      </rPr>
      <t xml:space="preserve"> together using a </t>
    </r>
    <r>
      <rPr>
        <sz val="10"/>
        <color theme="9" tint="-0.249977111117893"/>
        <rFont val="Arial"/>
        <family val="2"/>
      </rPr>
      <t>straight joint kit</t>
    </r>
    <r>
      <rPr>
        <sz val="10"/>
        <color theme="1"/>
        <rFont val="Arial"/>
        <family val="2"/>
      </rPr>
      <t xml:space="preserve">. </t>
    </r>
    <r>
      <rPr>
        <sz val="10"/>
        <color theme="3" tint="0.39997558519241921"/>
        <rFont val="Arial"/>
        <family val="2"/>
      </rPr>
      <t xml:space="preserve">(Three core cable to Three core cable.)  </t>
    </r>
  </si>
  <si>
    <r>
      <t xml:space="preserve">Joint any oil filled, oil impregnated paper, or any other cable above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stop joint kit. (T</t>
    </r>
    <r>
      <rPr>
        <sz val="10"/>
        <color theme="3" tint="0.39997558519241921"/>
        <rFont val="Arial"/>
        <family val="2"/>
      </rPr>
      <t xml:space="preserve">hree core cable to Three core cable.)   </t>
    </r>
  </si>
  <si>
    <r>
      <t xml:space="preserve">Join any oil filled, oil impregnated paper, or any other cable </t>
    </r>
    <r>
      <rPr>
        <sz val="10"/>
        <color theme="9" tint="-0.249977111117893"/>
        <rFont val="Arial"/>
        <family val="2"/>
      </rPr>
      <t>below</t>
    </r>
    <r>
      <rPr>
        <sz val="10"/>
        <color theme="1"/>
        <rFont val="Arial"/>
        <family val="2"/>
      </rPr>
      <t xml:space="preserve"> </t>
    </r>
    <r>
      <rPr>
        <b/>
        <sz val="10"/>
        <color theme="1"/>
        <rFont val="Arial"/>
        <family val="2"/>
      </rPr>
      <t>132kV 500mm²</t>
    </r>
    <r>
      <rPr>
        <sz val="10"/>
        <color theme="1"/>
        <rFont val="Arial"/>
        <family val="2"/>
      </rPr>
      <t xml:space="preserve"> together using a </t>
    </r>
    <r>
      <rPr>
        <sz val="10"/>
        <color theme="9" tint="-0.249977111117893"/>
        <rFont val="Arial"/>
        <family val="2"/>
      </rPr>
      <t xml:space="preserve">stop joint kit. </t>
    </r>
    <r>
      <rPr>
        <sz val="10"/>
        <color theme="3" tint="0.39997558519241921"/>
        <rFont val="Arial"/>
        <family val="2"/>
      </rPr>
      <t xml:space="preserve">(Three core cable to Three core cable.)  </t>
    </r>
  </si>
  <si>
    <t>10.19</t>
  </si>
  <si>
    <r>
      <t xml:space="preserve">Joint any oil filled, oil impregnated paper, or any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trifurcating joint kit</t>
    </r>
    <r>
      <rPr>
        <sz val="10"/>
        <color theme="1"/>
        <rFont val="Arial"/>
        <family val="2"/>
      </rPr>
      <t xml:space="preserve">. </t>
    </r>
    <r>
      <rPr>
        <sz val="10"/>
        <color theme="3" tint="0.39997558519241921"/>
        <rFont val="Arial"/>
        <family val="2"/>
      </rPr>
      <t xml:space="preserve"> (Three core cable to Single core cable.)  </t>
    </r>
  </si>
  <si>
    <t>10.20</t>
  </si>
  <si>
    <r>
      <t xml:space="preserve">Join any oil filled, oil impregnated paper, or any other cable </t>
    </r>
    <r>
      <rPr>
        <sz val="10"/>
        <color theme="9" tint="-0.249977111117893"/>
        <rFont val="Arial"/>
        <family val="2"/>
      </rPr>
      <t xml:space="preserve">below </t>
    </r>
    <r>
      <rPr>
        <b/>
        <sz val="10"/>
        <color theme="1"/>
        <rFont val="Arial"/>
        <family val="2"/>
      </rPr>
      <t>132kV 500mm²</t>
    </r>
    <r>
      <rPr>
        <sz val="10"/>
        <color theme="1"/>
        <rFont val="Arial"/>
        <family val="2"/>
      </rPr>
      <t xml:space="preserve"> together using a </t>
    </r>
    <r>
      <rPr>
        <sz val="10"/>
        <color theme="9" tint="-0.249977111117893"/>
        <rFont val="Arial"/>
        <family val="2"/>
      </rPr>
      <t>trifurcating joint kit.</t>
    </r>
    <r>
      <rPr>
        <sz val="10"/>
        <color theme="1"/>
        <rFont val="Arial"/>
        <family val="2"/>
      </rPr>
      <t xml:space="preserve">  </t>
    </r>
    <r>
      <rPr>
        <sz val="10"/>
        <color theme="3" tint="0.39997558519241921"/>
        <rFont val="Arial"/>
        <family val="2"/>
      </rPr>
      <t>(Three core cable to Single core cable.)</t>
    </r>
  </si>
  <si>
    <t>10.21</t>
  </si>
  <si>
    <r>
      <t xml:space="preserve">Joint any oil filled, oil impregnated paper, or any other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t>
    </r>
    <r>
      <rPr>
        <sz val="10"/>
        <color theme="9" tint="-0.249977111117893"/>
        <rFont val="Arial"/>
        <family val="2"/>
      </rPr>
      <t>using a 1 Core to 1 Core transition joint kit.</t>
    </r>
  </si>
  <si>
    <t>10.22</t>
  </si>
  <si>
    <r>
      <t>Join any oil filled, oil impregnated paper, or any other cable</t>
    </r>
    <r>
      <rPr>
        <sz val="10"/>
        <color theme="9" tint="-0.249977111117893"/>
        <rFont val="Arial"/>
        <family val="2"/>
      </rPr>
      <t xml:space="preserve"> below</t>
    </r>
    <r>
      <rPr>
        <sz val="10"/>
        <color theme="1"/>
        <rFont val="Arial"/>
        <family val="2"/>
      </rPr>
      <t xml:space="preserve"> </t>
    </r>
    <r>
      <rPr>
        <b/>
        <sz val="10"/>
        <color theme="1"/>
        <rFont val="Arial"/>
        <family val="2"/>
      </rPr>
      <t>132kV 500mm²</t>
    </r>
    <r>
      <rPr>
        <sz val="10"/>
        <color theme="1"/>
        <rFont val="Arial"/>
        <family val="2"/>
      </rPr>
      <t xml:space="preserve"> together using a </t>
    </r>
    <r>
      <rPr>
        <sz val="10"/>
        <color theme="9" tint="-0.249977111117893"/>
        <rFont val="Arial"/>
        <family val="2"/>
      </rPr>
      <t>1 Core to 1 Core transition joint kit.</t>
    </r>
  </si>
  <si>
    <t>10.23</t>
  </si>
  <si>
    <r>
      <t xml:space="preserve">Joint any oil filled, oil impregnated paper, or any other cable </t>
    </r>
    <r>
      <rPr>
        <sz val="10"/>
        <color theme="9" tint="-0.249977111117893"/>
        <rFont val="Arial"/>
        <family val="2"/>
      </rPr>
      <t>above</t>
    </r>
    <r>
      <rPr>
        <sz val="10"/>
        <color theme="1"/>
        <rFont val="Arial"/>
        <family val="2"/>
      </rPr>
      <t xml:space="preser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together using a </t>
    </r>
    <r>
      <rPr>
        <sz val="10"/>
        <color theme="9" tint="-0.249977111117893"/>
        <rFont val="Arial"/>
        <family val="2"/>
      </rPr>
      <t>3 Core to 1 Core transition joint kit.</t>
    </r>
  </si>
  <si>
    <t>10.24</t>
  </si>
  <si>
    <r>
      <t xml:space="preserve">Join any oil filled, oil impregnated paper, or any other cable </t>
    </r>
    <r>
      <rPr>
        <sz val="10"/>
        <color theme="9" tint="-0.249977111117893"/>
        <rFont val="Arial"/>
        <family val="2"/>
      </rPr>
      <t>below</t>
    </r>
    <r>
      <rPr>
        <sz val="10"/>
        <color theme="1"/>
        <rFont val="Arial"/>
        <family val="2"/>
      </rPr>
      <t xml:space="preserve"> </t>
    </r>
    <r>
      <rPr>
        <b/>
        <sz val="10"/>
        <color theme="1"/>
        <rFont val="Arial"/>
        <family val="2"/>
      </rPr>
      <t>132kV 500mm²</t>
    </r>
    <r>
      <rPr>
        <sz val="10"/>
        <color theme="1"/>
        <rFont val="Arial"/>
        <family val="2"/>
      </rPr>
      <t xml:space="preserve"> together u</t>
    </r>
    <r>
      <rPr>
        <sz val="10"/>
        <color theme="9" tint="-0.249977111117893"/>
        <rFont val="Arial"/>
        <family val="2"/>
      </rPr>
      <t>sing a 3 Core to 1 Core transition joint kit.</t>
    </r>
  </si>
  <si>
    <t>10.25</t>
  </si>
  <si>
    <r>
      <t xml:space="preserve">Join XLPE cables </t>
    </r>
    <r>
      <rPr>
        <sz val="10"/>
        <color theme="9" tint="-0.249977111117893"/>
        <rFont val="Arial"/>
        <family val="2"/>
      </rPr>
      <t>above</t>
    </r>
    <r>
      <rPr>
        <sz val="10"/>
        <color theme="1"/>
        <rFont val="Arial"/>
        <family val="2"/>
      </rPr>
      <t xml:space="preserve"> </t>
    </r>
    <r>
      <rPr>
        <b/>
        <sz val="10"/>
        <color theme="9" tint="-0.249977111117893"/>
        <rFont val="Arial"/>
        <family val="2"/>
      </rPr>
      <t>88kV</t>
    </r>
    <r>
      <rPr>
        <b/>
        <sz val="10"/>
        <color theme="1"/>
        <rFont val="Arial"/>
        <family val="2"/>
      </rPr>
      <t xml:space="preserve"> 1C 500mm² Al/Cu XLPE </t>
    </r>
    <r>
      <rPr>
        <sz val="10"/>
        <color theme="1"/>
        <rFont val="Arial"/>
        <family val="2"/>
      </rPr>
      <t>up to and including</t>
    </r>
    <r>
      <rPr>
        <b/>
        <sz val="10"/>
        <color theme="1"/>
        <rFont val="Arial"/>
        <family val="2"/>
      </rPr>
      <t xml:space="preserve"> 88kV 1C 1000mm² Al/Cu XLPE</t>
    </r>
    <r>
      <rPr>
        <sz val="10"/>
        <color theme="1"/>
        <rFont val="Arial"/>
        <family val="2"/>
      </rPr>
      <t xml:space="preserve"> together </t>
    </r>
    <r>
      <rPr>
        <sz val="10"/>
        <color theme="9" tint="-0.249977111117893"/>
        <rFont val="Arial"/>
        <family val="2"/>
      </rPr>
      <t>using a sheath interrupting joint kit</t>
    </r>
    <r>
      <rPr>
        <sz val="10"/>
        <color theme="1"/>
        <rFont val="Arial"/>
        <family val="2"/>
      </rPr>
      <t xml:space="preserve">. </t>
    </r>
  </si>
  <si>
    <t>10.26</t>
  </si>
  <si>
    <r>
      <t>Join XLPE cables below and including up to</t>
    </r>
    <r>
      <rPr>
        <b/>
        <sz val="10"/>
        <color theme="1"/>
        <rFont val="Arial"/>
        <family val="2"/>
      </rPr>
      <t xml:space="preserve"> </t>
    </r>
    <r>
      <rPr>
        <b/>
        <sz val="10"/>
        <color theme="9" tint="-0.249977111117893"/>
        <rFont val="Arial"/>
        <family val="2"/>
      </rPr>
      <t>88kV</t>
    </r>
    <r>
      <rPr>
        <b/>
        <sz val="10"/>
        <color theme="1"/>
        <rFont val="Arial"/>
        <family val="2"/>
      </rPr>
      <t xml:space="preserve"> 1C 500mm² Al/Cu XLPE </t>
    </r>
    <r>
      <rPr>
        <sz val="10"/>
        <color theme="1"/>
        <rFont val="Arial"/>
        <family val="2"/>
      </rPr>
      <t xml:space="preserve">together using a </t>
    </r>
    <r>
      <rPr>
        <sz val="10"/>
        <color theme="9" tint="-0.249977111117893"/>
        <rFont val="Arial"/>
        <family val="2"/>
      </rPr>
      <t xml:space="preserve">sheath interrupting joint kit. </t>
    </r>
  </si>
  <si>
    <t>10.27</t>
  </si>
  <si>
    <r>
      <t xml:space="preserve">Join XLPE cables </t>
    </r>
    <r>
      <rPr>
        <sz val="10"/>
        <color theme="9" tint="-0.249977111117893"/>
        <rFont val="Arial"/>
        <family val="2"/>
      </rPr>
      <t xml:space="preserve">above </t>
    </r>
    <r>
      <rPr>
        <b/>
        <sz val="10"/>
        <color theme="9" tint="-0.249977111117893"/>
        <rFont val="Arial"/>
        <family val="2"/>
      </rPr>
      <t>88kV</t>
    </r>
    <r>
      <rPr>
        <b/>
        <sz val="10"/>
        <color theme="1"/>
        <rFont val="Arial"/>
        <family val="2"/>
      </rPr>
      <t xml:space="preserve"> 1C 500mm² Al/Cu XLPE </t>
    </r>
    <r>
      <rPr>
        <sz val="10"/>
        <color theme="1"/>
        <rFont val="Arial"/>
        <family val="2"/>
      </rPr>
      <t xml:space="preserve">up to and including </t>
    </r>
    <r>
      <rPr>
        <b/>
        <sz val="10"/>
        <color theme="1"/>
        <rFont val="Arial"/>
        <family val="2"/>
      </rPr>
      <t>88kV 1C 1000mm² Al/Cu XLPE</t>
    </r>
    <r>
      <rPr>
        <sz val="10"/>
        <color theme="1"/>
        <rFont val="Arial"/>
        <family val="2"/>
      </rPr>
      <t xml:space="preserve"> together using a </t>
    </r>
    <r>
      <rPr>
        <sz val="10"/>
        <color theme="9" tint="-0.249977111117893"/>
        <rFont val="Arial"/>
        <family val="2"/>
      </rPr>
      <t xml:space="preserve">straight joint kit. </t>
    </r>
  </si>
  <si>
    <t>10.28</t>
  </si>
  <si>
    <r>
      <t>Join XLPE cables below and including up to</t>
    </r>
    <r>
      <rPr>
        <b/>
        <sz val="10"/>
        <color theme="1"/>
        <rFont val="Arial"/>
        <family val="2"/>
      </rPr>
      <t xml:space="preserve"> 88kV 1C 500mm² Al/Cu XLPE</t>
    </r>
    <r>
      <rPr>
        <sz val="10"/>
        <color theme="1"/>
        <rFont val="Arial"/>
        <family val="2"/>
      </rPr>
      <t xml:space="preserve"> together using a straight joint kit. </t>
    </r>
  </si>
  <si>
    <t>10.29</t>
  </si>
  <si>
    <r>
      <t xml:space="preserve">Joint any oil filled, oil impregnated paper, or any other oil filled cable above </t>
    </r>
    <r>
      <rPr>
        <b/>
        <sz val="10"/>
        <color theme="1"/>
        <rFont val="Arial"/>
        <family val="2"/>
      </rPr>
      <t>88kV 500mm²</t>
    </r>
    <r>
      <rPr>
        <sz val="10"/>
        <color theme="1"/>
        <rFont val="Arial"/>
        <family val="2"/>
      </rPr>
      <t xml:space="preserve"> up to and including </t>
    </r>
    <r>
      <rPr>
        <b/>
        <sz val="10"/>
        <color theme="1"/>
        <rFont val="Arial"/>
        <family val="2"/>
      </rPr>
      <t xml:space="preserve">88kV 1000mm² </t>
    </r>
    <r>
      <rPr>
        <sz val="10"/>
        <color theme="1"/>
        <rFont val="Arial"/>
        <family val="2"/>
      </rPr>
      <t xml:space="preserve">together using a sheath interrupting joint kit. (Single core cable to Single core cable.) </t>
    </r>
  </si>
  <si>
    <t>10.30</t>
  </si>
  <si>
    <r>
      <t xml:space="preserve">Join any oil filled, oil impregnated paper, or any other oil filled cable below </t>
    </r>
    <r>
      <rPr>
        <b/>
        <sz val="10"/>
        <color theme="1"/>
        <rFont val="Arial"/>
        <family val="2"/>
      </rPr>
      <t>88kV 500mm²</t>
    </r>
    <r>
      <rPr>
        <sz val="10"/>
        <color theme="1"/>
        <rFont val="Arial"/>
        <family val="2"/>
      </rPr>
      <t xml:space="preserve"> together using a sheath interrupting joint kit. (Single core cable to Single core cable.) </t>
    </r>
  </si>
  <si>
    <t>10.31</t>
  </si>
  <si>
    <r>
      <t xml:space="preserve">Joint any oil filled, oil impregnated paper, or any other cable above </t>
    </r>
    <r>
      <rPr>
        <b/>
        <sz val="10"/>
        <color theme="1"/>
        <rFont val="Arial"/>
        <family val="2"/>
      </rPr>
      <t>88kV 500mm²</t>
    </r>
    <r>
      <rPr>
        <sz val="10"/>
        <color theme="1"/>
        <rFont val="Arial"/>
        <family val="2"/>
      </rPr>
      <t xml:space="preserve"> up to and including </t>
    </r>
    <r>
      <rPr>
        <b/>
        <sz val="10"/>
        <color theme="1"/>
        <rFont val="Arial"/>
        <family val="2"/>
      </rPr>
      <t>88kV 1000mm²</t>
    </r>
    <r>
      <rPr>
        <sz val="10"/>
        <color theme="1"/>
        <rFont val="Arial"/>
        <family val="2"/>
      </rPr>
      <t xml:space="preserve"> together using a straight joint kit. (Single core cable to Single core cable.) </t>
    </r>
  </si>
  <si>
    <t>10.32</t>
  </si>
  <si>
    <r>
      <t xml:space="preserve">Join any oil filled, oil impregnated paper, or any other cable below </t>
    </r>
    <r>
      <rPr>
        <b/>
        <sz val="10"/>
        <color theme="1"/>
        <rFont val="Arial"/>
        <family val="2"/>
      </rPr>
      <t xml:space="preserve">88kV 500mm² </t>
    </r>
    <r>
      <rPr>
        <sz val="10"/>
        <color theme="1"/>
        <rFont val="Arial"/>
        <family val="2"/>
      </rPr>
      <t xml:space="preserve">together using a straight joint kit. (Single core cable to Single core cable.) </t>
    </r>
  </si>
  <si>
    <t>10.33</t>
  </si>
  <si>
    <r>
      <t xml:space="preserve">Joint any oil filled, oil impregnated paper, or any other cable above </t>
    </r>
    <r>
      <rPr>
        <b/>
        <sz val="10"/>
        <color theme="1"/>
        <rFont val="Arial"/>
        <family val="2"/>
      </rPr>
      <t>88kV 500mm²</t>
    </r>
    <r>
      <rPr>
        <sz val="10"/>
        <color theme="1"/>
        <rFont val="Arial"/>
        <family val="2"/>
      </rPr>
      <t xml:space="preserve"> up to and including </t>
    </r>
    <r>
      <rPr>
        <b/>
        <sz val="10"/>
        <color theme="1"/>
        <rFont val="Arial"/>
        <family val="2"/>
      </rPr>
      <t>88kV 1000mm²</t>
    </r>
    <r>
      <rPr>
        <sz val="10"/>
        <color theme="1"/>
        <rFont val="Arial"/>
        <family val="2"/>
      </rPr>
      <t xml:space="preserve"> together using a stop joint kit. (Single core cable to Single core cable.) </t>
    </r>
  </si>
  <si>
    <t>10.34</t>
  </si>
  <si>
    <r>
      <t>Join any oil filled, oil impregnated paper, or any other cable below</t>
    </r>
    <r>
      <rPr>
        <b/>
        <sz val="10"/>
        <color theme="1"/>
        <rFont val="Arial"/>
        <family val="2"/>
      </rPr>
      <t xml:space="preserve"> 88kV 500mm²</t>
    </r>
    <r>
      <rPr>
        <sz val="10"/>
        <color theme="1"/>
        <rFont val="Arial"/>
        <family val="2"/>
      </rPr>
      <t xml:space="preserve"> together using a stop joint kit. (Single core cable to Single core cable.) </t>
    </r>
  </si>
  <si>
    <t>10.35</t>
  </si>
  <si>
    <r>
      <t xml:space="preserve">Joint any oil filled, oil impregnated paper, or any other oil filled cable above </t>
    </r>
    <r>
      <rPr>
        <b/>
        <sz val="10"/>
        <color theme="1"/>
        <rFont val="Arial"/>
        <family val="2"/>
      </rPr>
      <t>88kV 500mm²</t>
    </r>
    <r>
      <rPr>
        <sz val="10"/>
        <color theme="1"/>
        <rFont val="Arial"/>
        <family val="2"/>
      </rPr>
      <t xml:space="preserve"> up to and including </t>
    </r>
    <r>
      <rPr>
        <b/>
        <sz val="10"/>
        <color theme="1"/>
        <rFont val="Arial"/>
        <family val="2"/>
      </rPr>
      <t xml:space="preserve">88kV 1000mm² </t>
    </r>
    <r>
      <rPr>
        <sz val="10"/>
        <color theme="1"/>
        <rFont val="Arial"/>
        <family val="2"/>
      </rPr>
      <t xml:space="preserve">together using a sheath interrupting joint kit. (Three core cable to Three core cable.)  </t>
    </r>
  </si>
  <si>
    <t>10.36</t>
  </si>
  <si>
    <r>
      <t xml:space="preserve">Join any oil filled, oil impregnated paper, or any other oil filled cable below </t>
    </r>
    <r>
      <rPr>
        <b/>
        <sz val="10"/>
        <color theme="1"/>
        <rFont val="Arial"/>
        <family val="2"/>
      </rPr>
      <t>88kV 500mm²</t>
    </r>
    <r>
      <rPr>
        <sz val="10"/>
        <color theme="1"/>
        <rFont val="Arial"/>
        <family val="2"/>
      </rPr>
      <t xml:space="preserve"> together using a sheath interrupting joint kit. (Three core cable to Three core cable.)  </t>
    </r>
  </si>
  <si>
    <t>10.37</t>
  </si>
  <si>
    <r>
      <t xml:space="preserve">Joint any oil filled, oil impregnated paper, or any other cable above </t>
    </r>
    <r>
      <rPr>
        <b/>
        <sz val="10"/>
        <color theme="1"/>
        <rFont val="Arial"/>
        <family val="2"/>
      </rPr>
      <t>88kV 500mm²</t>
    </r>
    <r>
      <rPr>
        <sz val="10"/>
        <color theme="1"/>
        <rFont val="Arial"/>
        <family val="2"/>
      </rPr>
      <t xml:space="preserve"> up to and including </t>
    </r>
    <r>
      <rPr>
        <b/>
        <sz val="10"/>
        <color theme="1"/>
        <rFont val="Arial"/>
        <family val="2"/>
      </rPr>
      <t>88kV 1000mm²</t>
    </r>
    <r>
      <rPr>
        <sz val="10"/>
        <color theme="1"/>
        <rFont val="Arial"/>
        <family val="2"/>
      </rPr>
      <t xml:space="preserve"> together using a straight joint kit. (Three core cable to Three core cable.)  </t>
    </r>
  </si>
  <si>
    <t>10.38</t>
  </si>
  <si>
    <r>
      <t xml:space="preserve">Join any oil filled, oil impregnated paper, or any other cable below </t>
    </r>
    <r>
      <rPr>
        <b/>
        <sz val="10"/>
        <color theme="1"/>
        <rFont val="Arial"/>
        <family val="2"/>
      </rPr>
      <t xml:space="preserve">88kV 500mm² </t>
    </r>
    <r>
      <rPr>
        <sz val="10"/>
        <color theme="1"/>
        <rFont val="Arial"/>
        <family val="2"/>
      </rPr>
      <t xml:space="preserve">together using a straight joint kit. (Three core cable to Three core cable.)  </t>
    </r>
  </si>
  <si>
    <t>10.39</t>
  </si>
  <si>
    <r>
      <t xml:space="preserve">Joint any oil filled, oil impregnated paper, or any other cable above </t>
    </r>
    <r>
      <rPr>
        <b/>
        <sz val="10"/>
        <color theme="1"/>
        <rFont val="Arial"/>
        <family val="2"/>
      </rPr>
      <t>88kV 500mm²</t>
    </r>
    <r>
      <rPr>
        <sz val="10"/>
        <color theme="1"/>
        <rFont val="Arial"/>
        <family val="2"/>
      </rPr>
      <t xml:space="preserve"> up to and including </t>
    </r>
    <r>
      <rPr>
        <b/>
        <sz val="10"/>
        <color theme="1"/>
        <rFont val="Arial"/>
        <family val="2"/>
      </rPr>
      <t>88kV 1000mm²</t>
    </r>
    <r>
      <rPr>
        <sz val="10"/>
        <color theme="1"/>
        <rFont val="Arial"/>
        <family val="2"/>
      </rPr>
      <t xml:space="preserve"> together using a stop joint kit. (Three core cable to Three core cable.)  </t>
    </r>
  </si>
  <si>
    <t>10.40</t>
  </si>
  <si>
    <r>
      <t>Join any oil filled, oil impregnated paper, or any other cable</t>
    </r>
    <r>
      <rPr>
        <sz val="10"/>
        <color rgb="FFFF0000"/>
        <rFont val="Arial"/>
        <family val="2"/>
      </rPr>
      <t xml:space="preserve"> below</t>
    </r>
    <r>
      <rPr>
        <b/>
        <sz val="10"/>
        <color theme="1"/>
        <rFont val="Arial"/>
        <family val="2"/>
      </rPr>
      <t xml:space="preserve"> 88kV 500mm²</t>
    </r>
    <r>
      <rPr>
        <sz val="10"/>
        <color theme="1"/>
        <rFont val="Arial"/>
        <family val="2"/>
      </rPr>
      <t xml:space="preserve"> together using a stop joint kit. (Three core cable to Three core cable.)  </t>
    </r>
  </si>
  <si>
    <t>10.41</t>
  </si>
  <si>
    <r>
      <t>Joint any oil filled, oil impregnated paper, or any cable above</t>
    </r>
    <r>
      <rPr>
        <b/>
        <sz val="10"/>
        <color theme="1"/>
        <rFont val="Arial"/>
        <family val="2"/>
      </rPr>
      <t xml:space="preserve"> 88kV 500mm²</t>
    </r>
    <r>
      <rPr>
        <sz val="10"/>
        <color theme="1"/>
        <rFont val="Arial"/>
        <family val="2"/>
      </rPr>
      <t xml:space="preserve"> up to and including </t>
    </r>
    <r>
      <rPr>
        <b/>
        <sz val="10"/>
        <color theme="1"/>
        <rFont val="Arial"/>
        <family val="2"/>
      </rPr>
      <t>88kV 1000mm²</t>
    </r>
    <r>
      <rPr>
        <sz val="10"/>
        <color theme="1"/>
        <rFont val="Arial"/>
        <family val="2"/>
      </rPr>
      <t xml:space="preserve"> together using a trifurcating joint kit.  (Three core cable to Single core cable.)</t>
    </r>
  </si>
  <si>
    <t>10.42</t>
  </si>
  <si>
    <r>
      <t xml:space="preserve">Join any oil filled, oil impregnated paper, or any other cable </t>
    </r>
    <r>
      <rPr>
        <sz val="10"/>
        <color rgb="FFFF0000"/>
        <rFont val="Arial"/>
        <family val="2"/>
      </rPr>
      <t>below</t>
    </r>
    <r>
      <rPr>
        <b/>
        <sz val="10"/>
        <color theme="1"/>
        <rFont val="Arial"/>
        <family val="2"/>
      </rPr>
      <t xml:space="preserve"> 88kV 500mm²</t>
    </r>
    <r>
      <rPr>
        <sz val="10"/>
        <color theme="1"/>
        <rFont val="Arial"/>
        <family val="2"/>
      </rPr>
      <t xml:space="preserve"> together using a trifurcating joint kit.  (Three core cable to Single core cable.)</t>
    </r>
  </si>
  <si>
    <t>10.43</t>
  </si>
  <si>
    <r>
      <t xml:space="preserve">Joint any oil filled, oil impregnated paper, or any other cable </t>
    </r>
    <r>
      <rPr>
        <sz val="10"/>
        <color rgb="FFFF0000"/>
        <rFont val="Arial"/>
        <family val="2"/>
      </rPr>
      <t>above</t>
    </r>
    <r>
      <rPr>
        <sz val="10"/>
        <color theme="1"/>
        <rFont val="Arial"/>
        <family val="2"/>
      </rPr>
      <t xml:space="preserve"> </t>
    </r>
    <r>
      <rPr>
        <b/>
        <sz val="10"/>
        <color theme="1"/>
        <rFont val="Arial"/>
        <family val="2"/>
      </rPr>
      <t>88kV 500mm²</t>
    </r>
    <r>
      <rPr>
        <sz val="10"/>
        <color theme="1"/>
        <rFont val="Arial"/>
        <family val="2"/>
      </rPr>
      <t xml:space="preserve"> up to and including </t>
    </r>
    <r>
      <rPr>
        <b/>
        <sz val="10"/>
        <color theme="1"/>
        <rFont val="Arial"/>
        <family val="2"/>
      </rPr>
      <t xml:space="preserve">88kV 1000mm² </t>
    </r>
    <r>
      <rPr>
        <sz val="10"/>
        <color theme="1"/>
        <rFont val="Arial"/>
        <family val="2"/>
      </rPr>
      <t>together using a 1 Core to 1 Core transition joint kit.</t>
    </r>
  </si>
  <si>
    <t>10.44</t>
  </si>
  <si>
    <r>
      <t xml:space="preserve">Join any oil filled, oil impregnated paper, or any other cable below </t>
    </r>
    <r>
      <rPr>
        <b/>
        <sz val="10"/>
        <color theme="1"/>
        <rFont val="Arial"/>
        <family val="2"/>
      </rPr>
      <t>88kV 500mm²</t>
    </r>
    <r>
      <rPr>
        <sz val="10"/>
        <color theme="1"/>
        <rFont val="Arial"/>
        <family val="2"/>
      </rPr>
      <t xml:space="preserve"> together using a 1 Core to 1 Core transition joint kit.</t>
    </r>
  </si>
  <si>
    <t>10.45</t>
  </si>
  <si>
    <r>
      <t xml:space="preserve">Joint any oil filled, oil impregnated paper, or any other cable </t>
    </r>
    <r>
      <rPr>
        <sz val="10"/>
        <color rgb="FFFF0000"/>
        <rFont val="Arial"/>
        <family val="2"/>
      </rPr>
      <t>above</t>
    </r>
    <r>
      <rPr>
        <b/>
        <sz val="10"/>
        <color theme="1"/>
        <rFont val="Arial"/>
        <family val="2"/>
      </rPr>
      <t xml:space="preserve"> 88kV 500mm²</t>
    </r>
    <r>
      <rPr>
        <sz val="10"/>
        <color theme="1"/>
        <rFont val="Arial"/>
        <family val="2"/>
      </rPr>
      <t xml:space="preserve"> up to and including</t>
    </r>
    <r>
      <rPr>
        <b/>
        <sz val="10"/>
        <color theme="1"/>
        <rFont val="Arial"/>
        <family val="2"/>
      </rPr>
      <t xml:space="preserve"> 88kV 1000mm²</t>
    </r>
    <r>
      <rPr>
        <sz val="10"/>
        <color theme="1"/>
        <rFont val="Arial"/>
        <family val="2"/>
      </rPr>
      <t xml:space="preserve"> together using a 3 Core to 1 Core transition joint kit.</t>
    </r>
  </si>
  <si>
    <t>10.46</t>
  </si>
  <si>
    <r>
      <t xml:space="preserve">Join any oil filled, oil impregnated paper, or any other cable below </t>
    </r>
    <r>
      <rPr>
        <b/>
        <sz val="10"/>
        <color theme="1"/>
        <rFont val="Arial"/>
        <family val="2"/>
      </rPr>
      <t>88kV 500mm²</t>
    </r>
    <r>
      <rPr>
        <sz val="10"/>
        <color theme="1"/>
        <rFont val="Arial"/>
        <family val="2"/>
      </rPr>
      <t xml:space="preserve"> together using a 3 Core to 1 Core transition joint kit.</t>
    </r>
  </si>
  <si>
    <t>10.47</t>
  </si>
  <si>
    <r>
      <t xml:space="preserve">Join XLPE cables above </t>
    </r>
    <r>
      <rPr>
        <b/>
        <sz val="10"/>
        <color theme="1"/>
        <rFont val="Arial"/>
        <family val="2"/>
      </rPr>
      <t xml:space="preserve">44kV 1C 500mm² Al/Cu XLPE </t>
    </r>
    <r>
      <rPr>
        <sz val="10"/>
        <color theme="1"/>
        <rFont val="Arial"/>
        <family val="2"/>
      </rPr>
      <t>up to and including</t>
    </r>
    <r>
      <rPr>
        <b/>
        <sz val="10"/>
        <color theme="1"/>
        <rFont val="Arial"/>
        <family val="2"/>
      </rPr>
      <t xml:space="preserve"> 44kV 1C 1000mm² Al/Cu XLPE</t>
    </r>
    <r>
      <rPr>
        <sz val="10"/>
        <color theme="1"/>
        <rFont val="Arial"/>
        <family val="2"/>
      </rPr>
      <t xml:space="preserve"> together using a</t>
    </r>
    <r>
      <rPr>
        <sz val="10"/>
        <color theme="3" tint="0.59999389629810485"/>
        <rFont val="Arial"/>
        <family val="2"/>
      </rPr>
      <t xml:space="preserve"> sheath interrupting joint kit</t>
    </r>
    <r>
      <rPr>
        <sz val="10"/>
        <color theme="1"/>
        <rFont val="Arial"/>
        <family val="2"/>
      </rPr>
      <t xml:space="preserve">. - </t>
    </r>
    <r>
      <rPr>
        <sz val="10"/>
        <color theme="9" tint="-0.249977111117893"/>
        <rFont val="Arial"/>
        <family val="2"/>
      </rPr>
      <t>Pre-mould joint</t>
    </r>
    <r>
      <rPr>
        <sz val="10"/>
        <color theme="1"/>
        <rFont val="Arial"/>
        <family val="2"/>
      </rPr>
      <t>.</t>
    </r>
  </si>
  <si>
    <t>10.48</t>
  </si>
  <si>
    <r>
      <t>Join XLPE cables below and including up to</t>
    </r>
    <r>
      <rPr>
        <b/>
        <sz val="10"/>
        <color theme="1"/>
        <rFont val="Arial"/>
        <family val="2"/>
      </rPr>
      <t xml:space="preserve"> 44kV 1C 500mm² Al/Cu XLPE </t>
    </r>
    <r>
      <rPr>
        <sz val="10"/>
        <color theme="1"/>
        <rFont val="Arial"/>
        <family val="2"/>
      </rPr>
      <t xml:space="preserve">together using a </t>
    </r>
    <r>
      <rPr>
        <sz val="10"/>
        <color theme="3" tint="0.59999389629810485"/>
        <rFont val="Arial"/>
        <family val="2"/>
      </rPr>
      <t>sheath interrupting joint kit.</t>
    </r>
    <r>
      <rPr>
        <sz val="10"/>
        <color theme="1"/>
        <rFont val="Arial"/>
        <family val="2"/>
      </rPr>
      <t xml:space="preserve"> -</t>
    </r>
    <r>
      <rPr>
        <sz val="10"/>
        <color theme="9" tint="-0.249977111117893"/>
        <rFont val="Arial"/>
        <family val="2"/>
      </rPr>
      <t xml:space="preserve"> Pre-mould joint.</t>
    </r>
  </si>
  <si>
    <t>10.49</t>
  </si>
  <si>
    <r>
      <t xml:space="preserve">Join XLPE cables above </t>
    </r>
    <r>
      <rPr>
        <b/>
        <sz val="10"/>
        <color theme="1"/>
        <rFont val="Arial"/>
        <family val="2"/>
      </rPr>
      <t xml:space="preserve">44kV 1C 500mm² Al/Cu XLPE </t>
    </r>
    <r>
      <rPr>
        <sz val="10"/>
        <color theme="1"/>
        <rFont val="Arial"/>
        <family val="2"/>
      </rPr>
      <t xml:space="preserve">up to and including </t>
    </r>
    <r>
      <rPr>
        <b/>
        <sz val="10"/>
        <color theme="1"/>
        <rFont val="Arial"/>
        <family val="2"/>
      </rPr>
      <t>44kV 1C 1000mm² Al/Cu XLPE</t>
    </r>
    <r>
      <rPr>
        <sz val="10"/>
        <color theme="1"/>
        <rFont val="Arial"/>
        <family val="2"/>
      </rPr>
      <t xml:space="preserve"> together using a</t>
    </r>
    <r>
      <rPr>
        <sz val="10"/>
        <color theme="3" tint="0.59999389629810485"/>
        <rFont val="Arial"/>
        <family val="2"/>
      </rPr>
      <t xml:space="preserve"> straight joint ki</t>
    </r>
    <r>
      <rPr>
        <sz val="10"/>
        <color theme="1"/>
        <rFont val="Arial"/>
        <family val="2"/>
      </rPr>
      <t xml:space="preserve">t. - </t>
    </r>
    <r>
      <rPr>
        <sz val="10"/>
        <color theme="9" tint="-0.249977111117893"/>
        <rFont val="Arial"/>
        <family val="2"/>
      </rPr>
      <t>Pre-mould joint.</t>
    </r>
  </si>
  <si>
    <t>10.50</t>
  </si>
  <si>
    <r>
      <t>Join XLPE cables below and including up to</t>
    </r>
    <r>
      <rPr>
        <b/>
        <sz val="10"/>
        <color theme="1"/>
        <rFont val="Arial"/>
        <family val="2"/>
      </rPr>
      <t xml:space="preserve"> 44kV 1C 500mm² Al/Cu XLPE</t>
    </r>
    <r>
      <rPr>
        <sz val="10"/>
        <color theme="1"/>
        <rFont val="Arial"/>
        <family val="2"/>
      </rPr>
      <t xml:space="preserve"> together using a straight joint kit. - </t>
    </r>
    <r>
      <rPr>
        <sz val="10"/>
        <color theme="9" tint="-0.249977111117893"/>
        <rFont val="Arial"/>
        <family val="2"/>
      </rPr>
      <t>Pre-mould joint.</t>
    </r>
  </si>
  <si>
    <t>10.51</t>
  </si>
  <si>
    <r>
      <t xml:space="preserve">Join XLPE cables above </t>
    </r>
    <r>
      <rPr>
        <b/>
        <sz val="10"/>
        <color theme="1"/>
        <rFont val="Arial"/>
        <family val="2"/>
      </rPr>
      <t xml:space="preserve">44kV 1C 500mm² Al/Cu XLPE </t>
    </r>
    <r>
      <rPr>
        <sz val="10"/>
        <color theme="1"/>
        <rFont val="Arial"/>
        <family val="2"/>
      </rPr>
      <t>up to and including</t>
    </r>
    <r>
      <rPr>
        <b/>
        <sz val="10"/>
        <color theme="1"/>
        <rFont val="Arial"/>
        <family val="2"/>
      </rPr>
      <t xml:space="preserve"> 44kV 1C 1000mm² Al/Cu XLPE</t>
    </r>
    <r>
      <rPr>
        <sz val="10"/>
        <color theme="1"/>
        <rFont val="Arial"/>
        <family val="2"/>
      </rPr>
      <t xml:space="preserve"> together using a </t>
    </r>
    <r>
      <rPr>
        <sz val="10"/>
        <color theme="3" tint="0.59999389629810485"/>
        <rFont val="Arial"/>
        <family val="2"/>
      </rPr>
      <t>sheath interrupting joint ki</t>
    </r>
    <r>
      <rPr>
        <sz val="10"/>
        <color theme="1"/>
        <rFont val="Arial"/>
        <family val="2"/>
      </rPr>
      <t xml:space="preserve">t. - </t>
    </r>
    <r>
      <rPr>
        <sz val="10"/>
        <color theme="9" tint="-0.249977111117893"/>
        <rFont val="Arial"/>
        <family val="2"/>
      </rPr>
      <t>Heat shrink joint.</t>
    </r>
  </si>
  <si>
    <t>10.52</t>
  </si>
  <si>
    <r>
      <t>Join XLPE cables below and including up to</t>
    </r>
    <r>
      <rPr>
        <b/>
        <sz val="10"/>
        <color theme="1"/>
        <rFont val="Arial"/>
        <family val="2"/>
      </rPr>
      <t xml:space="preserve"> 44kV 1C 500mm² Al/Cu XLPE </t>
    </r>
    <r>
      <rPr>
        <sz val="10"/>
        <color theme="1"/>
        <rFont val="Arial"/>
        <family val="2"/>
      </rPr>
      <t xml:space="preserve">together using a sheath interrupting joint kit.  - </t>
    </r>
    <r>
      <rPr>
        <sz val="10"/>
        <color theme="9" tint="-0.249977111117893"/>
        <rFont val="Arial"/>
        <family val="2"/>
      </rPr>
      <t>Heat shrink joint.</t>
    </r>
  </si>
  <si>
    <t>10.53</t>
  </si>
  <si>
    <r>
      <t xml:space="preserve">Join XLPE cables above </t>
    </r>
    <r>
      <rPr>
        <b/>
        <sz val="10"/>
        <color theme="1"/>
        <rFont val="Arial"/>
        <family val="2"/>
      </rPr>
      <t xml:space="preserve">44kV 1C 500mm² Al/Cu XLPE </t>
    </r>
    <r>
      <rPr>
        <sz val="10"/>
        <color theme="1"/>
        <rFont val="Arial"/>
        <family val="2"/>
      </rPr>
      <t xml:space="preserve">up to and including </t>
    </r>
    <r>
      <rPr>
        <b/>
        <sz val="10"/>
        <color theme="1"/>
        <rFont val="Arial"/>
        <family val="2"/>
      </rPr>
      <t>44kV 1C 1000mm² Al/Cu XLPE</t>
    </r>
    <r>
      <rPr>
        <sz val="10"/>
        <color theme="1"/>
        <rFont val="Arial"/>
        <family val="2"/>
      </rPr>
      <t xml:space="preserve"> together using a </t>
    </r>
    <r>
      <rPr>
        <sz val="10"/>
        <color theme="3" tint="0.39997558519241921"/>
        <rFont val="Arial"/>
        <family val="2"/>
      </rPr>
      <t>straight joint kit</t>
    </r>
    <r>
      <rPr>
        <sz val="10"/>
        <color theme="1"/>
        <rFont val="Arial"/>
        <family val="2"/>
      </rPr>
      <t xml:space="preserve">.  - </t>
    </r>
    <r>
      <rPr>
        <sz val="10"/>
        <color theme="9" tint="-0.249977111117893"/>
        <rFont val="Arial"/>
        <family val="2"/>
      </rPr>
      <t>Heat shrink joint.</t>
    </r>
  </si>
  <si>
    <t>10.54</t>
  </si>
  <si>
    <r>
      <t>Join XLPE cables below and including up to</t>
    </r>
    <r>
      <rPr>
        <b/>
        <sz val="10"/>
        <color theme="1"/>
        <rFont val="Arial"/>
        <family val="2"/>
      </rPr>
      <t xml:space="preserve"> 44kV 1C 500mm² Al/Cu XLPE</t>
    </r>
    <r>
      <rPr>
        <sz val="10"/>
        <color theme="1"/>
        <rFont val="Arial"/>
        <family val="2"/>
      </rPr>
      <t xml:space="preserve"> together using a straight joint kit. - Heat shrink joint.</t>
    </r>
  </si>
  <si>
    <t>10.55</t>
  </si>
  <si>
    <r>
      <t xml:space="preserve">Joint any oil filled, oil impregnated paper, or any other oil filled cable above </t>
    </r>
    <r>
      <rPr>
        <b/>
        <sz val="10"/>
        <color theme="1"/>
        <rFont val="Arial"/>
        <family val="2"/>
      </rPr>
      <t>44kV 500mm²</t>
    </r>
    <r>
      <rPr>
        <sz val="10"/>
        <color theme="1"/>
        <rFont val="Arial"/>
        <family val="2"/>
      </rPr>
      <t xml:space="preserve"> up to and including </t>
    </r>
    <r>
      <rPr>
        <b/>
        <sz val="10"/>
        <color theme="1"/>
        <rFont val="Arial"/>
        <family val="2"/>
      </rPr>
      <t xml:space="preserve">44kV 1000mm² </t>
    </r>
    <r>
      <rPr>
        <sz val="10"/>
        <color theme="1"/>
        <rFont val="Arial"/>
        <family val="2"/>
      </rPr>
      <t xml:space="preserve">together using a </t>
    </r>
    <r>
      <rPr>
        <sz val="10"/>
        <color theme="3" tint="0.39997558519241921"/>
        <rFont val="Arial"/>
        <family val="2"/>
      </rPr>
      <t>sheath interrupting joint kit</t>
    </r>
    <r>
      <rPr>
        <sz val="10"/>
        <color theme="1"/>
        <rFont val="Arial"/>
        <family val="2"/>
      </rPr>
      <t xml:space="preserve">. </t>
    </r>
    <r>
      <rPr>
        <sz val="10"/>
        <color theme="9" tint="-0.249977111117893"/>
        <rFont val="Arial"/>
        <family val="2"/>
      </rPr>
      <t xml:space="preserve">(Single core cable to Single core cable.) </t>
    </r>
  </si>
  <si>
    <t>10.56</t>
  </si>
  <si>
    <r>
      <t xml:space="preserve">Join any oil filled, oil impregnated paper, or any other oil filled cable below </t>
    </r>
    <r>
      <rPr>
        <b/>
        <sz val="10"/>
        <color theme="1"/>
        <rFont val="Arial"/>
        <family val="2"/>
      </rPr>
      <t>44kV 500mm²</t>
    </r>
    <r>
      <rPr>
        <sz val="10"/>
        <color theme="1"/>
        <rFont val="Arial"/>
        <family val="2"/>
      </rPr>
      <t xml:space="preserve"> together using a </t>
    </r>
    <r>
      <rPr>
        <sz val="10"/>
        <color theme="3" tint="0.39997558519241921"/>
        <rFont val="Arial"/>
        <family val="2"/>
      </rPr>
      <t xml:space="preserve">sheath interrupting joint kit. </t>
    </r>
    <r>
      <rPr>
        <sz val="10"/>
        <color theme="9" tint="-0.249977111117893"/>
        <rFont val="Arial"/>
        <family val="2"/>
      </rPr>
      <t xml:space="preserve">(Single core cable to Single core cable.) </t>
    </r>
  </si>
  <si>
    <t>10.57</t>
  </si>
  <si>
    <r>
      <t xml:space="preserve">Joint any oil filled, oil impregnated paper, or any other cable above </t>
    </r>
    <r>
      <rPr>
        <b/>
        <sz val="10"/>
        <color theme="1"/>
        <rFont val="Arial"/>
        <family val="2"/>
      </rPr>
      <t>44kV 500mm²</t>
    </r>
    <r>
      <rPr>
        <sz val="10"/>
        <color theme="1"/>
        <rFont val="Arial"/>
        <family val="2"/>
      </rPr>
      <t xml:space="preserve"> up to and including </t>
    </r>
    <r>
      <rPr>
        <b/>
        <sz val="10"/>
        <color theme="1"/>
        <rFont val="Arial"/>
        <family val="2"/>
      </rPr>
      <t>44kV 1000mm²</t>
    </r>
    <r>
      <rPr>
        <sz val="10"/>
        <color theme="1"/>
        <rFont val="Arial"/>
        <family val="2"/>
      </rPr>
      <t xml:space="preserve"> together using a </t>
    </r>
    <r>
      <rPr>
        <sz val="10"/>
        <color theme="3" tint="0.39997558519241921"/>
        <rFont val="Arial"/>
        <family val="2"/>
      </rPr>
      <t>straight joint kit.</t>
    </r>
    <r>
      <rPr>
        <sz val="10"/>
        <color theme="1"/>
        <rFont val="Arial"/>
        <family val="2"/>
      </rPr>
      <t xml:space="preserve"> </t>
    </r>
    <r>
      <rPr>
        <sz val="10"/>
        <color theme="9" tint="-0.249977111117893"/>
        <rFont val="Arial"/>
        <family val="2"/>
      </rPr>
      <t xml:space="preserve">(Single core cable to Single core cable.) </t>
    </r>
  </si>
  <si>
    <t>10.58</t>
  </si>
  <si>
    <r>
      <t xml:space="preserve">Join any oil filled, oil impregnated paper, or any other cable below </t>
    </r>
    <r>
      <rPr>
        <b/>
        <sz val="10"/>
        <color theme="1"/>
        <rFont val="Arial"/>
        <family val="2"/>
      </rPr>
      <t xml:space="preserve">44kV 500mm² </t>
    </r>
    <r>
      <rPr>
        <sz val="10"/>
        <color theme="1"/>
        <rFont val="Arial"/>
        <family val="2"/>
      </rPr>
      <t xml:space="preserve">together using a straight joint kit. </t>
    </r>
    <r>
      <rPr>
        <sz val="10"/>
        <color theme="9" tint="-0.249977111117893"/>
        <rFont val="Arial"/>
        <family val="2"/>
      </rPr>
      <t>(Single core cable to Single core cable.</t>
    </r>
    <r>
      <rPr>
        <sz val="10"/>
        <color theme="1"/>
        <rFont val="Arial"/>
        <family val="2"/>
      </rPr>
      <t xml:space="preserve">) </t>
    </r>
  </si>
  <si>
    <t>10.59</t>
  </si>
  <si>
    <r>
      <t xml:space="preserve">Joint any oil filled, oil impregnated paper, or any other cable above </t>
    </r>
    <r>
      <rPr>
        <b/>
        <sz val="10"/>
        <color theme="1"/>
        <rFont val="Arial"/>
        <family val="2"/>
      </rPr>
      <t>44kV 500mm²</t>
    </r>
    <r>
      <rPr>
        <sz val="10"/>
        <color theme="1"/>
        <rFont val="Arial"/>
        <family val="2"/>
      </rPr>
      <t xml:space="preserve"> up to and including </t>
    </r>
    <r>
      <rPr>
        <b/>
        <sz val="10"/>
        <color theme="1"/>
        <rFont val="Arial"/>
        <family val="2"/>
      </rPr>
      <t>44kV 1000mm²</t>
    </r>
    <r>
      <rPr>
        <sz val="10"/>
        <color theme="1"/>
        <rFont val="Arial"/>
        <family val="2"/>
      </rPr>
      <t xml:space="preserve"> together using a stop joint kit. </t>
    </r>
    <r>
      <rPr>
        <sz val="10"/>
        <color theme="9" tint="-0.249977111117893"/>
        <rFont val="Arial"/>
        <family val="2"/>
      </rPr>
      <t xml:space="preserve">(Single core cable to Single core cable.) </t>
    </r>
  </si>
  <si>
    <t>10.60</t>
  </si>
  <si>
    <r>
      <t>Join any oil filled, oil impregnated paper, or any other cable below</t>
    </r>
    <r>
      <rPr>
        <b/>
        <sz val="10"/>
        <color theme="1"/>
        <rFont val="Arial"/>
        <family val="2"/>
      </rPr>
      <t xml:space="preserve"> 44kV 500mm²</t>
    </r>
    <r>
      <rPr>
        <sz val="10"/>
        <color theme="1"/>
        <rFont val="Arial"/>
        <family val="2"/>
      </rPr>
      <t xml:space="preserve"> together using a stop joint kit. </t>
    </r>
    <r>
      <rPr>
        <sz val="10"/>
        <color theme="9" tint="-0.249977111117893"/>
        <rFont val="Arial"/>
        <family val="2"/>
      </rPr>
      <t xml:space="preserve">(Single core cable to Single core cable.) </t>
    </r>
  </si>
  <si>
    <t>10.61</t>
  </si>
  <si>
    <r>
      <t xml:space="preserve">Joint any oil filled, oil impregnated paper, or any other oil filled cable above </t>
    </r>
    <r>
      <rPr>
        <b/>
        <sz val="10"/>
        <color theme="1"/>
        <rFont val="Arial"/>
        <family val="2"/>
      </rPr>
      <t>44kV 500mm²</t>
    </r>
    <r>
      <rPr>
        <sz val="10"/>
        <color theme="1"/>
        <rFont val="Arial"/>
        <family val="2"/>
      </rPr>
      <t xml:space="preserve"> up to and including </t>
    </r>
    <r>
      <rPr>
        <b/>
        <sz val="10"/>
        <color theme="1"/>
        <rFont val="Arial"/>
        <family val="2"/>
      </rPr>
      <t xml:space="preserve">44kV 1000mm² </t>
    </r>
    <r>
      <rPr>
        <sz val="10"/>
        <color theme="1"/>
        <rFont val="Arial"/>
        <family val="2"/>
      </rPr>
      <t xml:space="preserve">together using a sheath interrupting joint kit. </t>
    </r>
    <r>
      <rPr>
        <sz val="10"/>
        <color theme="9" tint="-0.249977111117893"/>
        <rFont val="Arial"/>
        <family val="2"/>
      </rPr>
      <t xml:space="preserve">(Three core cable to Three core cable.)  </t>
    </r>
  </si>
  <si>
    <t>10.62</t>
  </si>
  <si>
    <r>
      <t xml:space="preserve">Join any oil filled, oil impregnated paper, or any other oil filled cable below </t>
    </r>
    <r>
      <rPr>
        <b/>
        <sz val="10"/>
        <color theme="1"/>
        <rFont val="Arial"/>
        <family val="2"/>
      </rPr>
      <t>44kV 500mm²</t>
    </r>
    <r>
      <rPr>
        <sz val="10"/>
        <color theme="1"/>
        <rFont val="Arial"/>
        <family val="2"/>
      </rPr>
      <t xml:space="preserve"> together using a sheath interrupting joint kit. </t>
    </r>
    <r>
      <rPr>
        <sz val="10"/>
        <color theme="9" tint="-0.249977111117893"/>
        <rFont val="Arial"/>
        <family val="2"/>
      </rPr>
      <t xml:space="preserve">(Three core cable to Three core cable.)  </t>
    </r>
  </si>
  <si>
    <t>10.63</t>
  </si>
  <si>
    <r>
      <t xml:space="preserve">Joint any oil filled, oil impregnated paper, or any other cable above </t>
    </r>
    <r>
      <rPr>
        <b/>
        <sz val="10"/>
        <color theme="1"/>
        <rFont val="Arial"/>
        <family val="2"/>
      </rPr>
      <t>44kV 500mm²</t>
    </r>
    <r>
      <rPr>
        <sz val="10"/>
        <color theme="1"/>
        <rFont val="Arial"/>
        <family val="2"/>
      </rPr>
      <t xml:space="preserve"> up to and including </t>
    </r>
    <r>
      <rPr>
        <b/>
        <sz val="10"/>
        <color theme="1"/>
        <rFont val="Arial"/>
        <family val="2"/>
      </rPr>
      <t>44kV 1000mm²</t>
    </r>
    <r>
      <rPr>
        <sz val="10"/>
        <color theme="1"/>
        <rFont val="Arial"/>
        <family val="2"/>
      </rPr>
      <t xml:space="preserve"> together using a</t>
    </r>
    <r>
      <rPr>
        <sz val="10"/>
        <color theme="3" tint="0.39997558519241921"/>
        <rFont val="Arial"/>
        <family val="2"/>
      </rPr>
      <t xml:space="preserve"> straight joint kit. </t>
    </r>
    <r>
      <rPr>
        <sz val="10"/>
        <color theme="9" tint="-0.249977111117893"/>
        <rFont val="Arial"/>
        <family val="2"/>
      </rPr>
      <t xml:space="preserve">(Three core cable to Three core cable.)  </t>
    </r>
  </si>
  <si>
    <t>10.64</t>
  </si>
  <si>
    <r>
      <t xml:space="preserve">Join any oil filled, oil impregnated paper, or any other cable below </t>
    </r>
    <r>
      <rPr>
        <b/>
        <sz val="10"/>
        <color theme="1"/>
        <rFont val="Arial"/>
        <family val="2"/>
      </rPr>
      <t xml:space="preserve">44kV 500mm² </t>
    </r>
    <r>
      <rPr>
        <sz val="10"/>
        <color theme="1"/>
        <rFont val="Arial"/>
        <family val="2"/>
      </rPr>
      <t xml:space="preserve">together using a </t>
    </r>
    <r>
      <rPr>
        <sz val="10"/>
        <color theme="3" tint="0.39997558519241921"/>
        <rFont val="Arial"/>
        <family val="2"/>
      </rPr>
      <t>straight joint kit</t>
    </r>
    <r>
      <rPr>
        <sz val="10"/>
        <color theme="1"/>
        <rFont val="Arial"/>
        <family val="2"/>
      </rPr>
      <t xml:space="preserve">. </t>
    </r>
    <r>
      <rPr>
        <sz val="10"/>
        <color theme="9" tint="-0.249977111117893"/>
        <rFont val="Arial"/>
        <family val="2"/>
      </rPr>
      <t xml:space="preserve">(Three core cable to Three core cable.)  </t>
    </r>
  </si>
  <si>
    <t>10.65</t>
  </si>
  <si>
    <r>
      <t xml:space="preserve">Joint any oil filled, oil impregnated paper, or any other cable above </t>
    </r>
    <r>
      <rPr>
        <b/>
        <sz val="10"/>
        <color theme="1"/>
        <rFont val="Arial"/>
        <family val="2"/>
      </rPr>
      <t>44kV 500mm²</t>
    </r>
    <r>
      <rPr>
        <sz val="10"/>
        <color theme="1"/>
        <rFont val="Arial"/>
        <family val="2"/>
      </rPr>
      <t xml:space="preserve"> up to and including </t>
    </r>
    <r>
      <rPr>
        <b/>
        <sz val="10"/>
        <color theme="1"/>
        <rFont val="Arial"/>
        <family val="2"/>
      </rPr>
      <t>44kV 1000mm²</t>
    </r>
    <r>
      <rPr>
        <sz val="10"/>
        <color theme="1"/>
        <rFont val="Arial"/>
        <family val="2"/>
      </rPr>
      <t xml:space="preserve"> together using a </t>
    </r>
    <r>
      <rPr>
        <sz val="10"/>
        <color theme="3" tint="0.39997558519241921"/>
        <rFont val="Arial"/>
        <family val="2"/>
      </rPr>
      <t>stop joint kit</t>
    </r>
    <r>
      <rPr>
        <sz val="10"/>
        <color theme="1"/>
        <rFont val="Arial"/>
        <family val="2"/>
      </rPr>
      <t xml:space="preserve">. </t>
    </r>
    <r>
      <rPr>
        <sz val="10"/>
        <color theme="9" tint="-0.249977111117893"/>
        <rFont val="Arial"/>
        <family val="2"/>
      </rPr>
      <t xml:space="preserve">(Three core cable to Three core cable.)  </t>
    </r>
  </si>
  <si>
    <t>10.66</t>
  </si>
  <si>
    <r>
      <t>Join any oil filled, oil impregnated paper, or any other cable below</t>
    </r>
    <r>
      <rPr>
        <b/>
        <sz val="10"/>
        <color theme="1"/>
        <rFont val="Arial"/>
        <family val="2"/>
      </rPr>
      <t xml:space="preserve"> 44kV 500mm²</t>
    </r>
    <r>
      <rPr>
        <sz val="10"/>
        <color theme="1"/>
        <rFont val="Arial"/>
        <family val="2"/>
      </rPr>
      <t xml:space="preserve"> together using a</t>
    </r>
    <r>
      <rPr>
        <sz val="10"/>
        <color theme="3" tint="0.39997558519241921"/>
        <rFont val="Arial"/>
        <family val="2"/>
      </rPr>
      <t xml:space="preserve"> stop joint kit.</t>
    </r>
    <r>
      <rPr>
        <sz val="10"/>
        <color theme="1"/>
        <rFont val="Arial"/>
        <family val="2"/>
      </rPr>
      <t xml:space="preserve"> </t>
    </r>
    <r>
      <rPr>
        <sz val="10"/>
        <color theme="9" tint="-0.249977111117893"/>
        <rFont val="Arial"/>
        <family val="2"/>
      </rPr>
      <t xml:space="preserve">(Three core cable to Three core cable.)  </t>
    </r>
  </si>
  <si>
    <t>10.67</t>
  </si>
  <si>
    <r>
      <t>Joint any oil filled, oil impregnated paper, or any cable above</t>
    </r>
    <r>
      <rPr>
        <b/>
        <sz val="10"/>
        <color theme="1"/>
        <rFont val="Arial"/>
        <family val="2"/>
      </rPr>
      <t xml:space="preserve"> 44kV 500mm²</t>
    </r>
    <r>
      <rPr>
        <sz val="10"/>
        <color theme="1"/>
        <rFont val="Arial"/>
        <family val="2"/>
      </rPr>
      <t xml:space="preserve"> up to and including </t>
    </r>
    <r>
      <rPr>
        <b/>
        <sz val="10"/>
        <color theme="1"/>
        <rFont val="Arial"/>
        <family val="2"/>
      </rPr>
      <t>44kV 1000mm²</t>
    </r>
    <r>
      <rPr>
        <sz val="10"/>
        <color theme="1"/>
        <rFont val="Arial"/>
        <family val="2"/>
      </rPr>
      <t xml:space="preserve"> together using a </t>
    </r>
    <r>
      <rPr>
        <sz val="10"/>
        <color theme="3" tint="0.39997558519241921"/>
        <rFont val="Arial"/>
        <family val="2"/>
      </rPr>
      <t>trifurcating joint kit</t>
    </r>
    <r>
      <rPr>
        <sz val="10"/>
        <color theme="1"/>
        <rFont val="Arial"/>
        <family val="2"/>
      </rPr>
      <t xml:space="preserve">. </t>
    </r>
    <r>
      <rPr>
        <sz val="10"/>
        <color theme="9" tint="-0.249977111117893"/>
        <rFont val="Arial"/>
        <family val="2"/>
      </rPr>
      <t>(Three core cable to Single core cable.)</t>
    </r>
  </si>
  <si>
    <t>10.68</t>
  </si>
  <si>
    <r>
      <t>Join any oil filled, oil impregnated paper, or any other cable below</t>
    </r>
    <r>
      <rPr>
        <b/>
        <sz val="10"/>
        <color theme="1"/>
        <rFont val="Arial"/>
        <family val="2"/>
      </rPr>
      <t xml:space="preserve"> 44kV 500mm²</t>
    </r>
    <r>
      <rPr>
        <sz val="10"/>
        <color theme="1"/>
        <rFont val="Arial"/>
        <family val="2"/>
      </rPr>
      <t xml:space="preserve"> together using a </t>
    </r>
    <r>
      <rPr>
        <sz val="10"/>
        <color theme="3" tint="0.39997558519241921"/>
        <rFont val="Arial"/>
        <family val="2"/>
      </rPr>
      <t>trifurcating joint kit</t>
    </r>
    <r>
      <rPr>
        <sz val="10"/>
        <color theme="1"/>
        <rFont val="Arial"/>
        <family val="2"/>
      </rPr>
      <t xml:space="preserve">. </t>
    </r>
    <r>
      <rPr>
        <sz val="10"/>
        <color theme="9" tint="-0.249977111117893"/>
        <rFont val="Arial"/>
        <family val="2"/>
      </rPr>
      <t>(Three core cable to Single core cable.)</t>
    </r>
  </si>
  <si>
    <t>10.69</t>
  </si>
  <si>
    <r>
      <t xml:space="preserve">Joint any oil filled, oil impregnated paper, or any other cable above </t>
    </r>
    <r>
      <rPr>
        <b/>
        <sz val="10"/>
        <color theme="1"/>
        <rFont val="Arial"/>
        <family val="2"/>
      </rPr>
      <t>44kV 500mm²</t>
    </r>
    <r>
      <rPr>
        <sz val="10"/>
        <color theme="1"/>
        <rFont val="Arial"/>
        <family val="2"/>
      </rPr>
      <t xml:space="preserve"> up to and including </t>
    </r>
    <r>
      <rPr>
        <b/>
        <sz val="10"/>
        <color theme="1"/>
        <rFont val="Arial"/>
        <family val="2"/>
      </rPr>
      <t xml:space="preserve">44kV 1000mm² </t>
    </r>
    <r>
      <rPr>
        <sz val="10"/>
        <color theme="1"/>
        <rFont val="Arial"/>
        <family val="2"/>
      </rPr>
      <t xml:space="preserve">together using a </t>
    </r>
    <r>
      <rPr>
        <sz val="10"/>
        <color theme="3" tint="0.39997558519241921"/>
        <rFont val="Arial"/>
        <family val="2"/>
      </rPr>
      <t>1 Core to 1 Core transition joint kit.</t>
    </r>
  </si>
  <si>
    <t>10.70</t>
  </si>
  <si>
    <r>
      <t xml:space="preserve">Join any oil filled, oil impregnated paper, or any other cable below </t>
    </r>
    <r>
      <rPr>
        <b/>
        <sz val="10"/>
        <color theme="1"/>
        <rFont val="Arial"/>
        <family val="2"/>
      </rPr>
      <t>44kV 500mm²</t>
    </r>
    <r>
      <rPr>
        <sz val="10"/>
        <color theme="1"/>
        <rFont val="Arial"/>
        <family val="2"/>
      </rPr>
      <t xml:space="preserve"> together using a </t>
    </r>
    <r>
      <rPr>
        <sz val="10"/>
        <color theme="3" tint="0.39997558519241921"/>
        <rFont val="Arial"/>
        <family val="2"/>
      </rPr>
      <t>1 Core to 1 Core transition joint kit.</t>
    </r>
  </si>
  <si>
    <t>10.71</t>
  </si>
  <si>
    <r>
      <t>Joint any oil filled, oil impregnated paper, or any other cable above</t>
    </r>
    <r>
      <rPr>
        <b/>
        <sz val="10"/>
        <color theme="1"/>
        <rFont val="Arial"/>
        <family val="2"/>
      </rPr>
      <t xml:space="preserve"> 44kV 500mm²</t>
    </r>
    <r>
      <rPr>
        <sz val="10"/>
        <color theme="1"/>
        <rFont val="Arial"/>
        <family val="2"/>
      </rPr>
      <t xml:space="preserve"> up to and including</t>
    </r>
    <r>
      <rPr>
        <b/>
        <sz val="10"/>
        <color theme="1"/>
        <rFont val="Arial"/>
        <family val="2"/>
      </rPr>
      <t xml:space="preserve"> 44kV 1000mm²</t>
    </r>
    <r>
      <rPr>
        <sz val="10"/>
        <color theme="1"/>
        <rFont val="Arial"/>
        <family val="2"/>
      </rPr>
      <t xml:space="preserve"> together using a </t>
    </r>
    <r>
      <rPr>
        <sz val="10"/>
        <color theme="3" tint="0.39997558519241921"/>
        <rFont val="Arial"/>
        <family val="2"/>
      </rPr>
      <t>3 Core to 1 Core transition joint kit.</t>
    </r>
  </si>
  <si>
    <t>10.72</t>
  </si>
  <si>
    <r>
      <t xml:space="preserve">Join any oil filled, oil impregnated paper, or any other cable below </t>
    </r>
    <r>
      <rPr>
        <b/>
        <sz val="10"/>
        <color theme="1"/>
        <rFont val="Arial"/>
        <family val="2"/>
      </rPr>
      <t>44kV 500mm²</t>
    </r>
    <r>
      <rPr>
        <sz val="10"/>
        <color theme="1"/>
        <rFont val="Arial"/>
        <family val="2"/>
      </rPr>
      <t xml:space="preserve"> together using a </t>
    </r>
    <r>
      <rPr>
        <sz val="10"/>
        <color theme="3" tint="0.39997558519241921"/>
        <rFont val="Arial"/>
        <family val="2"/>
      </rPr>
      <t>3 Core to 1 Core transition joint kit.</t>
    </r>
  </si>
  <si>
    <t>10.73</t>
  </si>
  <si>
    <t>D-DT-3082, D-DT-3091, D-DT-3093, D-DT-3139, D-DT-3102, D-DT-0891 Sheet 1 &amp; Sheet 3, and additional earthing design drawing (if applicable).</t>
  </si>
  <si>
    <r>
      <t xml:space="preserve">Joint bay earthing:
Install an earth-electrode comprising of earth rods driven in at each corner of a HV </t>
    </r>
    <r>
      <rPr>
        <b/>
        <sz val="10"/>
        <color theme="1"/>
        <rFont val="Arial"/>
        <family val="2"/>
      </rPr>
      <t>sheath interrupting joint</t>
    </r>
    <r>
      <rPr>
        <sz val="10"/>
        <color theme="1"/>
        <rFont val="Arial"/>
        <family val="2"/>
      </rPr>
      <t xml:space="preserve"> bay. (Four rods per joint bay.)
Install 16mm² stranded copper conductor in the HV joint bay up to the link disconnecting kiosks / manholes.  (+-40m per HV joint bay.) 
Fit clamps  to earth rods and the 16mm² stranded conductor. (Four clamps for four rods, per HV joint bay.) As an alternative, the earth rods may be CAD-welded to the 16mm² stranded copper.
Terminate 16mm² copper conductor onto 2 lugs and bolt onto earth bar of kiosks / manholes. (Two lugs per HV joint bay are used.) The joint bay electrode shall be insulated from the kiosk / manhole housing and the kiosk / manhole housing earthing (through the use of a PVC / PE pipe, or other means).
</t>
    </r>
  </si>
  <si>
    <t>Sum</t>
  </si>
  <si>
    <t>10.74</t>
  </si>
  <si>
    <t>D-DT-3082, D-DT-3091, D-DT-3093, D-DT-3139, D-DT-3102, D-DT-0891 Sheet 1 &amp; Sheet 3, D-ST-2328 and additional earthing design drawing (if applicable).</t>
  </si>
  <si>
    <r>
      <t xml:space="preserve">Bonding lead connections, </t>
    </r>
    <r>
      <rPr>
        <b/>
        <sz val="10"/>
        <color theme="1"/>
        <rFont val="Arial"/>
        <family val="2"/>
      </rPr>
      <t>300mm² Cu leads:</t>
    </r>
    <r>
      <rPr>
        <sz val="10"/>
        <color theme="1"/>
        <rFont val="Arial"/>
        <family val="2"/>
      </rPr>
      <t xml:space="preserve">
Install and connect 6 x Single Core or 3 x Concentric bonding leads (+-10m), torque shear lugs (2 lugs per connection, 6 in total) and Set screws / bolts (2 set screws / bolts per connection, 6 in total) to connect the HV cable's sheaths (6 sheaths) to the SVLs and earth links, inside the kiosks / manholes, from the </t>
    </r>
    <r>
      <rPr>
        <b/>
        <sz val="10"/>
        <color theme="1"/>
        <rFont val="Arial"/>
        <family val="2"/>
      </rPr>
      <t>sheath interrupting joint</t>
    </r>
    <r>
      <rPr>
        <sz val="10"/>
        <color theme="1"/>
        <rFont val="Arial"/>
        <family val="2"/>
      </rPr>
      <t xml:space="preserve">. (Above to be done for each set of three HV sheath interrupting joints.) 
In addition, install and connect a Single core-bonding lead (10m), such that it connects to the link disconnecting kiosk's / manhole's earth bar with a lug (1 lug), and the other end of the lead is CAD welded / brazed to a insulated  / bare ECC. Alternatively, the cable's earthing configuration may also require that the bare / insulated ECC be looped in and looped out of the link disconnecting kiosk's / manhole's earth bar with two (2) Lugs. 
Make all electrical connections (of the bonding leads onto the SVLs and earth links) inside the kiosks / manhole, at each HV cable </t>
    </r>
    <r>
      <rPr>
        <b/>
        <sz val="10"/>
        <color theme="1"/>
        <rFont val="Arial"/>
        <family val="2"/>
      </rPr>
      <t xml:space="preserve">sheath interrupting joint </t>
    </r>
    <r>
      <rPr>
        <sz val="10"/>
        <color theme="1"/>
        <rFont val="Arial"/>
        <family val="2"/>
      </rPr>
      <t>bays.</t>
    </r>
  </si>
  <si>
    <t>10.75</t>
  </si>
  <si>
    <r>
      <t xml:space="preserve">Bonding lead connections, </t>
    </r>
    <r>
      <rPr>
        <b/>
        <sz val="10"/>
        <color theme="1"/>
        <rFont val="Arial"/>
        <family val="2"/>
      </rPr>
      <t>185mm² Cu leads:</t>
    </r>
    <r>
      <rPr>
        <sz val="10"/>
        <color theme="1"/>
        <rFont val="Arial"/>
        <family val="2"/>
      </rPr>
      <t xml:space="preserve">
Install and connect 6 x Single Core or 3 x Concentric bonding leads (+-10m), torque shear lugs (2 lugs per connection, 6 in total) and Set screws / bolts (2 set screws / bolts per connection, 6 in total) to connect the HV cable's sheaths (6 sheaths) to the SVLs and earth links, inside the kiosks / manholes, from the </t>
    </r>
    <r>
      <rPr>
        <b/>
        <sz val="10"/>
        <color theme="1"/>
        <rFont val="Arial"/>
        <family val="2"/>
      </rPr>
      <t>sheath interrupting joint</t>
    </r>
    <r>
      <rPr>
        <sz val="10"/>
        <color theme="1"/>
        <rFont val="Arial"/>
        <family val="2"/>
      </rPr>
      <t xml:space="preserve">. (Above to be done for each set of three HV sheath interrupting joints.) 
In addition, install and connect a Single core-bonding lead (10m), such that it connects to the link disconnecting kiosk's / manhole's earth bar with a lug (1 lug), and the other end of the lead is CAD welded / brazed to a insulated  / bare ECC. Alternatively, the cable's earthing configuration may also require that the bare / insulated ECC be looped in and looped out of the link disconnecting kiosk's / manhole's earth bar with two (2) Lugs. 
Make all electrical connections (of the bonding leads onto the SVLs and earth links) inside the kiosks / manhole, at each HV cable </t>
    </r>
    <r>
      <rPr>
        <b/>
        <sz val="10"/>
        <color theme="1"/>
        <rFont val="Arial"/>
        <family val="2"/>
      </rPr>
      <t xml:space="preserve">sheath interrupting joint </t>
    </r>
    <r>
      <rPr>
        <sz val="10"/>
        <color theme="1"/>
        <rFont val="Arial"/>
        <family val="2"/>
      </rPr>
      <t>bays.</t>
    </r>
  </si>
  <si>
    <t>10.76</t>
  </si>
  <si>
    <r>
      <t xml:space="preserve">Bonding lead connections, </t>
    </r>
    <r>
      <rPr>
        <b/>
        <sz val="10"/>
        <color theme="1"/>
        <rFont val="Arial"/>
        <family val="2"/>
      </rPr>
      <t>500mm² Al leads:</t>
    </r>
    <r>
      <rPr>
        <sz val="10"/>
        <color theme="1"/>
        <rFont val="Arial"/>
        <family val="2"/>
      </rPr>
      <t xml:space="preserve">
Install and connect 6 x Single Core or 3 x Concentric bonding leads (+-10m), torque shear lugs (2 lugs per connection, 6 in total) and Set screws / bolts (2 set screws / bolts per connection, 6 in total) to connect the HV cable's sheaths (6 sheaths) to the SVLs and earth links, inside the kiosks / manholes, from the </t>
    </r>
    <r>
      <rPr>
        <b/>
        <sz val="10"/>
        <color theme="1"/>
        <rFont val="Arial"/>
        <family val="2"/>
      </rPr>
      <t>sheath interrupting joint</t>
    </r>
    <r>
      <rPr>
        <sz val="10"/>
        <color theme="1"/>
        <rFont val="Arial"/>
        <family val="2"/>
      </rPr>
      <t xml:space="preserve">. (Above to be done for each set of three HV sheath interrupting joints.) 
In addition, install and connect a Single core-bonding lead (10m), such that it connects to the link disconnecting kiosk's / manhole's earth bar with a lug (1 lug), and the other end of the lead is CAD welded / brazed to a insulated  / bare ECC. Alternatively, the cable's earthing configuration may also require that the bare / insulated ECC be looped in and looped out of the link disconnecting kiosk's / manhole's earth bar with two (2) Lugs. 
Make all electrical connections (of the bonding leads onto the SVLs and earth links) inside the kiosks / manhole, at each HV cable </t>
    </r>
    <r>
      <rPr>
        <b/>
        <sz val="10"/>
        <color theme="1"/>
        <rFont val="Arial"/>
        <family val="2"/>
      </rPr>
      <t xml:space="preserve">sheath interrupting joint </t>
    </r>
    <r>
      <rPr>
        <sz val="10"/>
        <color theme="1"/>
        <rFont val="Arial"/>
        <family val="2"/>
      </rPr>
      <t>bays.</t>
    </r>
  </si>
  <si>
    <t>10.77</t>
  </si>
  <si>
    <r>
      <t xml:space="preserve">Bonding lead connections, </t>
    </r>
    <r>
      <rPr>
        <b/>
        <sz val="10"/>
        <color theme="1"/>
        <rFont val="Arial"/>
        <family val="2"/>
      </rPr>
      <t>300mm² Al leads:</t>
    </r>
    <r>
      <rPr>
        <sz val="10"/>
        <color theme="1"/>
        <rFont val="Arial"/>
        <family val="2"/>
      </rPr>
      <t xml:space="preserve">
Install and connect 6 x Single Core or 3 x Concentric bonding leads (+-10m), torque shear lugs (2 lugs per connection, 6 in total) and Set screws / bolts (2 set screws / bolts per connection, 6 in total) to connect the HV cable's sheaths (6 sheaths) to the SVLs and earth links, inside the kiosks / manholes, from the </t>
    </r>
    <r>
      <rPr>
        <b/>
        <sz val="10"/>
        <color theme="1"/>
        <rFont val="Arial"/>
        <family val="2"/>
      </rPr>
      <t>sheath interrupting joint</t>
    </r>
    <r>
      <rPr>
        <sz val="10"/>
        <color theme="1"/>
        <rFont val="Arial"/>
        <family val="2"/>
      </rPr>
      <t xml:space="preserve">. (Above to be done for each set of three HV sheath interrupting joints.) 
In addition, install and connect a Single core-bonding lead (10m), such that it connects to the link disconnecting kiosk's / manhole's earth bar with a lug (1 lug), and the other end of the lead is CAD welded / brazed to a insulated  / bare ECC. Alternatively, the cable's earthing configuration may also require that the bare / insulated ECC be looped in and looped out of the link disconnecting kiosk's / manhole's earth bar with two (2) Lugs. 
Make all electrical connections (of the bonding leads onto the SVLs and earth links) inside the kiosks / manhole, at each HV cable </t>
    </r>
    <r>
      <rPr>
        <b/>
        <sz val="10"/>
        <color theme="1"/>
        <rFont val="Arial"/>
        <family val="2"/>
      </rPr>
      <t xml:space="preserve">sheath interrupting joint </t>
    </r>
    <r>
      <rPr>
        <sz val="10"/>
        <color theme="1"/>
        <rFont val="Arial"/>
        <family val="2"/>
      </rPr>
      <t>bays.</t>
    </r>
  </si>
  <si>
    <t>Cost plus fee(10%)</t>
  </si>
  <si>
    <t>Cost plus fee(7%)</t>
  </si>
  <si>
    <t>10.78</t>
  </si>
  <si>
    <t>D-DT-3049, D-DT-3102, D-DT-8074 and D-DT-3139.</t>
  </si>
  <si>
    <r>
      <t xml:space="preserve">Install a </t>
    </r>
    <r>
      <rPr>
        <b/>
        <sz val="10"/>
        <color theme="1"/>
        <rFont val="Arial"/>
        <family val="2"/>
      </rPr>
      <t>6L 3E 3SVL</t>
    </r>
    <r>
      <rPr>
        <sz val="10"/>
        <color theme="1"/>
        <rFont val="Arial"/>
        <family val="2"/>
      </rPr>
      <t xml:space="preserve"> </t>
    </r>
    <r>
      <rPr>
        <b/>
        <sz val="10"/>
        <color theme="1"/>
        <rFont val="Arial"/>
        <family val="2"/>
      </rPr>
      <t>earth kiosk</t>
    </r>
    <r>
      <rPr>
        <sz val="10"/>
        <color theme="1"/>
        <rFont val="Arial"/>
        <family val="2"/>
      </rPr>
      <t xml:space="preserve"> at a sheath interrupting joint bay.  Steel foot to be buried. Contractor to supply and install </t>
    </r>
    <r>
      <rPr>
        <b/>
        <u/>
        <sz val="10"/>
        <color theme="1"/>
        <rFont val="Arial"/>
        <family val="2"/>
      </rPr>
      <t>only</t>
    </r>
    <r>
      <rPr>
        <sz val="10"/>
        <color theme="1"/>
        <rFont val="Arial"/>
        <family val="2"/>
      </rPr>
      <t xml:space="preserve"> the following as part of the installation: Portland cement, Denso tape, Concrete base, etc. Soil to be hand compacted around kiosk after installation.</t>
    </r>
  </si>
  <si>
    <t>10.79</t>
  </si>
  <si>
    <r>
      <t xml:space="preserve">Install a </t>
    </r>
    <r>
      <rPr>
        <b/>
        <sz val="10"/>
        <color theme="1"/>
        <rFont val="Arial"/>
        <family val="2"/>
      </rPr>
      <t xml:space="preserve">6L earth kiosk </t>
    </r>
    <r>
      <rPr>
        <sz val="10"/>
        <color theme="1"/>
        <rFont val="Arial"/>
        <family val="2"/>
      </rPr>
      <t xml:space="preserve">at a sheath interrupting joint bay.  Steel foot to be buried. Contractor to supply and install </t>
    </r>
    <r>
      <rPr>
        <b/>
        <u/>
        <sz val="10"/>
        <color theme="1"/>
        <rFont val="Arial"/>
        <family val="2"/>
      </rPr>
      <t>only</t>
    </r>
    <r>
      <rPr>
        <sz val="10"/>
        <color theme="1"/>
        <rFont val="Arial"/>
        <family val="2"/>
      </rPr>
      <t xml:space="preserve"> the following as part of the installation: Portland cement, Denso tape, Concrete base, etc. Soil to be hand compacted around kiosk after installation.</t>
    </r>
  </si>
  <si>
    <t>10.80</t>
  </si>
  <si>
    <r>
      <t xml:space="preserve">Install a </t>
    </r>
    <r>
      <rPr>
        <b/>
        <sz val="10"/>
        <color theme="1"/>
        <rFont val="Arial"/>
        <family val="2"/>
      </rPr>
      <t>6L SVL</t>
    </r>
    <r>
      <rPr>
        <sz val="10"/>
        <color theme="1"/>
        <rFont val="Arial"/>
        <family val="2"/>
      </rPr>
      <t xml:space="preserve"> </t>
    </r>
    <r>
      <rPr>
        <b/>
        <sz val="10"/>
        <color theme="1"/>
        <rFont val="Arial"/>
        <family val="2"/>
      </rPr>
      <t>earth kiosk</t>
    </r>
    <r>
      <rPr>
        <sz val="10"/>
        <color theme="1"/>
        <rFont val="Arial"/>
        <family val="2"/>
      </rPr>
      <t xml:space="preserve"> at a sheath interrupting joint bay.  Steel foot to be buried. Contractor to supply and install </t>
    </r>
    <r>
      <rPr>
        <b/>
        <u/>
        <sz val="10"/>
        <color theme="1"/>
        <rFont val="Arial"/>
        <family val="2"/>
      </rPr>
      <t>only</t>
    </r>
    <r>
      <rPr>
        <sz val="10"/>
        <color theme="1"/>
        <rFont val="Arial"/>
        <family val="2"/>
      </rPr>
      <t xml:space="preserve"> the following as part of the installation: Portland cement, Denso tape, Concrete base, etc. Soil to be hand compacted around kiosk after installation.</t>
    </r>
  </si>
  <si>
    <t>10.81</t>
  </si>
  <si>
    <r>
      <t xml:space="preserve">Install a </t>
    </r>
    <r>
      <rPr>
        <b/>
        <sz val="10"/>
        <color theme="1"/>
        <rFont val="Arial"/>
        <family val="2"/>
      </rPr>
      <t>6L X-Bond earth kiosk</t>
    </r>
    <r>
      <rPr>
        <sz val="10"/>
        <color theme="1"/>
        <rFont val="Arial"/>
        <family val="2"/>
      </rPr>
      <t xml:space="preserve"> at a sheath interrupting joint bay.  Steel foot to be buried. Contractor to supply and install </t>
    </r>
    <r>
      <rPr>
        <b/>
        <u/>
        <sz val="10"/>
        <color theme="1"/>
        <rFont val="Arial"/>
        <family val="2"/>
      </rPr>
      <t>only</t>
    </r>
    <r>
      <rPr>
        <sz val="10"/>
        <color theme="1"/>
        <rFont val="Arial"/>
        <family val="2"/>
      </rPr>
      <t xml:space="preserve"> the following as part of the installation: Portland cement, Denso tape, Concrete base, etc. Soil to be hand compacted around kiosk after installation.</t>
    </r>
  </si>
  <si>
    <t>10.82</t>
  </si>
  <si>
    <r>
      <t xml:space="preserve">Install a </t>
    </r>
    <r>
      <rPr>
        <b/>
        <sz val="10"/>
        <color theme="1"/>
        <rFont val="Arial"/>
        <family val="2"/>
      </rPr>
      <t>3L</t>
    </r>
    <r>
      <rPr>
        <sz val="10"/>
        <color theme="1"/>
        <rFont val="Arial"/>
        <family val="2"/>
      </rPr>
      <t xml:space="preserve"> </t>
    </r>
    <r>
      <rPr>
        <b/>
        <sz val="10"/>
        <color theme="1"/>
        <rFont val="Arial"/>
        <family val="2"/>
      </rPr>
      <t>earth kiosk</t>
    </r>
    <r>
      <rPr>
        <sz val="10"/>
        <color theme="1"/>
        <rFont val="Arial"/>
        <family val="2"/>
      </rPr>
      <t xml:space="preserve"> at a substation.  Steel foot to be buried. Contractor to supply and install </t>
    </r>
    <r>
      <rPr>
        <b/>
        <u/>
        <sz val="10"/>
        <color theme="1"/>
        <rFont val="Arial"/>
        <family val="2"/>
      </rPr>
      <t>only</t>
    </r>
    <r>
      <rPr>
        <sz val="10"/>
        <color theme="1"/>
        <rFont val="Arial"/>
        <family val="2"/>
      </rPr>
      <t xml:space="preserve"> the following as part of the installation: Portland cement, Denso tape, Concrete base, etc. Soil to be hand compacted around kiosk after installation.</t>
    </r>
  </si>
  <si>
    <t>10.83</t>
  </si>
  <si>
    <r>
      <t xml:space="preserve">Install a </t>
    </r>
    <r>
      <rPr>
        <b/>
        <sz val="10"/>
        <color theme="1"/>
        <rFont val="Arial"/>
        <family val="2"/>
      </rPr>
      <t>3L SVL earth kiosk</t>
    </r>
    <r>
      <rPr>
        <sz val="10"/>
        <color theme="1"/>
        <rFont val="Arial"/>
        <family val="2"/>
      </rPr>
      <t xml:space="preserve"> at a substation.  Steel foot to be buried. Contractor to supply and install </t>
    </r>
    <r>
      <rPr>
        <b/>
        <u/>
        <sz val="10"/>
        <color theme="1"/>
        <rFont val="Arial"/>
        <family val="2"/>
      </rPr>
      <t>only</t>
    </r>
    <r>
      <rPr>
        <sz val="10"/>
        <color theme="1"/>
        <rFont val="Arial"/>
        <family val="2"/>
      </rPr>
      <t xml:space="preserve"> the following as part of the installation: Portland cement, Denso tape, Concrete base, etc. Soil to be hand compacted around kiosk after installation.</t>
    </r>
  </si>
  <si>
    <t>10.84</t>
  </si>
  <si>
    <r>
      <t xml:space="preserve">Install a </t>
    </r>
    <r>
      <rPr>
        <b/>
        <sz val="10"/>
        <color theme="1"/>
        <rFont val="Arial"/>
        <family val="2"/>
      </rPr>
      <t>6L 3E 3SVL</t>
    </r>
    <r>
      <rPr>
        <sz val="10"/>
        <color theme="1"/>
        <rFont val="Arial"/>
        <family val="2"/>
      </rPr>
      <t xml:space="preserve"> </t>
    </r>
    <r>
      <rPr>
        <b/>
        <sz val="10"/>
        <color theme="1"/>
        <rFont val="Arial"/>
        <family val="2"/>
      </rPr>
      <t>earth manhole</t>
    </r>
    <r>
      <rPr>
        <sz val="10"/>
        <color theme="1"/>
        <rFont val="Arial"/>
        <family val="2"/>
      </rPr>
      <t xml:space="preserve"> at a sheath interrupting joint bay,</t>
    </r>
    <r>
      <rPr>
        <b/>
        <u/>
        <sz val="10"/>
        <color theme="1"/>
        <rFont val="Arial"/>
        <family val="2"/>
      </rPr>
      <t xml:space="preserve"> and only supply and install</t>
    </r>
    <r>
      <rPr>
        <sz val="10"/>
        <color theme="1"/>
        <rFont val="Arial"/>
        <family val="2"/>
      </rPr>
      <t xml:space="preserve"> materials as specified on drawings. (Scope excludes Civil work.)</t>
    </r>
  </si>
  <si>
    <t>10.85</t>
  </si>
  <si>
    <r>
      <t>Install a</t>
    </r>
    <r>
      <rPr>
        <b/>
        <sz val="10"/>
        <color theme="1"/>
        <rFont val="Arial"/>
        <family val="2"/>
      </rPr>
      <t xml:space="preserve"> 6L</t>
    </r>
    <r>
      <rPr>
        <sz val="10"/>
        <color theme="1"/>
        <rFont val="Arial"/>
        <family val="2"/>
      </rPr>
      <t xml:space="preserve"> </t>
    </r>
    <r>
      <rPr>
        <b/>
        <sz val="10"/>
        <color theme="1"/>
        <rFont val="Arial"/>
        <family val="2"/>
      </rPr>
      <t>earth manhole</t>
    </r>
    <r>
      <rPr>
        <sz val="10"/>
        <color theme="1"/>
        <rFont val="Arial"/>
        <family val="2"/>
      </rPr>
      <t xml:space="preserve"> at a sheath interrupting joint bay,  </t>
    </r>
    <r>
      <rPr>
        <b/>
        <u/>
        <sz val="10"/>
        <color theme="1"/>
        <rFont val="Arial"/>
        <family val="2"/>
      </rPr>
      <t>and only supply and install</t>
    </r>
    <r>
      <rPr>
        <sz val="10"/>
        <color theme="1"/>
        <rFont val="Arial"/>
        <family val="2"/>
      </rPr>
      <t xml:space="preserve"> materials as specified on drawings. (Scope excludes Civil work.)</t>
    </r>
  </si>
  <si>
    <t>10.86</t>
  </si>
  <si>
    <r>
      <t xml:space="preserve">Install a </t>
    </r>
    <r>
      <rPr>
        <b/>
        <sz val="10"/>
        <color theme="1"/>
        <rFont val="Arial"/>
        <family val="2"/>
      </rPr>
      <t>6L SVL</t>
    </r>
    <r>
      <rPr>
        <sz val="10"/>
        <color theme="1"/>
        <rFont val="Arial"/>
        <family val="2"/>
      </rPr>
      <t xml:space="preserve"> </t>
    </r>
    <r>
      <rPr>
        <b/>
        <sz val="10"/>
        <color theme="1"/>
        <rFont val="Arial"/>
        <family val="2"/>
      </rPr>
      <t>earth manhole</t>
    </r>
    <r>
      <rPr>
        <sz val="10"/>
        <color theme="1"/>
        <rFont val="Arial"/>
        <family val="2"/>
      </rPr>
      <t xml:space="preserve"> at a sheath interrupting joint bay, </t>
    </r>
    <r>
      <rPr>
        <b/>
        <u/>
        <sz val="10"/>
        <color theme="1"/>
        <rFont val="Arial"/>
        <family val="2"/>
      </rPr>
      <t>and only supply and install</t>
    </r>
    <r>
      <rPr>
        <sz val="10"/>
        <color theme="1"/>
        <rFont val="Arial"/>
        <family val="2"/>
      </rPr>
      <t xml:space="preserve"> materials as specified on drawings. (Scope excludes Civil work.)</t>
    </r>
  </si>
  <si>
    <t>10.87</t>
  </si>
  <si>
    <r>
      <t xml:space="preserve">Install a </t>
    </r>
    <r>
      <rPr>
        <b/>
        <sz val="10"/>
        <color theme="1"/>
        <rFont val="Arial"/>
        <family val="2"/>
      </rPr>
      <t>6L X-Bond earth manhole</t>
    </r>
    <r>
      <rPr>
        <sz val="10"/>
        <color theme="1"/>
        <rFont val="Arial"/>
        <family val="2"/>
      </rPr>
      <t xml:space="preserve"> at a sheath interrupting joint bay, </t>
    </r>
    <r>
      <rPr>
        <b/>
        <u/>
        <sz val="10"/>
        <color theme="1"/>
        <rFont val="Arial"/>
        <family val="2"/>
      </rPr>
      <t>and only supply and install</t>
    </r>
    <r>
      <rPr>
        <sz val="10"/>
        <color theme="1"/>
        <rFont val="Arial"/>
        <family val="2"/>
      </rPr>
      <t xml:space="preserve"> materials as specified on drawings. (Scope excludes Civil work.)</t>
    </r>
  </si>
  <si>
    <t>10.88</t>
  </si>
  <si>
    <t>Kiosk / Manhole earthing:
Install an equipotential earth electrode around the Kiosk / manhole by laying 16mm² copper 0.5m from the kiosk at a depth of 0.5m, encircling the entire kiosk with the ends towards the kiosk. (+-10m of 16mm² copper used per kiosk / manhole.) 
Crimp 2 lugs (Cu, 16SQxM12) onto the ends of the 16mm² copper electrode and connect it to the kiosk / manhole outer housing.</t>
  </si>
  <si>
    <t>10.89</t>
  </si>
  <si>
    <t>SANS 1186, D-DT-3202 &amp; D-DT-3049</t>
  </si>
  <si>
    <t>Kiosk / Manhole labelling, Bonding lead labelling, engraving and warning signs:
Stencil Electrical address on kiosk / manhole. 
Engrave and Install blank marking plates around bonding leads inside kiosk / manhole and at the joint. (Bonding leads to be source-substation and load-substation identified. 
Supply and mark electrical phase (red, white, blue - phase) of bonding leads with a heat-shrinkable sleeves (colour: red, white, blue), which is to be fitted over the bonding lead, both inside the kiosk / manhole and at the joint.
Supply and install Danger signage on kiosk / manhole. (Label to be durable and weather resistant and comply to D-DT-3202.) i.e. All link disconnecting box kiosk doors must be externally labelled with an electrical symbolic warning sign in accordance with SANS 1186 that is permanently attached. If pop-rivets are used to attach the signs to the doors, only aircraft or blind rivets shall be used.</t>
  </si>
  <si>
    <t>10.90</t>
  </si>
  <si>
    <t>240-120804300</t>
  </si>
  <si>
    <t>Supply and Install Danger labels indicating that Cable sheaths still have a standing voltage, even if the HV feeder is isolated. Label to read. “Danger: Live even if HV feeder is isolated!”. Label to be fixed inside kiosk / manhole . (Label to be durable and weather resistant.)</t>
  </si>
  <si>
    <t>10.91</t>
  </si>
  <si>
    <t>Strip and repair oil leak(s) on 132kV straight joint</t>
  </si>
  <si>
    <t>10.92</t>
  </si>
  <si>
    <t>Strip and repair oil leak(s) on 88kV straight joint</t>
  </si>
  <si>
    <t>10.93</t>
  </si>
  <si>
    <t>Strip and repair oil leak(s) on 44kV straight joint</t>
  </si>
  <si>
    <t>10.94</t>
  </si>
  <si>
    <t>Strip and repair oil leak(s) on 132kV stop joint</t>
  </si>
  <si>
    <t>10.95</t>
  </si>
  <si>
    <t>Strip and repair oil leak(s) on 88kV stop joint</t>
  </si>
  <si>
    <t>10.96</t>
  </si>
  <si>
    <t>Strip and repair oil leak(s) on 44kV stop joint</t>
  </si>
  <si>
    <t>10.97</t>
  </si>
  <si>
    <t>Strip and repair oil leak(s) on 132kV transition joint</t>
  </si>
  <si>
    <t>10.98</t>
  </si>
  <si>
    <t>Strip and repair oil leak(s) on 88kV transition joint</t>
  </si>
  <si>
    <t>10.99</t>
  </si>
  <si>
    <t>Strip and repair oil leak(s) on 44kV transition joint</t>
  </si>
  <si>
    <t>10.100</t>
  </si>
  <si>
    <t>Strip and repair oil leak(s) on 132kV trifurcating joint</t>
  </si>
  <si>
    <t>10.101</t>
  </si>
  <si>
    <t>Strip and repair oil leak(s) on 88kV trifurcating joint</t>
  </si>
  <si>
    <t>10.102</t>
  </si>
  <si>
    <t>Strip and repair oil leak(s) on 44kV trifurcating joint</t>
  </si>
  <si>
    <t>10.103</t>
  </si>
  <si>
    <t>D-DT-2891</t>
  </si>
  <si>
    <t>Supply and install pressure gauge, complete with all piping, accessories (including remote communication, if applicable), insulator and auxiliary equipment; including all applicable connections.</t>
  </si>
  <si>
    <t>10.104</t>
  </si>
  <si>
    <t>Remove and replace oil piping; including all applicable connections.</t>
  </si>
  <si>
    <t>10.105</t>
  </si>
  <si>
    <t>Install Pressure kiosk (without gauge and piping)</t>
  </si>
  <si>
    <t>10.106</t>
  </si>
  <si>
    <t>10.107</t>
  </si>
  <si>
    <t>Provide and use oil spill absorption kits(240 l with wheelie bin)</t>
  </si>
  <si>
    <t>10.108</t>
  </si>
  <si>
    <t>D-DT-0891 Sheet 4 or D-ST-2328</t>
  </si>
  <si>
    <t>Supply and use HV joint bay protective weather cover (waterproof tent) at joints bays.</t>
  </si>
  <si>
    <t>per joint bay</t>
  </si>
  <si>
    <t>10.109</t>
  </si>
  <si>
    <t>Supply and run Generator and lights at joint bays. Fuel to be supplied by contractor.</t>
  </si>
  <si>
    <t>Electrical Contractor : HV Terminations</t>
  </si>
  <si>
    <t>D-DT-8072 and earthing design drawing (if applicable)</t>
  </si>
  <si>
    <r>
      <t xml:space="preserve">Terminate a </t>
    </r>
    <r>
      <rPr>
        <b/>
        <sz val="10"/>
        <color theme="1"/>
        <rFont val="Arial"/>
        <family val="2"/>
      </rPr>
      <t>132kV 1C 1000mm² Al XLPE cable</t>
    </r>
    <r>
      <rPr>
        <sz val="10"/>
        <color theme="1"/>
        <rFont val="Arial"/>
        <family val="2"/>
      </rPr>
      <t xml:space="preserve"> onto gas-insulated (SF6) metal enclosed switchgear . Terminations should be in accordance with IEC 62271-209.</t>
    </r>
  </si>
  <si>
    <t>11.2</t>
  </si>
  <si>
    <r>
      <t xml:space="preserve">Terminate a </t>
    </r>
    <r>
      <rPr>
        <b/>
        <sz val="10"/>
        <color theme="1"/>
        <rFont val="Arial"/>
        <family val="2"/>
      </rPr>
      <t xml:space="preserve">132kV 1C 500mm² Al XLPE cable </t>
    </r>
    <r>
      <rPr>
        <sz val="10"/>
        <color theme="1"/>
        <rFont val="Arial"/>
        <family val="2"/>
      </rPr>
      <t>onto gas-insulated (SF6) metal enclosed switchgear . Terminations should be in accordance with IEC 62271-209.</t>
    </r>
  </si>
  <si>
    <t>11.3</t>
  </si>
  <si>
    <r>
      <t xml:space="preserve">Terminate a </t>
    </r>
    <r>
      <rPr>
        <b/>
        <sz val="10"/>
        <color theme="1"/>
        <rFont val="Arial"/>
        <family val="2"/>
      </rPr>
      <t xml:space="preserve">88kV 1C 1000mm² Al XLPE cable </t>
    </r>
    <r>
      <rPr>
        <sz val="10"/>
        <color theme="1"/>
        <rFont val="Arial"/>
        <family val="2"/>
      </rPr>
      <t>onto gas-insulated (SF6) metal enclosed switchgear . Terminations should be in accordance with IEC 62271-209.</t>
    </r>
  </si>
  <si>
    <t>11.4</t>
  </si>
  <si>
    <r>
      <t xml:space="preserve">Terminate a </t>
    </r>
    <r>
      <rPr>
        <b/>
        <sz val="10"/>
        <color theme="1"/>
        <rFont val="Arial"/>
        <family val="2"/>
      </rPr>
      <t xml:space="preserve">88kV 1C 500mm² Al XLPE cable </t>
    </r>
    <r>
      <rPr>
        <sz val="10"/>
        <color theme="1"/>
        <rFont val="Arial"/>
        <family val="2"/>
      </rPr>
      <t>onto gas-insulated (SF6) metal enclosed switchgear . Terminations should be in accordance with IEC 62271-209.</t>
    </r>
  </si>
  <si>
    <t>11.5</t>
  </si>
  <si>
    <r>
      <t xml:space="preserve">Terminate a </t>
    </r>
    <r>
      <rPr>
        <b/>
        <sz val="10"/>
        <color theme="1"/>
        <rFont val="Arial"/>
        <family val="2"/>
      </rPr>
      <t xml:space="preserve">44kV 1C 1000mm² Al XLPE cable </t>
    </r>
    <r>
      <rPr>
        <sz val="10"/>
        <color theme="1"/>
        <rFont val="Arial"/>
        <family val="2"/>
      </rPr>
      <t>onto gas-insulated (SF6) metal enclosed switchgear . Terminations should be in accordance with IEC 62271-209.</t>
    </r>
  </si>
  <si>
    <t>11.6</t>
  </si>
  <si>
    <r>
      <t xml:space="preserve">Terminate a </t>
    </r>
    <r>
      <rPr>
        <b/>
        <sz val="10"/>
        <color theme="1"/>
        <rFont val="Arial"/>
        <family val="2"/>
      </rPr>
      <t xml:space="preserve">44kV 1C 500mm² Al XLPE cable </t>
    </r>
    <r>
      <rPr>
        <sz val="10"/>
        <color theme="1"/>
        <rFont val="Arial"/>
        <family val="2"/>
      </rPr>
      <t>onto gas-insulated (SF6) metal enclosed switchgear . Terminations should be in accordance with IEC 62271-209.</t>
    </r>
  </si>
  <si>
    <t>11.7</t>
  </si>
  <si>
    <r>
      <t xml:space="preserve">Terminate any XLPE cable above </t>
    </r>
    <r>
      <rPr>
        <b/>
        <sz val="10"/>
        <color theme="1"/>
        <rFont val="Arial"/>
        <family val="2"/>
      </rPr>
      <t xml:space="preserve">132kV 1C 500mm² Al/Cu XLPE </t>
    </r>
    <r>
      <rPr>
        <sz val="10"/>
        <color theme="1"/>
        <rFont val="Arial"/>
        <family val="2"/>
      </rPr>
      <t>up to and including</t>
    </r>
    <r>
      <rPr>
        <b/>
        <sz val="10"/>
        <color theme="1"/>
        <rFont val="Arial"/>
        <family val="2"/>
      </rPr>
      <t xml:space="preserve"> 132kV 1C 1000mm² Al/Cu XLPE</t>
    </r>
    <r>
      <rPr>
        <sz val="10"/>
        <color theme="1"/>
        <rFont val="Arial"/>
        <family val="2"/>
      </rPr>
      <t xml:space="preserve"> onto an outdoor support structure. </t>
    </r>
  </si>
  <si>
    <t>11.8</t>
  </si>
  <si>
    <r>
      <t xml:space="preserve">Terminate any XLPE cable below and including up to </t>
    </r>
    <r>
      <rPr>
        <b/>
        <sz val="10"/>
        <color theme="1"/>
        <rFont val="Arial"/>
        <family val="2"/>
      </rPr>
      <t xml:space="preserve">132kV 1C 500mm² Al/Cu XLPE </t>
    </r>
    <r>
      <rPr>
        <sz val="10"/>
        <color theme="1"/>
        <rFont val="Arial"/>
        <family val="2"/>
      </rPr>
      <t xml:space="preserve">onto an outdoor support structure. </t>
    </r>
  </si>
  <si>
    <t>11.9</t>
  </si>
  <si>
    <r>
      <t xml:space="preserve">Terminate oil filled, oil impregnated paper, or any other cable above </t>
    </r>
    <r>
      <rPr>
        <b/>
        <sz val="10"/>
        <color theme="1"/>
        <rFont val="Arial"/>
        <family val="2"/>
      </rPr>
      <t xml:space="preserve">132kV 500mm² </t>
    </r>
    <r>
      <rPr>
        <sz val="10"/>
        <color theme="1"/>
        <rFont val="Arial"/>
        <family val="2"/>
      </rPr>
      <t>up to and including</t>
    </r>
    <r>
      <rPr>
        <b/>
        <sz val="10"/>
        <color theme="1"/>
        <rFont val="Arial"/>
        <family val="2"/>
      </rPr>
      <t xml:space="preserve"> 132kV 1000mm²</t>
    </r>
    <r>
      <rPr>
        <sz val="10"/>
        <color theme="1"/>
        <rFont val="Arial"/>
        <family val="2"/>
      </rPr>
      <t xml:space="preserve"> onto an outdoor support structure. </t>
    </r>
  </si>
  <si>
    <t>11.10</t>
  </si>
  <si>
    <r>
      <t xml:space="preserve">Terminate oil filled, oil impregnated paper, or any other cable below </t>
    </r>
    <r>
      <rPr>
        <b/>
        <sz val="10"/>
        <color theme="1"/>
        <rFont val="Arial"/>
        <family val="2"/>
      </rPr>
      <t>132kV 500mm²</t>
    </r>
    <r>
      <rPr>
        <sz val="10"/>
        <color theme="1"/>
        <rFont val="Arial"/>
        <family val="2"/>
      </rPr>
      <t xml:space="preserve"> onto an outdoor support structure. </t>
    </r>
  </si>
  <si>
    <t>11.11</t>
  </si>
  <si>
    <r>
      <t xml:space="preserve">Terminate any XLPE cable above </t>
    </r>
    <r>
      <rPr>
        <b/>
        <sz val="10"/>
        <color theme="1"/>
        <rFont val="Arial"/>
        <family val="2"/>
      </rPr>
      <t xml:space="preserve">88kV 1C 500mm² Al/Cu XLPE </t>
    </r>
    <r>
      <rPr>
        <sz val="10"/>
        <color theme="1"/>
        <rFont val="Arial"/>
        <family val="2"/>
      </rPr>
      <t>up to and including</t>
    </r>
    <r>
      <rPr>
        <b/>
        <sz val="10"/>
        <color theme="1"/>
        <rFont val="Arial"/>
        <family val="2"/>
      </rPr>
      <t xml:space="preserve"> 88kV 1C 1000mm² Al/Cu XLPE</t>
    </r>
    <r>
      <rPr>
        <sz val="10"/>
        <color theme="1"/>
        <rFont val="Arial"/>
        <family val="2"/>
      </rPr>
      <t xml:space="preserve"> onto an outdoor support structure. </t>
    </r>
  </si>
  <si>
    <t>11.12</t>
  </si>
  <si>
    <r>
      <t>Terminate any XLPE cable below and including up to</t>
    </r>
    <r>
      <rPr>
        <b/>
        <sz val="10"/>
        <color theme="1"/>
        <rFont val="Arial"/>
        <family val="2"/>
      </rPr>
      <t xml:space="preserve"> 88kV 1C 500mm² Al/Cu XLPE </t>
    </r>
    <r>
      <rPr>
        <sz val="10"/>
        <color theme="1"/>
        <rFont val="Arial"/>
        <family val="2"/>
      </rPr>
      <t xml:space="preserve">onto an outdoor support structure. </t>
    </r>
  </si>
  <si>
    <t>11.13</t>
  </si>
  <si>
    <r>
      <t xml:space="preserve">Terminate oil filled, oil impregnated paper, or any other cable above </t>
    </r>
    <r>
      <rPr>
        <b/>
        <sz val="10"/>
        <color theme="1"/>
        <rFont val="Arial"/>
        <family val="2"/>
      </rPr>
      <t xml:space="preserve">88kV 500mm² </t>
    </r>
    <r>
      <rPr>
        <sz val="10"/>
        <color theme="1"/>
        <rFont val="Arial"/>
        <family val="2"/>
      </rPr>
      <t>up to and including</t>
    </r>
    <r>
      <rPr>
        <b/>
        <sz val="10"/>
        <color theme="1"/>
        <rFont val="Arial"/>
        <family val="2"/>
      </rPr>
      <t xml:space="preserve"> 88kV 1000mm²</t>
    </r>
    <r>
      <rPr>
        <sz val="10"/>
        <color theme="1"/>
        <rFont val="Arial"/>
        <family val="2"/>
      </rPr>
      <t xml:space="preserve"> onto an outdoor support structure. </t>
    </r>
  </si>
  <si>
    <t>11.14</t>
  </si>
  <si>
    <r>
      <t xml:space="preserve">Terminate oil filled, oil impregnated paper, or any other cable below </t>
    </r>
    <r>
      <rPr>
        <b/>
        <sz val="10"/>
        <color theme="1"/>
        <rFont val="Arial"/>
        <family val="2"/>
      </rPr>
      <t>88kV 500mm²</t>
    </r>
    <r>
      <rPr>
        <sz val="10"/>
        <color theme="1"/>
        <rFont val="Arial"/>
        <family val="2"/>
      </rPr>
      <t xml:space="preserve"> onto an outdoor support structure. </t>
    </r>
  </si>
  <si>
    <t>11.15</t>
  </si>
  <si>
    <r>
      <t>Terminate any XLPE cable above</t>
    </r>
    <r>
      <rPr>
        <b/>
        <sz val="10"/>
        <color theme="1"/>
        <rFont val="Arial"/>
        <family val="2"/>
      </rPr>
      <t xml:space="preserve"> 44kV 1C 500mm² Al/Cu XLPE </t>
    </r>
    <r>
      <rPr>
        <sz val="10"/>
        <color theme="1"/>
        <rFont val="Arial"/>
        <family val="2"/>
      </rPr>
      <t>up to and including</t>
    </r>
    <r>
      <rPr>
        <b/>
        <sz val="10"/>
        <color theme="1"/>
        <rFont val="Arial"/>
        <family val="2"/>
      </rPr>
      <t xml:space="preserve"> 44kV 1C 1000mm² Al/Cu XLPE</t>
    </r>
    <r>
      <rPr>
        <sz val="10"/>
        <color theme="1"/>
        <rFont val="Arial"/>
        <family val="2"/>
      </rPr>
      <t xml:space="preserve"> onto an outdoor support structure. - </t>
    </r>
    <r>
      <rPr>
        <b/>
        <sz val="10"/>
        <color theme="1"/>
        <rFont val="Arial"/>
        <family val="2"/>
      </rPr>
      <t>Self Supporting Termination</t>
    </r>
  </si>
  <si>
    <t>11.16</t>
  </si>
  <si>
    <r>
      <t>Terminate any XLPE cable below and including</t>
    </r>
    <r>
      <rPr>
        <b/>
        <sz val="10"/>
        <color theme="1"/>
        <rFont val="Arial"/>
        <family val="2"/>
      </rPr>
      <t xml:space="preserve"> up to 44kV 1C 500mm² Al/Cu XLPE </t>
    </r>
    <r>
      <rPr>
        <sz val="10"/>
        <color theme="1"/>
        <rFont val="Arial"/>
        <family val="2"/>
      </rPr>
      <t>onto an outdoor support structure.-</t>
    </r>
    <r>
      <rPr>
        <b/>
        <sz val="10"/>
        <color theme="1"/>
        <rFont val="Arial"/>
        <family val="2"/>
      </rPr>
      <t xml:space="preserve"> Self Supporting Termination</t>
    </r>
  </si>
  <si>
    <t>11.17</t>
  </si>
  <si>
    <r>
      <t>Terminate any XLPE cable above</t>
    </r>
    <r>
      <rPr>
        <b/>
        <sz val="10"/>
        <color theme="1"/>
        <rFont val="Arial"/>
        <family val="2"/>
      </rPr>
      <t xml:space="preserve"> 44kV 1C 500mm² Al/Cu XLPE </t>
    </r>
    <r>
      <rPr>
        <sz val="10"/>
        <color theme="1"/>
        <rFont val="Arial"/>
        <family val="2"/>
      </rPr>
      <t>up to and including</t>
    </r>
    <r>
      <rPr>
        <b/>
        <sz val="10"/>
        <color theme="1"/>
        <rFont val="Arial"/>
        <family val="2"/>
      </rPr>
      <t xml:space="preserve"> 44kV 1C 1000mm² Al/Cu XLPE</t>
    </r>
    <r>
      <rPr>
        <sz val="10"/>
        <color theme="1"/>
        <rFont val="Arial"/>
        <family val="2"/>
      </rPr>
      <t xml:space="preserve"> onto an outdoor support structure. - </t>
    </r>
    <r>
      <rPr>
        <b/>
        <sz val="10"/>
        <color theme="1"/>
        <rFont val="Arial"/>
        <family val="2"/>
      </rPr>
      <t>Non Self Supporting Termination</t>
    </r>
  </si>
  <si>
    <t>11.18</t>
  </si>
  <si>
    <r>
      <t>Terminate any XLPE cable below and including</t>
    </r>
    <r>
      <rPr>
        <b/>
        <sz val="10"/>
        <color theme="1"/>
        <rFont val="Arial"/>
        <family val="2"/>
      </rPr>
      <t xml:space="preserve"> up to 44kV 1C 500mm² Al/Cu XLPE </t>
    </r>
    <r>
      <rPr>
        <sz val="10"/>
        <color theme="1"/>
        <rFont val="Arial"/>
        <family val="2"/>
      </rPr>
      <t>onto an outdoor support structure.-</t>
    </r>
    <r>
      <rPr>
        <b/>
        <sz val="10"/>
        <color theme="1"/>
        <rFont val="Arial"/>
        <family val="2"/>
      </rPr>
      <t xml:space="preserve"> Non Self Supporting Termination</t>
    </r>
  </si>
  <si>
    <t>11.19</t>
  </si>
  <si>
    <r>
      <t xml:space="preserve">Terminate oil filled, oil impregnated paper, or any other cable above </t>
    </r>
    <r>
      <rPr>
        <b/>
        <sz val="10"/>
        <color theme="1"/>
        <rFont val="Arial"/>
        <family val="2"/>
      </rPr>
      <t xml:space="preserve">44kV 500mm² </t>
    </r>
    <r>
      <rPr>
        <sz val="10"/>
        <color theme="1"/>
        <rFont val="Arial"/>
        <family val="2"/>
      </rPr>
      <t>up to and including</t>
    </r>
    <r>
      <rPr>
        <b/>
        <sz val="10"/>
        <color theme="1"/>
        <rFont val="Arial"/>
        <family val="2"/>
      </rPr>
      <t xml:space="preserve"> 44kV 1000mm²</t>
    </r>
    <r>
      <rPr>
        <sz val="10"/>
        <color theme="1"/>
        <rFont val="Arial"/>
        <family val="2"/>
      </rPr>
      <t xml:space="preserve"> onto an outdoor support structure. - </t>
    </r>
    <r>
      <rPr>
        <b/>
        <sz val="10"/>
        <color theme="1"/>
        <rFont val="Arial"/>
        <family val="2"/>
      </rPr>
      <t>Self Supporting Termination.</t>
    </r>
  </si>
  <si>
    <t>11.20</t>
  </si>
  <si>
    <r>
      <t>Terminate oil filled, oil impregnated paper, or any other cable below</t>
    </r>
    <r>
      <rPr>
        <b/>
        <sz val="10"/>
        <color theme="1"/>
        <rFont val="Arial"/>
        <family val="2"/>
      </rPr>
      <t xml:space="preserve"> 44kV 500mm²</t>
    </r>
    <r>
      <rPr>
        <sz val="10"/>
        <color theme="1"/>
        <rFont val="Arial"/>
        <family val="2"/>
      </rPr>
      <t xml:space="preserve"> onto an outdoor support structure. - </t>
    </r>
    <r>
      <rPr>
        <b/>
        <sz val="10"/>
        <color theme="1"/>
        <rFont val="Arial"/>
        <family val="2"/>
      </rPr>
      <t>Self Supporting Termination.</t>
    </r>
  </si>
  <si>
    <t>11.21</t>
  </si>
  <si>
    <t>D-DT-8019</t>
  </si>
  <si>
    <t>Install cable clamps.</t>
  </si>
  <si>
    <t>11.22</t>
  </si>
  <si>
    <t>D-DT-8075 and earthing design drawing (if applicable)</t>
  </si>
  <si>
    <t>Install 3 x 5m Single Core Bonding lead and connect it to the three terminations and to the inside of the 3L / 3 SVL kiosk / manhole (with lugs).</t>
  </si>
  <si>
    <t>Number of sets of three HV terminations</t>
  </si>
  <si>
    <t>11.23</t>
  </si>
  <si>
    <t>D-DT-8075, D-DT-5240 Sheet 1 and Sheet 2 and earthing design drawing (if applicable).</t>
  </si>
  <si>
    <r>
      <t xml:space="preserve">Install 1 x 3m Single Core Bonding lead and connect it to the earth bar inside the 3L / 3 SVL kiosk / manhole (with a lug). </t>
    </r>
    <r>
      <rPr>
        <sz val="10"/>
        <color rgb="FFFF0000"/>
        <rFont val="Arial"/>
        <family val="2"/>
      </rPr>
      <t>CAD weld / Braze the other end of the bonding lead to the earthmat. In addition, make an earthing connection (with lugs) between the earth bar of the kiosk and the outer housing, and a earthing connection between the outer housing and the steel support.</t>
    </r>
  </si>
  <si>
    <t>11.24</t>
  </si>
  <si>
    <r>
      <t xml:space="preserve">Install a </t>
    </r>
    <r>
      <rPr>
        <b/>
        <sz val="10"/>
        <color theme="1"/>
        <rFont val="Arial"/>
        <family val="2"/>
      </rPr>
      <t xml:space="preserve">3L earth structure mount manhole </t>
    </r>
    <r>
      <rPr>
        <sz val="10"/>
        <color theme="1"/>
        <rFont val="Arial"/>
        <family val="2"/>
      </rPr>
      <t xml:space="preserve">at a substation onto steel support. Contractor to supply and install the following as part of the installation: Nuts, bolts, etc. </t>
    </r>
  </si>
  <si>
    <t>11.25</t>
  </si>
  <si>
    <r>
      <t xml:space="preserve">Install a </t>
    </r>
    <r>
      <rPr>
        <b/>
        <sz val="10"/>
        <color theme="1"/>
        <rFont val="Arial"/>
        <family val="2"/>
      </rPr>
      <t>3L SVL earth structure mount manhole</t>
    </r>
    <r>
      <rPr>
        <sz val="10"/>
        <color theme="1"/>
        <rFont val="Arial"/>
        <family val="2"/>
      </rPr>
      <t xml:space="preserve"> at a substation onto steel support. Contractor to supply and install the following as part of the installation: Nuts, bolts, etc. </t>
    </r>
  </si>
  <si>
    <t>11.26</t>
  </si>
  <si>
    <t>Manhole labelling, Bonding lead labelling, engraving and warning signs:
Stencil Electrical address on manhole. 
Engrave and Install blank marking plates around bonding leads inside manhole and at the termination. (Bonding leads to be source-substation and load-substation identified. 
Supply and mark electrical phase (red, white, blue - phase) of bonding leads with a heat-shrinkable sleeves (colour: red, white, blue), which is to be fitted over the bonding lead, both inside the manhole and at the termination.
Supply and install Danger signage on manhole. (Label to be durable and weather resistant and comply to D-DT-3202.) i.e. All link disconnecting box kiosk doors must be externally labelled with an electrical symbolic warning sign in accordance with SANS 1186 that is permanently attached. If pop-rivets are used to attach the signs to the doors, only aircraft or blind rivets shall be used.</t>
  </si>
  <si>
    <t>11.27</t>
  </si>
  <si>
    <t xml:space="preserve">Supply and Install Danger labels indicating that Cable sheaths still have a standing voltage, even if the HV feeder is isolated. Label to read. “Danger: Live even if HV feeder is isolated!”. Label to be fixed inside kiosk / manhole . (Label to be durable and weather resistant.) </t>
  </si>
  <si>
    <t>11.28</t>
  </si>
  <si>
    <t>Snake HV cable in trench approaching the terminations with a wavelength not less than 30 x D where D is the overall diameter of the cable and an amplitude of approximately 5% of the wavelength.</t>
  </si>
  <si>
    <t>11.29</t>
  </si>
  <si>
    <t>Strip and repair oil leak on 132kV sealing end. Consumables to be supplied by Contractor.</t>
  </si>
  <si>
    <t>11.30</t>
  </si>
  <si>
    <t>Strip and repair oil leak on 88kV sealing end. Consumables to be supplied by Contractor.</t>
  </si>
  <si>
    <t>11.31</t>
  </si>
  <si>
    <t>Strip and repair oil leak on 44kV sealing end. Consumables to be supplied by Contractor.</t>
  </si>
  <si>
    <t>11.32</t>
  </si>
  <si>
    <t>Supply and Install cable support bracket for cable and surge arresters - 3-Phase. Outdoor overhead 44 kV line termination.</t>
  </si>
  <si>
    <t>11.33</t>
  </si>
  <si>
    <t xml:space="preserve">Supply and Install a galvanized Steel Pipe. -140mm Diameter, 4mm thick. For outdoor overhead line termination. </t>
  </si>
  <si>
    <t>11.34</t>
  </si>
  <si>
    <t>D-DT-0850, D-DT-0851 and D-DT-0852</t>
  </si>
  <si>
    <t>Install Anti-climb device</t>
  </si>
  <si>
    <t>11.35</t>
  </si>
  <si>
    <t>Install Danger label</t>
  </si>
  <si>
    <t>11.36</t>
  </si>
  <si>
    <t xml:space="preserve">Stencilling </t>
  </si>
  <si>
    <t>p/letter</t>
  </si>
  <si>
    <t>11.37</t>
  </si>
  <si>
    <t>Substation label</t>
  </si>
  <si>
    <t>11.38</t>
  </si>
  <si>
    <t xml:space="preserve">240-56030640 </t>
  </si>
  <si>
    <t xml:space="preserve">Supply and install cable support bracket(s) as required to secure and support 3 x HV cable during normal and abnormal network conditions. Cable to be secured and supported from the underground trench up until the entry into the GIS. </t>
  </si>
  <si>
    <t>11.39</t>
  </si>
  <si>
    <t>Scaffolding - Single termination</t>
  </si>
  <si>
    <t>Per termination</t>
  </si>
  <si>
    <t>11.40</t>
  </si>
  <si>
    <t>Scaffolding - Set of 3 terminations close together</t>
  </si>
  <si>
    <t>Per termination set</t>
  </si>
  <si>
    <t>11.41</t>
  </si>
  <si>
    <t xml:space="preserve">Reseal cable after installation in wall. </t>
  </si>
  <si>
    <t>Electrical Contractor : Pilot cable</t>
  </si>
  <si>
    <t>12.1</t>
  </si>
  <si>
    <t>Locate pilot cable fault</t>
  </si>
  <si>
    <t>Per fault</t>
  </si>
  <si>
    <t>12.2</t>
  </si>
  <si>
    <t>D-DT-2814</t>
  </si>
  <si>
    <t>Repair pilot cable fault</t>
  </si>
  <si>
    <t>Electrical Contractor : Sheath repair</t>
  </si>
  <si>
    <t>13.1</t>
  </si>
  <si>
    <t>Locate sheath fault</t>
  </si>
  <si>
    <t>13.2</t>
  </si>
  <si>
    <t>D-DT-2877 &amp; D-DT-8077</t>
  </si>
  <si>
    <t>Repair cable other sheath</t>
  </si>
  <si>
    <t>Electrical Contractor : Oil works</t>
  </si>
  <si>
    <t>14.1</t>
  </si>
  <si>
    <t>240-105506669 &amp; 240-99870011</t>
  </si>
  <si>
    <t>Circulate and de-gasify cable oil (Contractor to supply equipment and consumables to circulate oil inside oil filled cable.)</t>
  </si>
  <si>
    <t>litre</t>
  </si>
  <si>
    <t>14.2</t>
  </si>
  <si>
    <t>Relocate oil pressure tank (above ground level)</t>
  </si>
  <si>
    <t>Per tank</t>
  </si>
  <si>
    <t>14.3</t>
  </si>
  <si>
    <t>Relocate oil pressure tank (below ground level)</t>
  </si>
  <si>
    <t>14.4</t>
  </si>
  <si>
    <t>240-105506669</t>
  </si>
  <si>
    <t xml:space="preserve">Draw vacuum in preparation of pumping oil into oil filled HV cable (Contractor to supply equipment and consumables to draw vacuum, including, but not limited to, vacuum pump, drain bottle, vacuum bottle, etc.) </t>
  </si>
  <si>
    <t>14.5</t>
  </si>
  <si>
    <t>240-56062751</t>
  </si>
  <si>
    <t xml:space="preserve">Supply and pump oil into oil filled HV cable (Contractor to supply equipment and consumables to pump oil into oil filled cable, including, but not limited to, oil pump, etc.) </t>
  </si>
  <si>
    <t>14.6</t>
  </si>
  <si>
    <t>Gaseous Vaporisation Fluid tagging.  (Contractor to supply equipment and consumables to perform Gaseous Vaporisation Fluid tagging.) Item includes testing to confirm adequate tagging for fault finding.</t>
  </si>
  <si>
    <t>14.7</t>
  </si>
  <si>
    <t>Detect oil filled cable fault that has been tagged with Gaseous Vaporisation Fluid.</t>
  </si>
  <si>
    <t>Will be done under another contract</t>
  </si>
  <si>
    <t>14.8</t>
  </si>
  <si>
    <t xml:space="preserve"> Residual gas pressure test ('Drop test')</t>
  </si>
  <si>
    <t>Per test</t>
  </si>
  <si>
    <t>14.9</t>
  </si>
  <si>
    <t>Supply and flush decommissioned oil filled cable with oil neutralisation agent, to ensure no environmental impact from the oil and oil contaminated parts within the cable. Solution subject to Eskom approval. - Prior approval required.</t>
  </si>
  <si>
    <t>Electrical Contractor : Optic Fibre Work : Installation of Distributed Temperature Sensing (DTS) fibre &amp; system and protection fibre circuit</t>
  </si>
  <si>
    <t>15.1</t>
  </si>
  <si>
    <t>D-DT-8081 &amp; D-DT-0892 Sheet 1 and Sheet 3.</t>
  </si>
  <si>
    <t>Install a fibre optic duct for distributed Maintenance Management plan / EMP temperature sensing (DTS) against the centre phase of the HV cable. The fibre optic duct must be strapped to the cable using “sisal” string at 2 m intervals to prevent any movement during backfilling. (“sisal” straps to be supplied by contractor.) (No duct couplings or joints shall be used between draw pits.)</t>
  </si>
  <si>
    <t>15.2</t>
  </si>
  <si>
    <t>Install fibre optic cable inside duct</t>
  </si>
  <si>
    <t>15.3</t>
  </si>
  <si>
    <r>
      <t xml:space="preserve">Install a ∅32/26 mm OD/ID HDPE duct for a fibre optic cable used for </t>
    </r>
    <r>
      <rPr>
        <b/>
        <sz val="10"/>
        <color theme="1"/>
        <rFont val="Arial"/>
        <family val="2"/>
      </rPr>
      <t>differential protection</t>
    </r>
    <r>
      <rPr>
        <sz val="10"/>
        <color theme="1"/>
        <rFont val="Arial"/>
        <family val="2"/>
      </rPr>
      <t xml:space="preserve">. (The HDPE fibre optic cable duct must be installed on the side closest to the property boundary.)(No duct couplings or joints shall be used between draw pits.) </t>
    </r>
  </si>
  <si>
    <t>Electrical Contractor : As-built drawings  (All documents and drawings to be documented and submitted to Eskom in paper format and Electronic media.)</t>
  </si>
  <si>
    <t>16.1</t>
  </si>
  <si>
    <t>Create an as-built cadastral drawings that show the positions of the cable, transposition positions (if applicable, cable and bare or insulated ECC), joints, terminations, link disconnecting boxes and fibre optic cable draw pits (for differential protection and DTS fibre), relative to recognized boundaries and with Global Positioning Satellite (GPS) co-ordinates. (GPS coordinates to be accurate to 0.5m)  The diagram shall also show the route of the Distributed Maintenance Management plan / EMP Temperature Sensing fibre cable and the fibre cable used for differential protection, if different from the HV cable route (if applicable). In addition, these drawings shall also include positions and routes of other (third party) services in close proximity to the newly installed HV power cable as they where encountered on-site, during installation. Drawing should also be stored in *.dxf / *.dgn format capable of being uploaded into Micro-station. - Prior approval required.</t>
  </si>
  <si>
    <t xml:space="preserve">Entire HV cable circuit. </t>
  </si>
  <si>
    <t>16.2</t>
  </si>
  <si>
    <t>240-56030640 &amp; Examples: D-DT-0881, D-DT-0882.</t>
  </si>
  <si>
    <t>Create an as-built electrical circuit diagram that shows the following information shall be provided:
1. HV single core cable circuit (type and size) - together with Eskom buyers guide drawing reference and SAP number;
2. Feeder major and minor sections with route lengths;
3. If applicable, cable transposition positions - together with GPS co-ordinates;
4. Fibre optic cable draw pits (for differential protection and DTS fibre) – together with GPS co-ordinates;
5. Earthing and bonding arrangement;
6. All calculated standing voltages and circulating currents (if applicable) assuming rated current flowing in the cable feeder;
7. Straight and sheath interrupting joints - together with Eskom buyers guide drawing references, SAP numbers and GPS co-ordinates (centre phase only);
8. Terminations - together with Eskom buyers guide drawing references, SAP numbers and GPS co-ordinates (centre phase only);
9. All link disconnecting kiosks / manholes - together with Eskom buyers guide drawing references, SAP numbers and GPS co-ordinates;
10. Bonding leads - together with Eskom buyers guide drawing references and SAP numbers;
11. If required, the bare or insulated ECC and transposition positions (if applicable) together with Eskom buyers guide drawing references, SAP numbers.
12. If applicable, the SVL make, type and ratings (Uc, UTOV, kA);
13. The cable installation conditions (formation, depth, spacing, soil thermal resistivity – if different to that specified in D-DT-0892);
14. The normal and emergency feeder ratings;
(GPS coordinates to be accurate to 0.5m)  Drawing should also be stored in *.dxf / *.dgn format capable of being uploaded into Micro-station. )
- Prior approval required.</t>
  </si>
  <si>
    <t xml:space="preserve">Unit </t>
  </si>
  <si>
    <t>Qty</t>
  </si>
  <si>
    <t>17.1</t>
  </si>
  <si>
    <t>LDV</t>
  </si>
  <si>
    <t>km</t>
  </si>
  <si>
    <t>17.2</t>
  </si>
  <si>
    <t>Personnel Transport for Staff</t>
  </si>
  <si>
    <t>17.3</t>
  </si>
  <si>
    <t>6 m³ Tipper Truck</t>
  </si>
  <si>
    <t>17.4</t>
  </si>
  <si>
    <t>Transport Truck 5-10 ton</t>
  </si>
  <si>
    <t>17.5</t>
  </si>
  <si>
    <t>Transport Truck 5-10 ton with crane</t>
  </si>
  <si>
    <t>17.6</t>
  </si>
  <si>
    <t>Lowbed</t>
  </si>
  <si>
    <t>17.7</t>
  </si>
  <si>
    <t>Mobile Crane - To load and off-load cable drums</t>
  </si>
  <si>
    <t>Per hour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</si>
</sst>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quot;R&quot;* #,##0.00_);_(&quot;R&quot;* \(#,##0.00\);_(&quot;R&quot;* &quot;-&quot;??_);_(@_)"/>
    <numFmt numFmtId="165" formatCode="_ * #,##0.00_ ;_ * \-#,##0.00_ ;_ * &quot;-&quot;??_ ;_ @_ "/>
    <numFmt numFmtId="166" formatCode="&quot;R&quot;\ #,##0.00"/>
  </numFmts>
  <fonts count="29" x14ac:knownFonts="1">
    <font>
      <sz val="11"/>
      <color theme="1"/>
      <name val="Aptos Narrow"/>
      <family val="2"/>
      <scheme val="minor"/>
    </font>
    <font>
      <sz val="11"/>
      <color theme="1"/>
      <name val="Aptos Narrow"/>
      <family val="2"/>
      <scheme val="minor"/>
    </font>
    <font>
      <b/>
      <sz val="11"/>
      <color theme="1"/>
      <name val="Aptos Narrow"/>
      <family val="2"/>
      <scheme val="minor"/>
    </font>
    <font>
      <sz val="10"/>
      <color theme="1"/>
      <name val="Arial"/>
      <family val="2"/>
    </font>
    <font>
      <b/>
      <sz val="10"/>
      <name val="Arial"/>
      <family val="2"/>
    </font>
    <font>
      <sz val="10"/>
      <name val="Arial"/>
      <family val="2"/>
    </font>
    <font>
      <u/>
      <sz val="11"/>
      <color theme="10"/>
      <name val="Aptos Narrow"/>
      <family val="2"/>
      <scheme val="minor"/>
    </font>
    <font>
      <b/>
      <sz val="10"/>
      <color theme="3" tint="0.39997558519241921"/>
      <name val="Arial"/>
      <family val="2"/>
    </font>
    <font>
      <b/>
      <sz val="10"/>
      <color theme="1"/>
      <name val="Arial"/>
      <family val="2"/>
    </font>
    <font>
      <b/>
      <sz val="10"/>
      <color rgb="FFFF0000"/>
      <name val="Arial"/>
      <family val="2"/>
    </font>
    <font>
      <u/>
      <sz val="10"/>
      <color theme="1"/>
      <name val="Arial"/>
      <family val="2"/>
    </font>
    <font>
      <sz val="10"/>
      <color rgb="FFFF0000"/>
      <name val="Arial"/>
      <family val="2"/>
    </font>
    <font>
      <sz val="10"/>
      <color rgb="FF000000"/>
      <name val="Arial"/>
      <family val="2"/>
    </font>
    <font>
      <sz val="10"/>
      <color theme="8" tint="-0.249977111117893"/>
      <name val="Arial"/>
      <family val="2"/>
    </font>
    <font>
      <u/>
      <sz val="10"/>
      <color rgb="FF000000"/>
      <name val="Arial"/>
      <family val="2"/>
    </font>
    <font>
      <sz val="10"/>
      <name val="Calibri"/>
      <family val="2"/>
    </font>
    <font>
      <sz val="10"/>
      <color theme="1"/>
      <name val="Calibri"/>
      <family val="2"/>
    </font>
    <font>
      <b/>
      <sz val="9"/>
      <color indexed="81"/>
      <name val="Tahoma"/>
      <family val="2"/>
    </font>
    <font>
      <sz val="9"/>
      <color indexed="81"/>
      <name val="Tahoma"/>
      <family val="2"/>
    </font>
    <font>
      <sz val="10"/>
      <color theme="9" tint="-0.249977111117893"/>
      <name val="Arial"/>
      <family val="2"/>
    </font>
    <font>
      <sz val="10"/>
      <color theme="4" tint="0.39997558519241921"/>
      <name val="Arial"/>
      <family val="2"/>
    </font>
    <font>
      <i/>
      <sz val="10"/>
      <color theme="1"/>
      <name val="Arial"/>
      <family val="2"/>
    </font>
    <font>
      <sz val="10"/>
      <color theme="0" tint="-0.249977111117893"/>
      <name val="Arial"/>
      <family val="2"/>
    </font>
    <font>
      <sz val="10"/>
      <color theme="3" tint="0.39997558519241921"/>
      <name val="Arial"/>
      <family val="2"/>
    </font>
    <font>
      <b/>
      <sz val="10"/>
      <color theme="9" tint="-0.249977111117893"/>
      <name val="Arial"/>
      <family val="2"/>
    </font>
    <font>
      <sz val="10"/>
      <color theme="3" tint="0.59999389629810485"/>
      <name val="Arial"/>
      <family val="2"/>
    </font>
    <font>
      <b/>
      <u/>
      <sz val="10"/>
      <color theme="1"/>
      <name val="Arial"/>
      <family val="2"/>
    </font>
    <font>
      <u/>
      <sz val="10"/>
      <name val="Arial"/>
      <family val="2"/>
    </font>
    <font>
      <u/>
      <sz val="7.5"/>
      <color indexed="12"/>
      <name val="Arial"/>
      <family val="2"/>
    </font>
  </fonts>
  <fills count="13">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92D050"/>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6" tint="0.59999389629810485"/>
        <bgColor indexed="64"/>
      </patternFill>
    </fill>
    <fill>
      <patternFill patternType="solid">
        <fgColor rgb="FFFF0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34998626667073579"/>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diagonal/>
    </border>
    <border>
      <left/>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right style="thin">
        <color indexed="64"/>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s>
  <cellStyleXfs count="7">
    <xf numFmtId="0" fontId="0" fillId="0" borderId="0"/>
    <xf numFmtId="9"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6" fillId="0" borderId="0" applyNumberFormat="0" applyFill="0" applyBorder="0" applyAlignment="0" applyProtection="0"/>
    <xf numFmtId="0" fontId="28" fillId="0" borderId="0" applyNumberFormat="0" applyFill="0" applyBorder="0" applyAlignment="0" applyProtection="0">
      <alignment vertical="top"/>
      <protection locked="0"/>
    </xf>
    <xf numFmtId="0" fontId="5" fillId="0" borderId="0"/>
  </cellStyleXfs>
  <cellXfs count="468">
    <xf numFmtId="0" fontId="0" fillId="0" borderId="0" xfId="0"/>
    <xf numFmtId="49" fontId="3" fillId="2" borderId="0" xfId="0" applyNumberFormat="1" applyFont="1" applyFill="1" applyAlignment="1">
      <alignment horizontal="center"/>
    </xf>
    <xf numFmtId="0" fontId="3" fillId="2" borderId="0" xfId="0" applyFont="1" applyFill="1" applyAlignment="1">
      <alignment vertical="center"/>
    </xf>
    <xf numFmtId="0" fontId="3" fillId="2" borderId="0" xfId="0" applyFont="1" applyFill="1" applyAlignment="1">
      <alignment wrapText="1"/>
    </xf>
    <xf numFmtId="0" fontId="3" fillId="2" borderId="0" xfId="0" applyFont="1" applyFill="1"/>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49" fontId="4" fillId="3" borderId="1" xfId="0" quotePrefix="1" applyNumberFormat="1"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3" borderId="1" xfId="0" quotePrefix="1" applyFont="1" applyFill="1" applyBorder="1" applyAlignment="1">
      <alignment vertical="center" wrapText="1"/>
    </xf>
    <xf numFmtId="0" fontId="4" fillId="3" borderId="1" xfId="0" quotePrefix="1" applyFont="1" applyFill="1" applyBorder="1" applyAlignment="1">
      <alignment horizontal="center" vertical="center" wrapText="1"/>
    </xf>
    <xf numFmtId="39" fontId="4" fillId="3" borderId="1" xfId="2" applyNumberFormat="1" applyFont="1" applyFill="1" applyBorder="1" applyAlignment="1">
      <alignment horizontal="center" vertical="center" wrapText="1"/>
    </xf>
    <xf numFmtId="49" fontId="5" fillId="2" borderId="1" xfId="0" quotePrefix="1"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9" fontId="5" fillId="0" borderId="1" xfId="1" applyFont="1" applyFill="1" applyBorder="1" applyAlignment="1">
      <alignment vertical="center" wrapText="1"/>
    </xf>
    <xf numFmtId="39" fontId="5" fillId="2" borderId="1" xfId="2" applyNumberFormat="1" applyFont="1" applyFill="1" applyBorder="1" applyAlignment="1">
      <alignment vertical="center" wrapText="1"/>
    </xf>
    <xf numFmtId="0" fontId="5" fillId="2" borderId="1" xfId="0" applyFont="1" applyFill="1" applyBorder="1" applyAlignment="1">
      <alignment vertical="center" wrapText="1"/>
    </xf>
    <xf numFmtId="9" fontId="5" fillId="2" borderId="1" xfId="0" applyNumberFormat="1" applyFont="1" applyFill="1" applyBorder="1" applyAlignment="1">
      <alignment vertical="center" wrapText="1"/>
    </xf>
    <xf numFmtId="165" fontId="5" fillId="2" borderId="1" xfId="3" applyFont="1" applyFill="1" applyBorder="1" applyAlignment="1">
      <alignment vertical="center" wrapText="1"/>
    </xf>
    <xf numFmtId="0" fontId="5" fillId="3" borderId="1" xfId="0" applyFont="1" applyFill="1" applyBorder="1" applyAlignment="1">
      <alignment horizontal="center" vertical="center" wrapText="1"/>
    </xf>
    <xf numFmtId="49" fontId="5" fillId="0" borderId="1" xfId="0" quotePrefix="1"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2" borderId="1" xfId="0" applyFont="1" applyFill="1" applyBorder="1"/>
    <xf numFmtId="9" fontId="5" fillId="2" borderId="1" xfId="0" applyNumberFormat="1" applyFont="1" applyFill="1" applyBorder="1"/>
    <xf numFmtId="39" fontId="5" fillId="0" borderId="1" xfId="2" applyNumberFormat="1" applyFont="1" applyFill="1" applyBorder="1" applyAlignment="1">
      <alignment vertical="center" wrapText="1"/>
    </xf>
    <xf numFmtId="165" fontId="5" fillId="2" borderId="1" xfId="3" applyFont="1" applyFill="1" applyBorder="1"/>
    <xf numFmtId="49" fontId="5" fillId="0" borderId="2" xfId="0" quotePrefix="1"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3" xfId="0" applyFont="1" applyBorder="1" applyAlignment="1">
      <alignment vertical="center" wrapText="1"/>
    </xf>
    <xf numFmtId="0" fontId="5" fillId="3" borderId="4" xfId="0" applyFont="1" applyFill="1" applyBorder="1" applyAlignment="1">
      <alignment horizontal="center" vertical="center" wrapText="1"/>
    </xf>
    <xf numFmtId="0" fontId="5" fillId="2" borderId="5" xfId="0" applyFont="1" applyFill="1" applyBorder="1"/>
    <xf numFmtId="39" fontId="5" fillId="2" borderId="3" xfId="2" applyNumberFormat="1" applyFont="1" applyFill="1" applyBorder="1" applyAlignment="1">
      <alignment vertical="center" wrapText="1"/>
    </xf>
    <xf numFmtId="39" fontId="5" fillId="2" borderId="4" xfId="2" applyNumberFormat="1" applyFont="1" applyFill="1" applyBorder="1" applyAlignment="1">
      <alignment vertical="center" wrapText="1"/>
    </xf>
    <xf numFmtId="0" fontId="5" fillId="2" borderId="3" xfId="0" applyFont="1" applyFill="1" applyBorder="1"/>
    <xf numFmtId="0" fontId="5" fillId="2" borderId="4" xfId="0" applyFont="1" applyFill="1" applyBorder="1"/>
    <xf numFmtId="49" fontId="3" fillId="2" borderId="0" xfId="0" applyNumberFormat="1" applyFont="1" applyFill="1"/>
    <xf numFmtId="0" fontId="3" fillId="2" borderId="6" xfId="0" applyFont="1" applyFill="1" applyBorder="1" applyAlignment="1">
      <alignment wrapText="1"/>
    </xf>
    <xf numFmtId="0" fontId="3" fillId="2" borderId="1" xfId="0" applyFont="1" applyFill="1" applyBorder="1" applyAlignment="1">
      <alignment wrapText="1"/>
    </xf>
    <xf numFmtId="165" fontId="5" fillId="2" borderId="0" xfId="3" applyFont="1" applyFill="1" applyBorder="1"/>
    <xf numFmtId="166" fontId="3" fillId="2" borderId="0" xfId="0" applyNumberFormat="1" applyFont="1" applyFill="1"/>
    <xf numFmtId="0" fontId="5" fillId="2" borderId="0" xfId="0" applyFont="1" applyFill="1"/>
    <xf numFmtId="0" fontId="4" fillId="3" borderId="8" xfId="0" applyFont="1" applyFill="1" applyBorder="1" applyAlignment="1">
      <alignment horizontal="center" vertical="center" wrapText="1"/>
    </xf>
    <xf numFmtId="49" fontId="4" fillId="2" borderId="11" xfId="0" quotePrefix="1" applyNumberFormat="1" applyFont="1" applyFill="1" applyBorder="1" applyAlignment="1">
      <alignment horizontal="center" vertical="center" wrapText="1"/>
    </xf>
    <xf numFmtId="49" fontId="4" fillId="2" borderId="12" xfId="0" applyNumberFormat="1" applyFont="1" applyFill="1" applyBorder="1" applyAlignment="1">
      <alignment horizontal="center" vertical="center" wrapText="1"/>
    </xf>
    <xf numFmtId="0" fontId="8" fillId="2" borderId="13" xfId="0" quotePrefix="1" applyFont="1" applyFill="1" applyBorder="1" applyAlignment="1">
      <alignment vertical="center" wrapText="1"/>
    </xf>
    <xf numFmtId="0" fontId="4" fillId="2" borderId="14" xfId="0" quotePrefix="1" applyFont="1" applyFill="1" applyBorder="1" applyAlignment="1">
      <alignment horizontal="center" vertical="center" wrapText="1"/>
    </xf>
    <xf numFmtId="0" fontId="9" fillId="2" borderId="15" xfId="0" quotePrefix="1" applyFont="1" applyFill="1" applyBorder="1" applyAlignment="1">
      <alignment horizontal="center" vertical="center" wrapText="1"/>
    </xf>
    <xf numFmtId="0" fontId="4" fillId="2" borderId="6" xfId="0" quotePrefix="1" applyFont="1" applyFill="1" applyBorder="1" applyAlignment="1">
      <alignment horizontal="center" vertical="center" wrapText="1"/>
    </xf>
    <xf numFmtId="0" fontId="4" fillId="2" borderId="1" xfId="0" quotePrefix="1" applyFont="1" applyFill="1" applyBorder="1" applyAlignment="1">
      <alignment horizontal="center" vertical="center" wrapText="1"/>
    </xf>
    <xf numFmtId="165" fontId="4" fillId="3" borderId="3" xfId="3" applyFont="1" applyFill="1" applyBorder="1" applyAlignment="1">
      <alignment horizontal="center" vertical="center" wrapText="1"/>
    </xf>
    <xf numFmtId="165" fontId="4" fillId="3" borderId="10" xfId="3" applyFont="1" applyFill="1" applyBorder="1" applyAlignment="1">
      <alignment horizontal="center" vertical="center" wrapText="1"/>
    </xf>
    <xf numFmtId="166" fontId="4" fillId="3" borderId="13" xfId="2" applyNumberFormat="1" applyFont="1" applyFill="1" applyBorder="1" applyAlignment="1">
      <alignment horizontal="center" vertical="center" wrapText="1"/>
    </xf>
    <xf numFmtId="39" fontId="4" fillId="3" borderId="16" xfId="2" applyNumberFormat="1" applyFont="1" applyFill="1" applyBorder="1" applyAlignment="1">
      <alignment horizontal="center" vertical="center" wrapText="1"/>
    </xf>
    <xf numFmtId="166" fontId="4" fillId="3" borderId="1" xfId="2" applyNumberFormat="1" applyFont="1" applyFill="1" applyBorder="1" applyAlignment="1">
      <alignment horizontal="center" vertical="center" wrapText="1"/>
    </xf>
    <xf numFmtId="0" fontId="4" fillId="3" borderId="0" xfId="0" quotePrefix="1" applyFont="1" applyFill="1" applyAlignment="1">
      <alignment horizontal="center" vertical="center" wrapText="1"/>
    </xf>
    <xf numFmtId="166" fontId="4" fillId="3" borderId="1" xfId="0" quotePrefix="1" applyNumberFormat="1" applyFont="1" applyFill="1" applyBorder="1" applyAlignment="1">
      <alignment horizontal="center" vertical="center" wrapText="1"/>
    </xf>
    <xf numFmtId="0" fontId="3" fillId="2" borderId="17" xfId="0" applyFont="1" applyFill="1" applyBorder="1"/>
    <xf numFmtId="0" fontId="3" fillId="2" borderId="1" xfId="0" applyFont="1" applyFill="1" applyBorder="1"/>
    <xf numFmtId="49" fontId="5" fillId="0" borderId="18" xfId="0" quotePrefix="1" applyNumberFormat="1" applyFont="1" applyBorder="1" applyAlignment="1">
      <alignment horizontal="center" vertical="center" wrapText="1"/>
    </xf>
    <xf numFmtId="49" fontId="10" fillId="0" borderId="19" xfId="4" quotePrefix="1" applyNumberFormat="1" applyFont="1" applyFill="1" applyBorder="1" applyAlignment="1">
      <alignment horizontal="center" vertical="center" wrapText="1"/>
    </xf>
    <xf numFmtId="0" fontId="5" fillId="0" borderId="19" xfId="0" applyFont="1" applyBorder="1" applyAlignment="1">
      <alignment vertical="center" wrapText="1"/>
    </xf>
    <xf numFmtId="0" fontId="12" fillId="0" borderId="20" xfId="0" applyFont="1" applyBorder="1" applyAlignment="1">
      <alignment horizontal="center" vertical="center" wrapText="1"/>
    </xf>
    <xf numFmtId="0" fontId="12" fillId="3" borderId="21" xfId="0" applyFont="1" applyFill="1" applyBorder="1" applyAlignment="1">
      <alignment horizontal="center" vertical="center" wrapText="1"/>
    </xf>
    <xf numFmtId="165" fontId="11" fillId="0" borderId="21" xfId="0" applyNumberFormat="1" applyFont="1" applyBorder="1" applyAlignment="1">
      <alignment horizontal="center" vertical="center" wrapText="1"/>
    </xf>
    <xf numFmtId="165" fontId="11" fillId="0" borderId="21" xfId="3" applyFont="1" applyFill="1" applyBorder="1" applyAlignment="1">
      <alignment horizontal="center" vertical="center" wrapText="1"/>
    </xf>
    <xf numFmtId="39" fontId="12" fillId="3" borderId="6" xfId="0" applyNumberFormat="1" applyFont="1" applyFill="1" applyBorder="1" applyAlignment="1">
      <alignment horizontal="center" vertical="center" wrapText="1"/>
    </xf>
    <xf numFmtId="39" fontId="12" fillId="0" borderId="1" xfId="0" applyNumberFormat="1" applyFont="1" applyBorder="1" applyAlignment="1">
      <alignment horizontal="center" vertical="center" wrapText="1"/>
    </xf>
    <xf numFmtId="165" fontId="5" fillId="3" borderId="19" xfId="3" applyFont="1" applyFill="1" applyBorder="1" applyAlignment="1">
      <alignment vertical="center" wrapText="1"/>
    </xf>
    <xf numFmtId="165" fontId="5" fillId="2" borderId="20" xfId="3" applyFont="1" applyFill="1" applyBorder="1" applyAlignment="1">
      <alignment vertical="center" wrapText="1"/>
    </xf>
    <xf numFmtId="166" fontId="5" fillId="3" borderId="19" xfId="2" applyNumberFormat="1" applyFont="1" applyFill="1" applyBorder="1" applyAlignment="1">
      <alignment vertical="center" wrapText="1"/>
    </xf>
    <xf numFmtId="49" fontId="5" fillId="0" borderId="22" xfId="0" quotePrefix="1" applyNumberFormat="1" applyFont="1" applyBorder="1" applyAlignment="1">
      <alignment horizontal="center" vertical="center" wrapText="1"/>
    </xf>
    <xf numFmtId="49" fontId="10" fillId="0" borderId="1" xfId="4" quotePrefix="1" applyNumberFormat="1" applyFont="1" applyFill="1" applyBorder="1" applyAlignment="1">
      <alignment horizontal="center" vertical="center" wrapText="1"/>
    </xf>
    <xf numFmtId="0" fontId="12" fillId="0" borderId="6" xfId="0" applyFont="1" applyBorder="1" applyAlignment="1">
      <alignment horizontal="center" vertical="center" wrapText="1"/>
    </xf>
    <xf numFmtId="0" fontId="12" fillId="3" borderId="6" xfId="0" applyFont="1" applyFill="1" applyBorder="1" applyAlignment="1">
      <alignment horizontal="center" vertical="center" wrapText="1"/>
    </xf>
    <xf numFmtId="165" fontId="11" fillId="0" borderId="6" xfId="3" applyFont="1" applyFill="1" applyBorder="1" applyAlignment="1">
      <alignment horizontal="center" vertical="center" wrapText="1"/>
    </xf>
    <xf numFmtId="166" fontId="12" fillId="3" borderId="6" xfId="0" applyNumberFormat="1" applyFont="1" applyFill="1" applyBorder="1" applyAlignment="1">
      <alignment horizontal="center" vertical="center" wrapText="1"/>
    </xf>
    <xf numFmtId="165" fontId="5" fillId="3" borderId="1" xfId="3" applyFont="1" applyFill="1" applyBorder="1" applyAlignment="1">
      <alignment vertical="center" wrapText="1"/>
    </xf>
    <xf numFmtId="165" fontId="5" fillId="2" borderId="19" xfId="3" applyFont="1" applyFill="1" applyBorder="1" applyAlignment="1">
      <alignment vertical="center" wrapText="1"/>
    </xf>
    <xf numFmtId="166" fontId="5" fillId="3" borderId="1" xfId="2" applyNumberFormat="1" applyFont="1" applyFill="1" applyBorder="1" applyAlignment="1">
      <alignment vertical="center" wrapText="1"/>
    </xf>
    <xf numFmtId="39" fontId="5" fillId="2" borderId="17" xfId="2" applyNumberFormat="1" applyFont="1" applyFill="1" applyBorder="1" applyAlignment="1">
      <alignment vertical="center" wrapText="1"/>
    </xf>
    <xf numFmtId="0" fontId="3" fillId="0" borderId="1" xfId="0" applyFont="1" applyBorder="1" applyAlignment="1">
      <alignment vertical="center" wrapText="1"/>
    </xf>
    <xf numFmtId="0" fontId="12" fillId="2" borderId="6" xfId="0" applyFont="1" applyFill="1" applyBorder="1" applyAlignment="1">
      <alignment horizontal="center" vertical="center" wrapText="1"/>
    </xf>
    <xf numFmtId="165" fontId="11" fillId="10" borderId="6" xfId="0" applyNumberFormat="1" applyFont="1" applyFill="1" applyBorder="1" applyAlignment="1">
      <alignment horizontal="center" vertical="center" wrapText="1"/>
    </xf>
    <xf numFmtId="165" fontId="11" fillId="10" borderId="21" xfId="0" applyNumberFormat="1" applyFont="1" applyFill="1" applyBorder="1" applyAlignment="1">
      <alignment horizontal="center" vertical="center" wrapText="1"/>
    </xf>
    <xf numFmtId="165" fontId="11" fillId="2" borderId="6" xfId="0" applyNumberFormat="1" applyFont="1" applyFill="1" applyBorder="1" applyAlignment="1">
      <alignment horizontal="center" vertical="center" wrapText="1"/>
    </xf>
    <xf numFmtId="165" fontId="11" fillId="2" borderId="6" xfId="3" applyFont="1" applyFill="1" applyBorder="1" applyAlignment="1">
      <alignment horizontal="center" vertical="center" wrapText="1"/>
    </xf>
    <xf numFmtId="166" fontId="12" fillId="0" borderId="6" xfId="0" applyNumberFormat="1" applyFont="1" applyBorder="1" applyAlignment="1">
      <alignment horizontal="center" vertical="center" wrapText="1"/>
    </xf>
    <xf numFmtId="165" fontId="11" fillId="2" borderId="1" xfId="3" applyFont="1" applyFill="1" applyBorder="1" applyAlignment="1">
      <alignment vertical="center" wrapText="1"/>
    </xf>
    <xf numFmtId="166" fontId="5" fillId="2" borderId="1" xfId="2" applyNumberFormat="1" applyFont="1" applyFill="1" applyBorder="1" applyAlignment="1">
      <alignment vertical="center" wrapText="1"/>
    </xf>
    <xf numFmtId="166" fontId="11" fillId="2" borderId="1" xfId="2" applyNumberFormat="1" applyFont="1" applyFill="1" applyBorder="1" applyAlignment="1">
      <alignment vertical="center" wrapText="1"/>
    </xf>
    <xf numFmtId="0" fontId="3" fillId="0" borderId="1" xfId="0" quotePrefix="1" applyFont="1" applyBorder="1" applyAlignment="1">
      <alignment vertical="center" wrapText="1"/>
    </xf>
    <xf numFmtId="0" fontId="5" fillId="2" borderId="6" xfId="0" applyFont="1" applyFill="1" applyBorder="1" applyAlignment="1">
      <alignment horizontal="center" vertical="center" wrapText="1"/>
    </xf>
    <xf numFmtId="49" fontId="3" fillId="0" borderId="1" xfId="0" quotePrefix="1" applyNumberFormat="1" applyFont="1" applyBorder="1" applyAlignment="1">
      <alignment horizontal="center" vertical="center" wrapText="1"/>
    </xf>
    <xf numFmtId="0" fontId="11" fillId="2" borderId="6"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5" fillId="0" borderId="6" xfId="0" applyFont="1" applyBorder="1" applyAlignment="1">
      <alignment horizontal="center" vertical="center" wrapText="1"/>
    </xf>
    <xf numFmtId="166" fontId="11" fillId="2" borderId="1" xfId="2" applyNumberFormat="1" applyFont="1" applyFill="1" applyBorder="1" applyAlignment="1">
      <alignment horizontal="center" vertical="center" wrapText="1"/>
    </xf>
    <xf numFmtId="49" fontId="5" fillId="0" borderId="23" xfId="0" quotePrefix="1" applyNumberFormat="1" applyFont="1" applyBorder="1" applyAlignment="1">
      <alignment horizontal="center" vertical="center" wrapText="1"/>
    </xf>
    <xf numFmtId="49" fontId="3" fillId="0" borderId="24" xfId="0" quotePrefix="1" applyNumberFormat="1" applyFont="1" applyBorder="1" applyAlignment="1">
      <alignment horizontal="center" vertical="center" wrapText="1"/>
    </xf>
    <xf numFmtId="0" fontId="3" fillId="0" borderId="24" xfId="0" quotePrefix="1" applyFont="1" applyBorder="1" applyAlignment="1">
      <alignment vertical="center" wrapText="1"/>
    </xf>
    <xf numFmtId="0" fontId="11" fillId="2" borderId="25" xfId="0" applyFont="1" applyFill="1" applyBorder="1" applyAlignment="1">
      <alignment horizontal="center" vertical="center" wrapText="1"/>
    </xf>
    <xf numFmtId="165" fontId="5" fillId="2" borderId="24" xfId="3" applyFont="1" applyFill="1" applyBorder="1" applyAlignment="1">
      <alignment vertical="center" wrapText="1"/>
    </xf>
    <xf numFmtId="166" fontId="11" fillId="2" borderId="24" xfId="2" applyNumberFormat="1" applyFont="1" applyFill="1" applyBorder="1" applyAlignment="1">
      <alignment horizontal="center" vertical="center" wrapText="1"/>
    </xf>
    <xf numFmtId="39" fontId="5" fillId="2" borderId="24" xfId="2" applyNumberFormat="1" applyFont="1" applyFill="1" applyBorder="1" applyAlignment="1">
      <alignment vertical="center" wrapText="1"/>
    </xf>
    <xf numFmtId="166" fontId="5" fillId="2" borderId="24" xfId="2" applyNumberFormat="1" applyFont="1" applyFill="1" applyBorder="1" applyAlignment="1">
      <alignment vertical="center" wrapText="1"/>
    </xf>
    <xf numFmtId="49" fontId="4" fillId="2" borderId="0" xfId="0" quotePrefix="1" applyNumberFormat="1" applyFont="1" applyFill="1" applyAlignment="1">
      <alignment horizontal="left" vertical="center" wrapText="1"/>
    </xf>
    <xf numFmtId="49" fontId="4" fillId="2" borderId="6" xfId="0" quotePrefix="1" applyNumberFormat="1" applyFont="1" applyFill="1" applyBorder="1" applyAlignment="1">
      <alignment horizontal="left" vertical="center" wrapText="1"/>
    </xf>
    <xf numFmtId="49" fontId="4" fillId="2" borderId="1" xfId="0" quotePrefix="1" applyNumberFormat="1" applyFont="1" applyFill="1" applyBorder="1" applyAlignment="1">
      <alignment horizontal="left" vertical="center" wrapText="1"/>
    </xf>
    <xf numFmtId="165" fontId="4" fillId="3" borderId="3" xfId="3" applyFont="1" applyFill="1" applyBorder="1" applyAlignment="1">
      <alignment vertical="center" wrapText="1"/>
    </xf>
    <xf numFmtId="166" fontId="4" fillId="3" borderId="3" xfId="2" applyNumberFormat="1" applyFont="1" applyFill="1" applyBorder="1" applyAlignment="1">
      <alignment vertical="center" wrapText="1"/>
    </xf>
    <xf numFmtId="39" fontId="4" fillId="3" borderId="3" xfId="2" applyNumberFormat="1" applyFont="1" applyFill="1" applyBorder="1" applyAlignment="1">
      <alignment vertical="center" wrapText="1"/>
    </xf>
    <xf numFmtId="166" fontId="4" fillId="3" borderId="0" xfId="0" quotePrefix="1" applyNumberFormat="1" applyFont="1" applyFill="1" applyAlignment="1">
      <alignment horizontal="center" vertical="center" wrapText="1"/>
    </xf>
    <xf numFmtId="49" fontId="3" fillId="0" borderId="19" xfId="0" applyNumberFormat="1" applyFont="1" applyBorder="1" applyAlignment="1">
      <alignment horizontal="center" vertical="center" wrapText="1"/>
    </xf>
    <xf numFmtId="0" fontId="3" fillId="0" borderId="19" xfId="0" quotePrefix="1" applyFont="1" applyBorder="1" applyAlignment="1">
      <alignment vertical="center" wrapText="1"/>
    </xf>
    <xf numFmtId="39" fontId="5" fillId="2" borderId="19" xfId="2" applyNumberFormat="1" applyFont="1" applyFill="1" applyBorder="1" applyAlignment="1">
      <alignment vertical="center" wrapText="1"/>
    </xf>
    <xf numFmtId="49" fontId="5" fillId="2" borderId="22" xfId="0" quotePrefix="1"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66" fontId="5" fillId="2" borderId="6" xfId="0" applyNumberFormat="1" applyFont="1" applyFill="1" applyBorder="1" applyAlignment="1">
      <alignment horizontal="center" vertical="center" wrapText="1"/>
    </xf>
    <xf numFmtId="49" fontId="10" fillId="2" borderId="1" xfId="4" quotePrefix="1" applyNumberFormat="1" applyFont="1" applyFill="1" applyBorder="1" applyAlignment="1">
      <alignment horizontal="center" vertical="center" wrapText="1"/>
    </xf>
    <xf numFmtId="0" fontId="3" fillId="2" borderId="1" xfId="0" quotePrefix="1" applyFont="1" applyFill="1" applyBorder="1" applyAlignment="1">
      <alignment vertical="center" wrapText="1"/>
    </xf>
    <xf numFmtId="0" fontId="5" fillId="3" borderId="6" xfId="0" applyFont="1" applyFill="1" applyBorder="1" applyAlignment="1">
      <alignment horizontal="center" vertical="center" wrapText="1"/>
    </xf>
    <xf numFmtId="166" fontId="12" fillId="2" borderId="6" xfId="0" applyNumberFormat="1" applyFont="1" applyFill="1" applyBorder="1" applyAlignment="1">
      <alignment horizontal="center" vertical="center" wrapText="1"/>
    </xf>
    <xf numFmtId="49" fontId="5" fillId="2" borderId="23" xfId="0" quotePrefix="1" applyNumberFormat="1" applyFont="1" applyFill="1" applyBorder="1" applyAlignment="1">
      <alignment horizontal="center" vertical="center" wrapText="1"/>
    </xf>
    <xf numFmtId="49" fontId="5" fillId="2" borderId="24" xfId="0" quotePrefix="1" applyNumberFormat="1" applyFont="1" applyFill="1" applyBorder="1" applyAlignment="1">
      <alignment horizontal="center" vertical="center" wrapText="1"/>
    </xf>
    <xf numFmtId="0" fontId="5" fillId="2" borderId="25" xfId="0" applyFont="1" applyFill="1" applyBorder="1" applyAlignment="1">
      <alignment horizontal="center" vertical="center" wrapText="1"/>
    </xf>
    <xf numFmtId="165" fontId="11" fillId="2" borderId="1" xfId="3" applyFont="1" applyFill="1" applyBorder="1" applyAlignment="1">
      <alignment horizontal="center" vertical="center" wrapText="1"/>
    </xf>
    <xf numFmtId="166" fontId="11" fillId="2" borderId="24" xfId="2" applyNumberFormat="1" applyFont="1" applyFill="1" applyBorder="1" applyAlignment="1">
      <alignment vertical="center" wrapText="1"/>
    </xf>
    <xf numFmtId="49" fontId="4" fillId="3" borderId="1" xfId="0" quotePrefix="1" applyNumberFormat="1" applyFont="1" applyFill="1" applyBorder="1" applyAlignment="1">
      <alignment horizontal="left" vertical="center" wrapText="1"/>
    </xf>
    <xf numFmtId="49" fontId="5" fillId="2" borderId="18" xfId="0" quotePrefix="1" applyNumberFormat="1" applyFont="1" applyFill="1" applyBorder="1" applyAlignment="1">
      <alignment horizontal="center" vertical="center" wrapText="1"/>
    </xf>
    <xf numFmtId="49" fontId="5" fillId="2" borderId="19" xfId="0" quotePrefix="1" applyNumberFormat="1" applyFont="1" applyFill="1" applyBorder="1" applyAlignment="1">
      <alignment horizontal="center" vertical="center" wrapText="1"/>
    </xf>
    <xf numFmtId="0" fontId="3" fillId="2" borderId="19" xfId="0" quotePrefix="1" applyFont="1" applyFill="1" applyBorder="1" applyAlignment="1">
      <alignment vertical="center" wrapText="1"/>
    </xf>
    <xf numFmtId="0" fontId="5" fillId="2" borderId="20" xfId="0" applyFont="1" applyFill="1" applyBorder="1" applyAlignment="1">
      <alignment horizontal="center" vertical="center" wrapText="1"/>
    </xf>
    <xf numFmtId="0" fontId="5" fillId="10" borderId="21" xfId="0" applyFont="1" applyFill="1" applyBorder="1" applyAlignment="1">
      <alignment horizontal="center" vertical="center" wrapText="1"/>
    </xf>
    <xf numFmtId="165" fontId="11" fillId="2" borderId="21" xfId="0" applyNumberFormat="1" applyFont="1" applyFill="1" applyBorder="1" applyAlignment="1">
      <alignment horizontal="center" vertical="center" wrapText="1"/>
    </xf>
    <xf numFmtId="0" fontId="5" fillId="3" borderId="21" xfId="0" applyFont="1" applyFill="1" applyBorder="1" applyAlignment="1">
      <alignment horizontal="center" vertical="center" wrapText="1"/>
    </xf>
    <xf numFmtId="39" fontId="5" fillId="2" borderId="1" xfId="0" applyNumberFormat="1" applyFont="1" applyFill="1" applyBorder="1" applyAlignment="1">
      <alignment horizontal="center" vertical="center" wrapText="1"/>
    </xf>
    <xf numFmtId="0" fontId="5" fillId="10" borderId="6" xfId="0" applyFont="1" applyFill="1" applyBorder="1" applyAlignment="1">
      <alignment horizontal="center" vertical="center" wrapText="1"/>
    </xf>
    <xf numFmtId="0" fontId="12" fillId="10" borderId="6" xfId="0" applyFont="1" applyFill="1" applyBorder="1" applyAlignment="1">
      <alignment horizontal="center" vertical="center" wrapText="1"/>
    </xf>
    <xf numFmtId="165" fontId="5" fillId="2" borderId="0" xfId="3" applyFont="1" applyFill="1"/>
    <xf numFmtId="0" fontId="11" fillId="0" borderId="6" xfId="0" applyFont="1" applyBorder="1" applyAlignment="1">
      <alignment horizontal="center" vertical="center" wrapText="1"/>
    </xf>
    <xf numFmtId="0" fontId="11" fillId="3" borderId="6" xfId="0" applyFont="1" applyFill="1" applyBorder="1" applyAlignment="1">
      <alignment horizontal="center" vertical="center" wrapText="1"/>
    </xf>
    <xf numFmtId="166" fontId="5" fillId="2" borderId="1" xfId="2" applyNumberFormat="1" applyFont="1" applyFill="1" applyBorder="1" applyAlignment="1">
      <alignment horizontal="center" vertical="center" wrapText="1"/>
    </xf>
    <xf numFmtId="165" fontId="11" fillId="3" borderId="6" xfId="3" applyFont="1" applyFill="1" applyBorder="1" applyAlignment="1">
      <alignment horizontal="center" vertical="center" wrapText="1"/>
    </xf>
    <xf numFmtId="0" fontId="3" fillId="0" borderId="1" xfId="0" applyFont="1" applyBorder="1" applyAlignment="1">
      <alignment horizontal="left" vertical="center" wrapText="1"/>
    </xf>
    <xf numFmtId="49" fontId="10" fillId="0" borderId="24" xfId="4" quotePrefix="1" applyNumberFormat="1" applyFont="1" applyFill="1" applyBorder="1" applyAlignment="1">
      <alignment horizontal="center" vertical="center" wrapText="1"/>
    </xf>
    <xf numFmtId="0" fontId="3" fillId="0" borderId="24" xfId="0" applyFont="1" applyBorder="1" applyAlignment="1">
      <alignment horizontal="left" vertical="center" wrapText="1"/>
    </xf>
    <xf numFmtId="0" fontId="12" fillId="0" borderId="25" xfId="0" applyFont="1" applyBorder="1" applyAlignment="1">
      <alignment horizontal="center" vertical="center" wrapText="1"/>
    </xf>
    <xf numFmtId="165" fontId="11" fillId="0" borderId="26" xfId="3" applyFont="1" applyFill="1" applyBorder="1" applyAlignment="1">
      <alignment horizontal="center" vertical="center" wrapText="1"/>
    </xf>
    <xf numFmtId="0" fontId="14" fillId="3" borderId="6" xfId="0" applyFont="1" applyFill="1" applyBorder="1" applyAlignment="1">
      <alignment horizontal="center" vertical="center" wrapText="1"/>
    </xf>
    <xf numFmtId="165" fontId="5" fillId="3" borderId="24" xfId="3" applyFont="1" applyFill="1" applyBorder="1" applyAlignment="1">
      <alignment vertical="center" wrapText="1"/>
    </xf>
    <xf numFmtId="166" fontId="5" fillId="3" borderId="24" xfId="2" applyNumberFormat="1" applyFont="1" applyFill="1" applyBorder="1" applyAlignment="1">
      <alignment vertical="center" wrapText="1"/>
    </xf>
    <xf numFmtId="49" fontId="4" fillId="0" borderId="0" xfId="0" quotePrefix="1" applyNumberFormat="1" applyFont="1" applyAlignment="1">
      <alignment horizontal="left" vertical="center" wrapText="1"/>
    </xf>
    <xf numFmtId="49" fontId="4" fillId="0" borderId="6" xfId="0" quotePrefix="1" applyNumberFormat="1" applyFont="1" applyBorder="1" applyAlignment="1">
      <alignment horizontal="left" vertical="center" wrapText="1"/>
    </xf>
    <xf numFmtId="49" fontId="4" fillId="0" borderId="1" xfId="0" quotePrefix="1" applyNumberFormat="1" applyFont="1" applyBorder="1" applyAlignment="1">
      <alignment horizontal="left" vertical="center" wrapText="1"/>
    </xf>
    <xf numFmtId="165" fontId="11" fillId="2" borderId="21" xfId="3" applyFont="1" applyFill="1" applyBorder="1" applyAlignment="1">
      <alignment horizontal="center" vertical="center" wrapText="1"/>
    </xf>
    <xf numFmtId="165" fontId="11" fillId="0" borderId="6" xfId="0" applyNumberFormat="1" applyFont="1" applyBorder="1" applyAlignment="1">
      <alignment horizontal="center" vertical="center" wrapText="1"/>
    </xf>
    <xf numFmtId="165" fontId="11" fillId="3" borderId="6" xfId="0" applyNumberFormat="1" applyFont="1" applyFill="1" applyBorder="1" applyAlignment="1">
      <alignment horizontal="center" vertical="center" wrapText="1"/>
    </xf>
    <xf numFmtId="166" fontId="5" fillId="0" borderId="6" xfId="0" applyNumberFormat="1" applyFont="1" applyBorder="1" applyAlignment="1">
      <alignment horizontal="center" vertical="center" wrapText="1"/>
    </xf>
    <xf numFmtId="0" fontId="12" fillId="3" borderId="26" xfId="0" applyFont="1" applyFill="1" applyBorder="1" applyAlignment="1">
      <alignment horizontal="center" vertical="center" wrapText="1"/>
    </xf>
    <xf numFmtId="0" fontId="12" fillId="3" borderId="1" xfId="0" applyFont="1" applyFill="1" applyBorder="1" applyAlignment="1">
      <alignment horizontal="center" vertical="center" wrapText="1"/>
    </xf>
    <xf numFmtId="165" fontId="11" fillId="0" borderId="1" xfId="3" applyFont="1" applyFill="1" applyBorder="1" applyAlignment="1">
      <alignment horizontal="center" vertical="center" wrapText="1"/>
    </xf>
    <xf numFmtId="49" fontId="4" fillId="3" borderId="6" xfId="0" quotePrefix="1" applyNumberFormat="1" applyFont="1" applyFill="1" applyBorder="1" applyAlignment="1">
      <alignment horizontal="left" vertical="center" wrapText="1"/>
    </xf>
    <xf numFmtId="49" fontId="10" fillId="2" borderId="19" xfId="4" quotePrefix="1" applyNumberFormat="1" applyFont="1" applyFill="1" applyBorder="1" applyAlignment="1">
      <alignment horizontal="center" vertical="center" wrapText="1"/>
    </xf>
    <xf numFmtId="43" fontId="5" fillId="3" borderId="21" xfId="0" applyNumberFormat="1" applyFont="1" applyFill="1" applyBorder="1" applyAlignment="1">
      <alignment horizontal="center" vertical="center" wrapText="1"/>
    </xf>
    <xf numFmtId="39" fontId="5" fillId="11" borderId="1" xfId="2" applyNumberFormat="1" applyFont="1" applyFill="1" applyBorder="1" applyAlignment="1">
      <alignment vertical="center" wrapText="1"/>
    </xf>
    <xf numFmtId="43" fontId="5" fillId="3" borderId="6" xfId="0" applyNumberFormat="1" applyFont="1" applyFill="1" applyBorder="1" applyAlignment="1">
      <alignment horizontal="center" vertical="center" wrapText="1"/>
    </xf>
    <xf numFmtId="0" fontId="3" fillId="4" borderId="1" xfId="0" quotePrefix="1" applyFont="1" applyFill="1" applyBorder="1" applyAlignment="1">
      <alignment vertical="center" wrapText="1"/>
    </xf>
    <xf numFmtId="165" fontId="11" fillId="12" borderId="6" xfId="0" applyNumberFormat="1" applyFont="1" applyFill="1" applyBorder="1" applyAlignment="1">
      <alignment horizontal="center" vertical="center" wrapText="1"/>
    </xf>
    <xf numFmtId="165" fontId="5" fillId="2" borderId="30" xfId="3" applyFont="1" applyFill="1" applyBorder="1" applyAlignment="1">
      <alignment vertical="center" wrapText="1"/>
    </xf>
    <xf numFmtId="166" fontId="5" fillId="2" borderId="30" xfId="2" applyNumberFormat="1" applyFont="1" applyFill="1" applyBorder="1" applyAlignment="1">
      <alignment vertical="center" wrapText="1"/>
    </xf>
    <xf numFmtId="39" fontId="5" fillId="2" borderId="30" xfId="2" applyNumberFormat="1" applyFont="1" applyFill="1" applyBorder="1" applyAlignment="1">
      <alignment vertical="center" wrapText="1"/>
    </xf>
    <xf numFmtId="165" fontId="5" fillId="3" borderId="6" xfId="0" applyNumberFormat="1" applyFont="1" applyFill="1" applyBorder="1" applyAlignment="1">
      <alignment horizontal="center" vertical="center" wrapText="1"/>
    </xf>
    <xf numFmtId="165" fontId="5" fillId="3" borderId="30" xfId="3" applyFont="1" applyFill="1" applyBorder="1" applyAlignment="1">
      <alignment vertical="center" wrapText="1"/>
    </xf>
    <xf numFmtId="166" fontId="5" fillId="3" borderId="30" xfId="2" applyNumberFormat="1" applyFont="1" applyFill="1" applyBorder="1" applyAlignment="1">
      <alignment vertical="center" wrapText="1"/>
    </xf>
    <xf numFmtId="165" fontId="4" fillId="3" borderId="13" xfId="3" applyFont="1" applyFill="1" applyBorder="1" applyAlignment="1">
      <alignment vertical="center" wrapText="1"/>
    </xf>
    <xf numFmtId="166" fontId="4" fillId="3" borderId="13" xfId="2" applyNumberFormat="1" applyFont="1" applyFill="1" applyBorder="1" applyAlignment="1">
      <alignment vertical="center" wrapText="1"/>
    </xf>
    <xf numFmtId="39" fontId="4" fillId="3" borderId="13" xfId="2" applyNumberFormat="1" applyFont="1" applyFill="1" applyBorder="1" applyAlignment="1">
      <alignment vertical="center" wrapText="1"/>
    </xf>
    <xf numFmtId="166" fontId="5" fillId="8" borderId="1" xfId="2" applyNumberFormat="1" applyFont="1" applyFill="1" applyBorder="1" applyAlignment="1">
      <alignment vertical="center" wrapText="1"/>
    </xf>
    <xf numFmtId="39" fontId="5" fillId="8" borderId="1" xfId="2" applyNumberFormat="1" applyFont="1" applyFill="1" applyBorder="1" applyAlignment="1">
      <alignment vertical="center" wrapText="1"/>
    </xf>
    <xf numFmtId="49" fontId="3" fillId="2" borderId="1" xfId="0" quotePrefix="1" applyNumberFormat="1" applyFont="1" applyFill="1" applyBorder="1" applyAlignment="1">
      <alignment horizontal="center" vertical="center" wrapText="1"/>
    </xf>
    <xf numFmtId="166" fontId="5" fillId="0" borderId="1" xfId="2" applyNumberFormat="1" applyFont="1" applyFill="1" applyBorder="1" applyAlignment="1">
      <alignment vertical="center" wrapText="1"/>
    </xf>
    <xf numFmtId="49" fontId="10" fillId="2" borderId="24" xfId="4" quotePrefix="1" applyNumberFormat="1" applyFont="1" applyFill="1" applyBorder="1" applyAlignment="1">
      <alignment horizontal="center" vertical="center" wrapText="1"/>
    </xf>
    <xf numFmtId="0" fontId="3" fillId="2" borderId="24" xfId="0" quotePrefix="1" applyFont="1" applyFill="1" applyBorder="1" applyAlignment="1">
      <alignment vertical="center" wrapText="1"/>
    </xf>
    <xf numFmtId="0" fontId="5" fillId="3" borderId="26" xfId="0" applyFont="1" applyFill="1" applyBorder="1" applyAlignment="1">
      <alignment horizontal="center" vertical="center" wrapText="1"/>
    </xf>
    <xf numFmtId="49" fontId="3" fillId="2" borderId="19" xfId="0" quotePrefix="1" applyNumberFormat="1"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3" fillId="3" borderId="6" xfId="0" applyFont="1" applyFill="1" applyBorder="1" applyAlignment="1">
      <alignment horizontal="center" vertical="center" wrapText="1"/>
    </xf>
    <xf numFmtId="39" fontId="3" fillId="2" borderId="1"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165" fontId="11" fillId="3" borderId="1" xfId="0" applyNumberFormat="1" applyFont="1" applyFill="1" applyBorder="1" applyAlignment="1">
      <alignment horizontal="center" vertical="center" wrapText="1"/>
    </xf>
    <xf numFmtId="49" fontId="3" fillId="0" borderId="19" xfId="0" quotePrefix="1" applyNumberFormat="1" applyFont="1" applyBorder="1" applyAlignment="1">
      <alignment horizontal="center" vertical="center" wrapText="1"/>
    </xf>
    <xf numFmtId="0" fontId="5" fillId="0" borderId="20" xfId="0" applyFont="1" applyBorder="1" applyAlignment="1">
      <alignment horizontal="center" vertical="center" wrapText="1"/>
    </xf>
    <xf numFmtId="165" fontId="11" fillId="2" borderId="19" xfId="3" applyFont="1" applyFill="1" applyBorder="1" applyAlignment="1">
      <alignment vertical="center" wrapText="1"/>
    </xf>
    <xf numFmtId="166" fontId="5" fillId="2" borderId="19" xfId="2" applyNumberFormat="1" applyFont="1" applyFill="1" applyBorder="1" applyAlignment="1">
      <alignment vertical="center" wrapText="1"/>
    </xf>
    <xf numFmtId="39" fontId="5" fillId="0" borderId="1" xfId="0" applyNumberFormat="1" applyFont="1" applyBorder="1" applyAlignment="1">
      <alignment horizontal="center" vertical="center" wrapText="1"/>
    </xf>
    <xf numFmtId="165" fontId="11" fillId="2" borderId="0" xfId="3" applyFont="1" applyFill="1"/>
    <xf numFmtId="49" fontId="5" fillId="0" borderId="24" xfId="0" quotePrefix="1" applyNumberFormat="1" applyFont="1" applyBorder="1" applyAlignment="1">
      <alignment horizontal="center" vertical="center" wrapText="1"/>
    </xf>
    <xf numFmtId="0" fontId="5" fillId="0" borderId="25" xfId="0" applyFont="1" applyBorder="1" applyAlignment="1">
      <alignment horizontal="center" vertical="center" wrapText="1"/>
    </xf>
    <xf numFmtId="49" fontId="5" fillId="2" borderId="11" xfId="0" quotePrefix="1" applyNumberFormat="1" applyFont="1" applyFill="1" applyBorder="1" applyAlignment="1">
      <alignment horizontal="center" vertical="center" wrapText="1"/>
    </xf>
    <xf numFmtId="49" fontId="5" fillId="2" borderId="13" xfId="0" quotePrefix="1" applyNumberFormat="1" applyFont="1" applyFill="1" applyBorder="1" applyAlignment="1">
      <alignment horizontal="center" vertical="center" wrapText="1"/>
    </xf>
    <xf numFmtId="0" fontId="3" fillId="2" borderId="13" xfId="0" quotePrefix="1" applyFont="1" applyFill="1" applyBorder="1" applyAlignment="1">
      <alignment vertical="center" wrapText="1"/>
    </xf>
    <xf numFmtId="0" fontId="5" fillId="0" borderId="14" xfId="0" applyFont="1" applyBorder="1" applyAlignment="1">
      <alignment horizontal="center" vertical="center" wrapText="1"/>
    </xf>
    <xf numFmtId="165" fontId="5" fillId="2" borderId="13" xfId="3" applyFont="1" applyFill="1" applyBorder="1" applyAlignment="1">
      <alignment vertical="center" wrapText="1"/>
    </xf>
    <xf numFmtId="166" fontId="5" fillId="2" borderId="13" xfId="2" applyNumberFormat="1" applyFont="1" applyFill="1" applyBorder="1" applyAlignment="1">
      <alignment horizontal="center" vertical="center" wrapText="1"/>
    </xf>
    <xf numFmtId="39" fontId="5" fillId="2" borderId="13" xfId="2" applyNumberFormat="1" applyFont="1" applyFill="1" applyBorder="1" applyAlignment="1">
      <alignment vertical="center" wrapText="1"/>
    </xf>
    <xf numFmtId="166" fontId="5" fillId="2" borderId="13" xfId="2" applyNumberFormat="1" applyFont="1" applyFill="1" applyBorder="1" applyAlignment="1">
      <alignment vertical="center" wrapText="1"/>
    </xf>
    <xf numFmtId="0" fontId="3" fillId="2" borderId="26" xfId="0" applyFont="1" applyFill="1" applyBorder="1" applyAlignment="1">
      <alignment wrapText="1"/>
    </xf>
    <xf numFmtId="0" fontId="3" fillId="2" borderId="30" xfId="0" applyFont="1" applyFill="1" applyBorder="1" applyAlignment="1">
      <alignment wrapText="1"/>
    </xf>
    <xf numFmtId="0" fontId="11" fillId="2" borderId="0" xfId="0" applyFont="1" applyFill="1"/>
    <xf numFmtId="165" fontId="11" fillId="2" borderId="0" xfId="3" applyFont="1" applyFill="1" applyBorder="1"/>
    <xf numFmtId="165" fontId="3" fillId="2" borderId="0" xfId="3" applyFont="1" applyFill="1" applyBorder="1"/>
    <xf numFmtId="0" fontId="4" fillId="2" borderId="13" xfId="0" quotePrefix="1" applyFont="1" applyFill="1" applyBorder="1" applyAlignment="1">
      <alignment horizontal="center" vertical="center" wrapText="1"/>
    </xf>
    <xf numFmtId="0" fontId="4" fillId="3" borderId="14" xfId="0" applyFont="1" applyFill="1" applyBorder="1" applyAlignment="1">
      <alignment horizontal="center" vertical="center" wrapText="1"/>
    </xf>
    <xf numFmtId="0" fontId="9" fillId="3" borderId="1" xfId="0" applyFont="1" applyFill="1" applyBorder="1" applyAlignment="1">
      <alignment horizontal="center" vertical="center" wrapText="1"/>
    </xf>
    <xf numFmtId="165" fontId="9" fillId="3" borderId="1" xfId="3" applyFont="1" applyFill="1" applyBorder="1" applyAlignment="1">
      <alignment horizontal="center" vertical="center" wrapText="1"/>
    </xf>
    <xf numFmtId="165" fontId="4" fillId="3" borderId="1" xfId="3" applyFont="1" applyFill="1" applyBorder="1" applyAlignment="1">
      <alignment horizontal="center" vertical="center" wrapText="1"/>
    </xf>
    <xf numFmtId="165" fontId="4" fillId="3" borderId="4" xfId="3" applyFont="1" applyFill="1" applyBorder="1" applyAlignment="1">
      <alignment horizontal="center" vertical="center" wrapText="1"/>
    </xf>
    <xf numFmtId="165" fontId="4" fillId="3" borderId="13" xfId="3" applyFont="1" applyFill="1" applyBorder="1" applyAlignment="1">
      <alignment horizontal="center" vertical="center" wrapText="1"/>
    </xf>
    <xf numFmtId="165" fontId="4" fillId="3" borderId="1" xfId="3" quotePrefix="1" applyFont="1" applyFill="1" applyBorder="1" applyAlignment="1">
      <alignment horizontal="center" vertical="center" wrapText="1"/>
    </xf>
    <xf numFmtId="49" fontId="5" fillId="2" borderId="34" xfId="0" quotePrefix="1" applyNumberFormat="1" applyFont="1" applyFill="1" applyBorder="1" applyAlignment="1">
      <alignment horizontal="center" vertical="center" wrapText="1"/>
    </xf>
    <xf numFmtId="49" fontId="5" fillId="2" borderId="35" xfId="0" quotePrefix="1" applyNumberFormat="1" applyFont="1" applyFill="1" applyBorder="1" applyAlignment="1">
      <alignment horizontal="center" vertical="center" wrapText="1"/>
    </xf>
    <xf numFmtId="0" fontId="3" fillId="0" borderId="35" xfId="0" quotePrefix="1" applyFont="1" applyBorder="1" applyAlignment="1">
      <alignment vertical="center" wrapText="1"/>
    </xf>
    <xf numFmtId="0" fontId="12" fillId="2" borderId="36" xfId="0" applyFont="1" applyFill="1" applyBorder="1" applyAlignment="1">
      <alignment horizontal="center" vertical="center" wrapText="1"/>
    </xf>
    <xf numFmtId="0" fontId="5" fillId="3" borderId="34" xfId="0" applyFont="1" applyFill="1" applyBorder="1" applyAlignment="1">
      <alignment vertical="center" wrapText="1"/>
    </xf>
    <xf numFmtId="165" fontId="11" fillId="2" borderId="37" xfId="3" applyFont="1" applyFill="1" applyBorder="1" applyAlignment="1">
      <alignment vertical="center" wrapText="1"/>
    </xf>
    <xf numFmtId="2" fontId="11" fillId="2" borderId="37" xfId="0" applyNumberFormat="1" applyFont="1" applyFill="1" applyBorder="1" applyAlignment="1">
      <alignment vertical="center" wrapText="1"/>
    </xf>
    <xf numFmtId="165" fontId="11" fillId="11" borderId="37" xfId="3" applyFont="1" applyFill="1" applyBorder="1" applyAlignment="1">
      <alignment vertical="center" wrapText="1"/>
    </xf>
    <xf numFmtId="165" fontId="5" fillId="2" borderId="35" xfId="3" applyFont="1" applyFill="1" applyBorder="1" applyAlignment="1">
      <alignment vertical="center" wrapText="1"/>
    </xf>
    <xf numFmtId="165" fontId="5" fillId="2" borderId="38" xfId="3" applyFont="1" applyFill="1" applyBorder="1" applyAlignment="1">
      <alignment vertical="center" wrapText="1"/>
    </xf>
    <xf numFmtId="0" fontId="4" fillId="3" borderId="11" xfId="0" applyFont="1" applyFill="1" applyBorder="1" applyAlignment="1">
      <alignment vertical="center" wrapText="1"/>
    </xf>
    <xf numFmtId="0" fontId="4" fillId="3" borderId="12" xfId="0" applyFont="1" applyFill="1" applyBorder="1" applyAlignment="1">
      <alignment vertical="center" wrapText="1"/>
    </xf>
    <xf numFmtId="0" fontId="9" fillId="3" borderId="12" xfId="0" applyFont="1" applyFill="1" applyBorder="1" applyAlignment="1">
      <alignment vertical="center" wrapText="1"/>
    </xf>
    <xf numFmtId="165" fontId="9" fillId="3" borderId="12" xfId="3" applyFont="1" applyFill="1" applyBorder="1" applyAlignment="1">
      <alignment vertical="center" wrapText="1"/>
    </xf>
    <xf numFmtId="165" fontId="4" fillId="3" borderId="12" xfId="3" applyFont="1" applyFill="1" applyBorder="1" applyAlignment="1">
      <alignment vertical="center" wrapText="1"/>
    </xf>
    <xf numFmtId="165" fontId="4" fillId="3" borderId="14" xfId="3" applyFont="1" applyFill="1" applyBorder="1" applyAlignment="1">
      <alignment vertical="center" wrapText="1"/>
    </xf>
    <xf numFmtId="39" fontId="4" fillId="3" borderId="1" xfId="2" applyNumberFormat="1" applyFont="1" applyFill="1" applyBorder="1" applyAlignment="1">
      <alignment vertical="center" wrapText="1"/>
    </xf>
    <xf numFmtId="165" fontId="4" fillId="3" borderId="1" xfId="3" applyFont="1" applyFill="1" applyBorder="1" applyAlignment="1">
      <alignment vertical="center" wrapText="1"/>
    </xf>
    <xf numFmtId="0" fontId="12" fillId="2" borderId="39" xfId="0" applyFont="1" applyFill="1" applyBorder="1" applyAlignment="1">
      <alignment horizontal="center" vertical="center" wrapText="1"/>
    </xf>
    <xf numFmtId="0" fontId="5" fillId="3" borderId="31" xfId="0" applyFont="1" applyFill="1" applyBorder="1" applyAlignment="1">
      <alignment vertical="center" wrapText="1"/>
    </xf>
    <xf numFmtId="165" fontId="11" fillId="2" borderId="31" xfId="0" applyNumberFormat="1" applyFont="1" applyFill="1" applyBorder="1" applyAlignment="1">
      <alignment vertical="center" wrapText="1"/>
    </xf>
    <xf numFmtId="165" fontId="11" fillId="2" borderId="31" xfId="3" applyFont="1" applyFill="1" applyBorder="1" applyAlignment="1">
      <alignment vertical="center" wrapText="1"/>
    </xf>
    <xf numFmtId="165" fontId="11" fillId="11" borderId="31" xfId="3" applyFont="1" applyFill="1" applyBorder="1" applyAlignment="1">
      <alignment vertical="center" wrapText="1"/>
    </xf>
    <xf numFmtId="165" fontId="11" fillId="0" borderId="31" xfId="3" applyFont="1" applyFill="1" applyBorder="1" applyAlignment="1">
      <alignment vertical="center" wrapText="1"/>
    </xf>
    <xf numFmtId="0" fontId="5" fillId="2" borderId="36" xfId="0" applyFont="1" applyFill="1" applyBorder="1" applyAlignment="1">
      <alignment horizontal="center" vertical="center" wrapText="1"/>
    </xf>
    <xf numFmtId="0" fontId="5" fillId="3" borderId="9" xfId="0" applyFont="1" applyFill="1" applyBorder="1" applyAlignment="1">
      <alignment vertical="center" wrapText="1"/>
    </xf>
    <xf numFmtId="165" fontId="11" fillId="2" borderId="33" xfId="3" applyFont="1" applyFill="1" applyBorder="1" applyAlignment="1">
      <alignment vertical="center" wrapText="1"/>
    </xf>
    <xf numFmtId="165" fontId="5" fillId="2" borderId="6" xfId="3" applyFont="1" applyFill="1" applyBorder="1" applyAlignment="1">
      <alignment vertical="center" wrapText="1"/>
    </xf>
    <xf numFmtId="0" fontId="5" fillId="2" borderId="40" xfId="0" applyFont="1" applyFill="1" applyBorder="1" applyAlignment="1">
      <alignment horizontal="center" vertical="center" wrapText="1"/>
    </xf>
    <xf numFmtId="0" fontId="5" fillId="3" borderId="41" xfId="0" applyFont="1" applyFill="1" applyBorder="1" applyAlignment="1">
      <alignment vertical="center" wrapText="1"/>
    </xf>
    <xf numFmtId="165" fontId="11" fillId="2" borderId="42" xfId="3" applyFont="1" applyFill="1" applyBorder="1" applyAlignment="1">
      <alignment vertical="center" wrapText="1"/>
    </xf>
    <xf numFmtId="165" fontId="5" fillId="2" borderId="25" xfId="3" applyFont="1" applyFill="1" applyBorder="1" applyAlignment="1">
      <alignment vertical="center" wrapText="1"/>
    </xf>
    <xf numFmtId="165" fontId="5" fillId="2" borderId="31" xfId="3" applyFont="1" applyFill="1" applyBorder="1" applyAlignment="1">
      <alignment vertical="center" wrapText="1"/>
    </xf>
    <xf numFmtId="0" fontId="11" fillId="3" borderId="9" xfId="0" applyFont="1" applyFill="1" applyBorder="1" applyAlignment="1">
      <alignment vertical="center" wrapText="1"/>
    </xf>
    <xf numFmtId="165" fontId="11" fillId="0" borderId="9" xfId="3" applyFont="1" applyFill="1" applyBorder="1" applyAlignment="1">
      <alignment vertical="center" wrapText="1"/>
    </xf>
    <xf numFmtId="165" fontId="5" fillId="3" borderId="9" xfId="3" applyFont="1" applyFill="1" applyBorder="1" applyAlignment="1">
      <alignment vertical="center" wrapText="1"/>
    </xf>
    <xf numFmtId="39" fontId="5" fillId="3" borderId="1" xfId="2" applyNumberFormat="1" applyFont="1" applyFill="1" applyBorder="1" applyAlignment="1">
      <alignment vertical="center" wrapText="1"/>
    </xf>
    <xf numFmtId="0" fontId="12" fillId="2" borderId="40" xfId="0" applyFont="1" applyFill="1" applyBorder="1" applyAlignment="1">
      <alignment horizontal="center" vertical="center" wrapText="1"/>
    </xf>
    <xf numFmtId="0" fontId="5" fillId="2" borderId="31" xfId="0" applyFont="1" applyFill="1" applyBorder="1" applyAlignment="1">
      <alignment vertical="center" wrapText="1"/>
    </xf>
    <xf numFmtId="0" fontId="5" fillId="2" borderId="9" xfId="0" applyFont="1" applyFill="1" applyBorder="1" applyAlignment="1">
      <alignment vertical="center" wrapText="1"/>
    </xf>
    <xf numFmtId="0" fontId="11" fillId="3" borderId="41" xfId="0" applyFont="1" applyFill="1" applyBorder="1" applyAlignment="1">
      <alignment vertical="center" wrapText="1"/>
    </xf>
    <xf numFmtId="165" fontId="11" fillId="0" borderId="41" xfId="3" applyFont="1" applyFill="1" applyBorder="1" applyAlignment="1">
      <alignment vertical="center" wrapText="1"/>
    </xf>
    <xf numFmtId="165" fontId="5" fillId="3" borderId="41" xfId="3" applyFont="1" applyFill="1" applyBorder="1" applyAlignment="1">
      <alignment vertical="center" wrapText="1"/>
    </xf>
    <xf numFmtId="0" fontId="4" fillId="3" borderId="2" xfId="0" applyFont="1" applyFill="1" applyBorder="1" applyAlignment="1">
      <alignment vertical="center" wrapText="1"/>
    </xf>
    <xf numFmtId="0" fontId="4" fillId="3" borderId="5" xfId="0" applyFont="1" applyFill="1" applyBorder="1" applyAlignment="1">
      <alignment vertical="center" wrapText="1"/>
    </xf>
    <xf numFmtId="0" fontId="9" fillId="3" borderId="5" xfId="0" applyFont="1" applyFill="1" applyBorder="1" applyAlignment="1">
      <alignment vertical="center" wrapText="1"/>
    </xf>
    <xf numFmtId="165" fontId="9" fillId="3" borderId="5" xfId="3" applyFont="1" applyFill="1" applyBorder="1" applyAlignment="1">
      <alignment vertical="center" wrapText="1"/>
    </xf>
    <xf numFmtId="165" fontId="4" fillId="3" borderId="5" xfId="3" applyFont="1" applyFill="1" applyBorder="1" applyAlignment="1">
      <alignment vertical="center" wrapText="1"/>
    </xf>
    <xf numFmtId="165" fontId="4" fillId="3" borderId="4" xfId="3" applyFont="1" applyFill="1" applyBorder="1" applyAlignment="1">
      <alignment vertical="center" wrapText="1"/>
    </xf>
    <xf numFmtId="0" fontId="5" fillId="3" borderId="27" xfId="0" applyFont="1" applyFill="1" applyBorder="1" applyAlignment="1">
      <alignment vertical="center" wrapText="1"/>
    </xf>
    <xf numFmtId="0" fontId="11" fillId="3" borderId="27" xfId="0" applyFont="1" applyFill="1" applyBorder="1" applyAlignment="1">
      <alignment vertical="center" wrapText="1"/>
    </xf>
    <xf numFmtId="165" fontId="11" fillId="0" borderId="27" xfId="3" applyFont="1" applyFill="1" applyBorder="1" applyAlignment="1">
      <alignment vertical="center" wrapText="1"/>
    </xf>
    <xf numFmtId="165" fontId="11" fillId="3" borderId="27" xfId="3" applyFont="1" applyFill="1" applyBorder="1" applyAlignment="1">
      <alignment vertical="center" wrapText="1"/>
    </xf>
    <xf numFmtId="165" fontId="11" fillId="3" borderId="1" xfId="3" applyFont="1" applyFill="1" applyBorder="1" applyAlignment="1">
      <alignment vertical="center" wrapText="1"/>
    </xf>
    <xf numFmtId="165" fontId="11" fillId="3" borderId="30" xfId="3" applyFont="1" applyFill="1" applyBorder="1" applyAlignment="1">
      <alignment vertical="center" wrapText="1"/>
    </xf>
    <xf numFmtId="165" fontId="5" fillId="2" borderId="26" xfId="3" applyFont="1" applyFill="1" applyBorder="1" applyAlignment="1">
      <alignment vertical="center" wrapText="1"/>
    </xf>
    <xf numFmtId="0" fontId="5" fillId="2" borderId="18" xfId="0" applyFont="1" applyFill="1" applyBorder="1" applyAlignment="1">
      <alignment vertical="center" wrapText="1"/>
    </xf>
    <xf numFmtId="0" fontId="11" fillId="2" borderId="31" xfId="0" applyFont="1" applyFill="1" applyBorder="1" applyAlignment="1">
      <alignment vertical="center" wrapText="1"/>
    </xf>
    <xf numFmtId="0" fontId="5" fillId="2" borderId="22" xfId="0" applyFont="1" applyFill="1" applyBorder="1" applyAlignment="1">
      <alignment vertical="center" wrapText="1"/>
    </xf>
    <xf numFmtId="0" fontId="5" fillId="3" borderId="22" xfId="0" applyFont="1" applyFill="1" applyBorder="1" applyAlignment="1">
      <alignment vertical="center" wrapText="1"/>
    </xf>
    <xf numFmtId="165" fontId="11" fillId="3" borderId="31" xfId="3" applyFont="1" applyFill="1" applyBorder="1" applyAlignment="1">
      <alignment vertical="center" wrapText="1"/>
    </xf>
    <xf numFmtId="0" fontId="11" fillId="3" borderId="33" xfId="0" applyFont="1" applyFill="1" applyBorder="1" applyAlignment="1">
      <alignment vertical="center" wrapText="1"/>
    </xf>
    <xf numFmtId="165" fontId="11" fillId="0" borderId="33" xfId="3" applyFont="1" applyFill="1" applyBorder="1" applyAlignment="1">
      <alignment vertical="center" wrapText="1"/>
    </xf>
    <xf numFmtId="165" fontId="5" fillId="3" borderId="31" xfId="3" applyFont="1" applyFill="1" applyBorder="1" applyAlignment="1">
      <alignment vertical="center" wrapText="1"/>
    </xf>
    <xf numFmtId="49" fontId="12" fillId="0" borderId="24" xfId="0" applyNumberFormat="1" applyFont="1" applyBorder="1" applyAlignment="1">
      <alignment horizontal="center" vertical="center" wrapText="1"/>
    </xf>
    <xf numFmtId="0" fontId="3" fillId="0" borderId="24" xfId="0" applyFont="1" applyBorder="1" applyAlignment="1">
      <alignment vertical="center" wrapText="1"/>
    </xf>
    <xf numFmtId="0" fontId="3" fillId="0" borderId="25" xfId="0" applyFont="1" applyBorder="1" applyAlignment="1">
      <alignment horizontal="center" vertical="center" wrapText="1"/>
    </xf>
    <xf numFmtId="0" fontId="5" fillId="2" borderId="23" xfId="0" applyFont="1" applyFill="1" applyBorder="1" applyAlignment="1">
      <alignment vertical="center" wrapText="1"/>
    </xf>
    <xf numFmtId="165" fontId="11" fillId="2" borderId="1" xfId="0" applyNumberFormat="1" applyFont="1" applyFill="1" applyBorder="1" applyAlignment="1">
      <alignment vertical="center" wrapText="1"/>
    </xf>
    <xf numFmtId="0" fontId="5" fillId="2" borderId="39" xfId="0" applyFont="1" applyFill="1" applyBorder="1" applyAlignment="1">
      <alignment horizontal="center" vertical="center" wrapText="1"/>
    </xf>
    <xf numFmtId="165" fontId="11" fillId="3" borderId="31" xfId="0" applyNumberFormat="1" applyFont="1" applyFill="1" applyBorder="1" applyAlignment="1">
      <alignment vertical="center" wrapText="1"/>
    </xf>
    <xf numFmtId="165" fontId="5" fillId="2" borderId="37" xfId="3" applyFont="1" applyFill="1" applyBorder="1" applyAlignment="1">
      <alignment vertical="center" wrapText="1"/>
    </xf>
    <xf numFmtId="0" fontId="10" fillId="2" borderId="1" xfId="4" quotePrefix="1" applyFont="1" applyFill="1" applyBorder="1" applyAlignment="1">
      <alignment horizontal="center" vertical="center"/>
    </xf>
    <xf numFmtId="49" fontId="10" fillId="0" borderId="30" xfId="4" quotePrefix="1" applyNumberFormat="1" applyFont="1" applyFill="1" applyBorder="1" applyAlignment="1">
      <alignment horizontal="center" vertical="center" wrapText="1"/>
    </xf>
    <xf numFmtId="0" fontId="3" fillId="0" borderId="30" xfId="0" quotePrefix="1" applyFont="1" applyBorder="1" applyAlignment="1">
      <alignment vertical="center" wrapText="1"/>
    </xf>
    <xf numFmtId="0" fontId="12" fillId="0" borderId="43"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3" fillId="0" borderId="36" xfId="0" applyFont="1" applyBorder="1" applyAlignment="1">
      <alignment horizontal="center" vertical="center" wrapText="1"/>
    </xf>
    <xf numFmtId="165" fontId="11" fillId="2" borderId="9" xfId="0" applyNumberFormat="1" applyFont="1" applyFill="1" applyBorder="1" applyAlignment="1">
      <alignment vertical="center" wrapText="1"/>
    </xf>
    <xf numFmtId="165" fontId="5" fillId="2" borderId="9" xfId="3" applyFont="1" applyFill="1" applyBorder="1" applyAlignment="1">
      <alignment vertical="center" wrapText="1"/>
    </xf>
    <xf numFmtId="0" fontId="5" fillId="0" borderId="36" xfId="0" applyFont="1" applyBorder="1" applyAlignment="1">
      <alignment horizontal="center" vertical="center" wrapText="1"/>
    </xf>
    <xf numFmtId="0" fontId="11" fillId="2" borderId="9" xfId="0" applyFont="1" applyFill="1" applyBorder="1" applyAlignment="1">
      <alignment vertical="center" wrapText="1"/>
    </xf>
    <xf numFmtId="165" fontId="11" fillId="2" borderId="9" xfId="3" applyFont="1" applyFill="1" applyBorder="1" applyAlignment="1">
      <alignment vertical="center" wrapText="1"/>
    </xf>
    <xf numFmtId="0" fontId="11" fillId="0" borderId="40" xfId="0" applyFont="1" applyBorder="1" applyAlignment="1">
      <alignment horizontal="center" vertical="center" wrapText="1"/>
    </xf>
    <xf numFmtId="9" fontId="11" fillId="3" borderId="27" xfId="0" applyNumberFormat="1" applyFont="1" applyFill="1" applyBorder="1" applyAlignment="1">
      <alignment vertical="center" wrapText="1"/>
    </xf>
    <xf numFmtId="165" fontId="5" fillId="2" borderId="27" xfId="3" applyFont="1" applyFill="1" applyBorder="1" applyAlignment="1">
      <alignment vertical="center" wrapText="1"/>
    </xf>
    <xf numFmtId="165" fontId="5" fillId="2" borderId="30" xfId="3" applyFont="1" applyFill="1" applyBorder="1" applyAlignment="1">
      <alignment horizontal="center" vertical="center" wrapText="1"/>
    </xf>
    <xf numFmtId="0" fontId="22" fillId="3" borderId="18" xfId="0" applyFont="1" applyFill="1" applyBorder="1" applyAlignment="1">
      <alignment vertical="center" wrapText="1"/>
    </xf>
    <xf numFmtId="0" fontId="22" fillId="3" borderId="22" xfId="0" applyFont="1" applyFill="1" applyBorder="1" applyAlignment="1">
      <alignment vertical="center" wrapText="1"/>
    </xf>
    <xf numFmtId="165" fontId="11" fillId="3" borderId="9" xfId="0" applyNumberFormat="1" applyFont="1" applyFill="1" applyBorder="1" applyAlignment="1">
      <alignment vertical="center" wrapText="1"/>
    </xf>
    <xf numFmtId="165" fontId="5" fillId="0" borderId="1" xfId="3" applyFont="1" applyFill="1" applyBorder="1" applyAlignment="1">
      <alignment vertical="center" wrapText="1"/>
    </xf>
    <xf numFmtId="165" fontId="11" fillId="0" borderId="9" xfId="0" applyNumberFormat="1" applyFont="1" applyBorder="1" applyAlignment="1">
      <alignment vertical="center" wrapText="1"/>
    </xf>
    <xf numFmtId="165" fontId="5" fillId="0" borderId="9" xfId="3" applyFont="1" applyFill="1" applyBorder="1" applyAlignment="1">
      <alignment vertical="center" wrapText="1"/>
    </xf>
    <xf numFmtId="49" fontId="27" fillId="0" borderId="1" xfId="4" quotePrefix="1" applyNumberFormat="1" applyFont="1" applyFill="1" applyBorder="1" applyAlignment="1">
      <alignment horizontal="center" vertical="center" wrapText="1"/>
    </xf>
    <xf numFmtId="0" fontId="11" fillId="3" borderId="22" xfId="0" applyFont="1" applyFill="1" applyBorder="1" applyAlignment="1">
      <alignment vertical="center" wrapText="1"/>
    </xf>
    <xf numFmtId="165" fontId="11" fillId="3" borderId="9" xfId="3" applyFont="1" applyFill="1" applyBorder="1" applyAlignment="1">
      <alignment vertical="center" wrapText="1"/>
    </xf>
    <xf numFmtId="0" fontId="3" fillId="11" borderId="1" xfId="0" quotePrefix="1" applyFont="1" applyFill="1" applyBorder="1" applyAlignment="1">
      <alignment vertical="center" wrapText="1"/>
    </xf>
    <xf numFmtId="0" fontId="5" fillId="3" borderId="44" xfId="0" applyFont="1" applyFill="1" applyBorder="1" applyAlignment="1">
      <alignment vertical="center" wrapText="1"/>
    </xf>
    <xf numFmtId="165" fontId="11" fillId="11" borderId="9" xfId="3" applyFont="1" applyFill="1" applyBorder="1" applyAlignment="1">
      <alignment vertical="center" wrapText="1"/>
    </xf>
    <xf numFmtId="0" fontId="5" fillId="0" borderId="44" xfId="0" applyFont="1" applyBorder="1" applyAlignment="1">
      <alignment vertical="center" wrapText="1"/>
    </xf>
    <xf numFmtId="0" fontId="3" fillId="0" borderId="6" xfId="0" applyFont="1" applyBorder="1" applyAlignment="1">
      <alignment horizontal="center" vertical="center" wrapText="1"/>
    </xf>
    <xf numFmtId="0" fontId="5" fillId="3" borderId="23" xfId="0" applyFont="1" applyFill="1" applyBorder="1" applyAlignment="1">
      <alignment vertical="center" wrapText="1"/>
    </xf>
    <xf numFmtId="49" fontId="27" fillId="2" borderId="19" xfId="4" quotePrefix="1" applyNumberFormat="1" applyFont="1" applyFill="1" applyBorder="1" applyAlignment="1">
      <alignment horizontal="center" vertical="center" wrapText="1"/>
    </xf>
    <xf numFmtId="165" fontId="11" fillId="0" borderId="31" xfId="0" applyNumberFormat="1" applyFont="1" applyBorder="1" applyAlignment="1">
      <alignment vertical="center" wrapText="1"/>
    </xf>
    <xf numFmtId="0" fontId="11" fillId="3" borderId="31" xfId="0" applyFont="1" applyFill="1" applyBorder="1" applyAlignment="1">
      <alignment vertical="center" wrapText="1"/>
    </xf>
    <xf numFmtId="165" fontId="5" fillId="0" borderId="31" xfId="3" applyFont="1" applyFill="1" applyBorder="1" applyAlignment="1">
      <alignment vertical="center" wrapText="1"/>
    </xf>
    <xf numFmtId="49" fontId="27" fillId="2" borderId="1" xfId="4" quotePrefix="1" applyNumberFormat="1" applyFont="1" applyFill="1" applyBorder="1" applyAlignment="1">
      <alignment horizontal="center" vertical="center" wrapText="1"/>
    </xf>
    <xf numFmtId="0" fontId="3" fillId="6" borderId="1" xfId="0" quotePrefix="1" applyFont="1" applyFill="1" applyBorder="1" applyAlignment="1">
      <alignment vertical="center" wrapText="1"/>
    </xf>
    <xf numFmtId="0" fontId="11" fillId="0" borderId="9" xfId="0" applyFont="1" applyBorder="1" applyAlignment="1">
      <alignment vertical="center" wrapText="1"/>
    </xf>
    <xf numFmtId="165" fontId="5" fillId="0" borderId="37" xfId="3" applyFont="1" applyFill="1" applyBorder="1" applyAlignment="1">
      <alignment vertical="center" wrapText="1"/>
    </xf>
    <xf numFmtId="165" fontId="3" fillId="2" borderId="0" xfId="0" applyNumberFormat="1" applyFont="1" applyFill="1"/>
    <xf numFmtId="0" fontId="27" fillId="2" borderId="1" xfId="5" applyFont="1" applyFill="1" applyBorder="1" applyAlignment="1" applyProtection="1">
      <alignment horizontal="center" vertical="center" wrapText="1"/>
    </xf>
    <xf numFmtId="0" fontId="5" fillId="2" borderId="1" xfId="6" applyFill="1" applyBorder="1" applyAlignment="1">
      <alignment vertical="center" wrapText="1"/>
    </xf>
    <xf numFmtId="0" fontId="3" fillId="2" borderId="1" xfId="0" applyFont="1" applyFill="1" applyBorder="1" applyAlignment="1">
      <alignment vertical="center" wrapText="1"/>
    </xf>
    <xf numFmtId="0" fontId="3" fillId="2" borderId="36" xfId="0" applyFont="1" applyFill="1" applyBorder="1" applyAlignment="1">
      <alignment horizontal="center" vertical="center" wrapText="1"/>
    </xf>
    <xf numFmtId="165" fontId="11" fillId="3" borderId="27" xfId="0" applyNumberFormat="1" applyFont="1" applyFill="1" applyBorder="1" applyAlignment="1">
      <alignment vertical="center" wrapText="1"/>
    </xf>
    <xf numFmtId="165" fontId="11" fillId="0" borderId="27" xfId="0" applyNumberFormat="1" applyFont="1" applyBorder="1" applyAlignment="1">
      <alignment vertical="center" wrapText="1"/>
    </xf>
    <xf numFmtId="0" fontId="12" fillId="0" borderId="40" xfId="0" applyFont="1" applyBorder="1" applyAlignment="1">
      <alignment horizontal="center" vertical="center" wrapText="1"/>
    </xf>
    <xf numFmtId="0" fontId="11" fillId="0" borderId="27" xfId="0" applyFont="1" applyBorder="1" applyAlignment="1">
      <alignment vertical="center" wrapText="1"/>
    </xf>
    <xf numFmtId="0" fontId="5" fillId="3" borderId="18" xfId="0" applyFont="1" applyFill="1" applyBorder="1" applyAlignment="1">
      <alignment vertical="center" wrapText="1"/>
    </xf>
    <xf numFmtId="49" fontId="5" fillId="2" borderId="45" xfId="0" quotePrefix="1" applyNumberFormat="1" applyFont="1" applyFill="1" applyBorder="1" applyAlignment="1">
      <alignment horizontal="center" vertical="center" wrapText="1"/>
    </xf>
    <xf numFmtId="49" fontId="5" fillId="2" borderId="30" xfId="0" quotePrefix="1" applyNumberFormat="1" applyFont="1" applyFill="1" applyBorder="1" applyAlignment="1">
      <alignment horizontal="center" vertical="center" wrapText="1"/>
    </xf>
    <xf numFmtId="0" fontId="3" fillId="2" borderId="30" xfId="0" quotePrefix="1" applyFont="1" applyFill="1" applyBorder="1" applyAlignment="1">
      <alignment vertical="center" wrapText="1"/>
    </xf>
    <xf numFmtId="0" fontId="5" fillId="2" borderId="43" xfId="0" applyFont="1" applyFill="1" applyBorder="1" applyAlignment="1">
      <alignment horizontal="center" vertical="center" wrapText="1"/>
    </xf>
    <xf numFmtId="0" fontId="5" fillId="3" borderId="45" xfId="0" applyFont="1" applyFill="1" applyBorder="1" applyAlignment="1">
      <alignment vertical="center" wrapText="1"/>
    </xf>
    <xf numFmtId="165" fontId="5" fillId="3" borderId="27" xfId="3" applyFont="1" applyFill="1" applyBorder="1" applyAlignment="1">
      <alignment vertical="center" wrapText="1"/>
    </xf>
    <xf numFmtId="0" fontId="3" fillId="2" borderId="39" xfId="0" applyFont="1" applyFill="1" applyBorder="1" applyAlignment="1">
      <alignment horizontal="center" vertical="center" wrapText="1"/>
    </xf>
    <xf numFmtId="0" fontId="5" fillId="0" borderId="40" xfId="0" applyFont="1" applyBorder="1" applyAlignment="1">
      <alignment horizontal="center" vertical="center" wrapText="1"/>
    </xf>
    <xf numFmtId="0" fontId="11" fillId="0" borderId="41" xfId="0" applyFont="1" applyBorder="1" applyAlignment="1">
      <alignment vertical="center" wrapText="1"/>
    </xf>
    <xf numFmtId="165" fontId="5" fillId="2" borderId="41" xfId="3" applyFont="1" applyFill="1" applyBorder="1" applyAlignment="1">
      <alignment vertical="center" wrapText="1"/>
    </xf>
    <xf numFmtId="49" fontId="5" fillId="2" borderId="47" xfId="0" quotePrefix="1" applyNumberFormat="1" applyFont="1" applyFill="1" applyBorder="1" applyAlignment="1">
      <alignment horizontal="center" vertical="center" wrapText="1"/>
    </xf>
    <xf numFmtId="49" fontId="5" fillId="2" borderId="48" xfId="0" quotePrefix="1" applyNumberFormat="1" applyFont="1" applyFill="1" applyBorder="1" applyAlignment="1">
      <alignment horizontal="center" vertical="center" wrapText="1"/>
    </xf>
    <xf numFmtId="0" fontId="5" fillId="2" borderId="18" xfId="0" applyFont="1" applyFill="1" applyBorder="1" applyAlignment="1">
      <alignment wrapText="1"/>
    </xf>
    <xf numFmtId="165" fontId="5" fillId="3" borderId="20" xfId="3" applyFont="1" applyFill="1" applyBorder="1" applyAlignment="1">
      <alignment vertical="center" wrapText="1"/>
    </xf>
    <xf numFmtId="49" fontId="5" fillId="2" borderId="49" xfId="0" quotePrefix="1" applyNumberFormat="1" applyFont="1" applyFill="1" applyBorder="1" applyAlignment="1">
      <alignment horizontal="center" vertical="center" wrapText="1"/>
    </xf>
    <xf numFmtId="49" fontId="5" fillId="2" borderId="44" xfId="0" quotePrefix="1" applyNumberFormat="1" applyFont="1" applyFill="1" applyBorder="1" applyAlignment="1">
      <alignment horizontal="center" vertical="center" wrapText="1"/>
    </xf>
    <xf numFmtId="0" fontId="5" fillId="2" borderId="22" xfId="0" applyFont="1" applyFill="1" applyBorder="1" applyAlignment="1">
      <alignment wrapText="1"/>
    </xf>
    <xf numFmtId="165" fontId="5" fillId="3" borderId="6" xfId="3" applyFont="1" applyFill="1" applyBorder="1" applyAlignment="1">
      <alignment vertical="center" wrapText="1"/>
    </xf>
    <xf numFmtId="49" fontId="5" fillId="2" borderId="50" xfId="0" quotePrefix="1" applyNumberFormat="1" applyFont="1" applyFill="1" applyBorder="1" applyAlignment="1">
      <alignment horizontal="center" vertical="center" wrapText="1"/>
    </xf>
    <xf numFmtId="49" fontId="5" fillId="2" borderId="51" xfId="0" quotePrefix="1" applyNumberFormat="1" applyFont="1" applyFill="1" applyBorder="1" applyAlignment="1">
      <alignment horizontal="center" vertical="center" wrapText="1"/>
    </xf>
    <xf numFmtId="0" fontId="5" fillId="2" borderId="23" xfId="0" applyFont="1" applyFill="1" applyBorder="1" applyAlignment="1">
      <alignment wrapText="1"/>
    </xf>
    <xf numFmtId="165" fontId="11" fillId="3" borderId="41" xfId="3" applyFont="1" applyFill="1" applyBorder="1" applyAlignment="1">
      <alignment vertical="center" wrapText="1"/>
    </xf>
    <xf numFmtId="165" fontId="5" fillId="3" borderId="25" xfId="3" applyFont="1" applyFill="1" applyBorder="1" applyAlignment="1">
      <alignment vertical="center" wrapText="1"/>
    </xf>
    <xf numFmtId="49" fontId="5" fillId="2" borderId="0" xfId="0" quotePrefix="1" applyNumberFormat="1" applyFont="1" applyFill="1" applyAlignment="1">
      <alignment horizontal="center" vertical="center" wrapText="1"/>
    </xf>
    <xf numFmtId="0" fontId="3" fillId="2" borderId="0" xfId="0" quotePrefix="1" applyFont="1" applyFill="1" applyAlignment="1">
      <alignment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11" fillId="2" borderId="0" xfId="0" applyFont="1" applyFill="1" applyAlignment="1">
      <alignment vertical="center" wrapText="1"/>
    </xf>
    <xf numFmtId="165" fontId="11" fillId="2" borderId="0" xfId="3" applyFont="1" applyFill="1" applyBorder="1" applyAlignment="1">
      <alignment vertical="center" wrapText="1"/>
    </xf>
    <xf numFmtId="165" fontId="5" fillId="2" borderId="0" xfId="3" applyFont="1" applyFill="1" applyBorder="1" applyAlignment="1">
      <alignment vertical="center" wrapText="1"/>
    </xf>
    <xf numFmtId="39" fontId="5" fillId="2" borderId="0" xfId="2" applyNumberFormat="1" applyFont="1" applyFill="1" applyBorder="1" applyAlignment="1">
      <alignment vertical="center" wrapText="1"/>
    </xf>
    <xf numFmtId="0" fontId="0" fillId="8" borderId="0" xfId="0" applyFill="1"/>
    <xf numFmtId="0" fontId="2" fillId="12" borderId="34" xfId="0" applyFont="1" applyFill="1" applyBorder="1" applyAlignment="1">
      <alignment horizontal="center"/>
    </xf>
    <xf numFmtId="0" fontId="2" fillId="12" borderId="35" xfId="0" applyFont="1" applyFill="1" applyBorder="1" applyAlignment="1">
      <alignment horizontal="center" wrapText="1"/>
    </xf>
    <xf numFmtId="0" fontId="2" fillId="12" borderId="35" xfId="0" applyFont="1" applyFill="1" applyBorder="1" applyAlignment="1">
      <alignment horizontal="center"/>
    </xf>
    <xf numFmtId="0" fontId="2" fillId="12" borderId="14" xfId="0" applyFont="1" applyFill="1" applyBorder="1" applyAlignment="1">
      <alignment horizontal="center"/>
    </xf>
    <xf numFmtId="0" fontId="2" fillId="12" borderId="1" xfId="0" applyFont="1" applyFill="1" applyBorder="1" applyAlignment="1">
      <alignment horizontal="center"/>
    </xf>
    <xf numFmtId="0" fontId="5" fillId="2" borderId="19" xfId="0" applyFont="1" applyFill="1" applyBorder="1" applyAlignment="1">
      <alignment wrapText="1"/>
    </xf>
    <xf numFmtId="0" fontId="5" fillId="12" borderId="48" xfId="0" applyFont="1" applyFill="1" applyBorder="1" applyAlignment="1">
      <alignment vertical="center" wrapText="1"/>
    </xf>
    <xf numFmtId="0" fontId="5" fillId="2" borderId="1" xfId="0" applyFont="1" applyFill="1" applyBorder="1" applyAlignment="1">
      <alignment wrapText="1"/>
    </xf>
    <xf numFmtId="0" fontId="5" fillId="12" borderId="44" xfId="0" applyFont="1" applyFill="1" applyBorder="1" applyAlignment="1">
      <alignment vertical="center" wrapText="1"/>
    </xf>
    <xf numFmtId="0" fontId="5" fillId="0" borderId="24" xfId="0" applyFont="1" applyBorder="1" applyAlignment="1">
      <alignment wrapText="1"/>
    </xf>
    <xf numFmtId="0" fontId="5" fillId="12" borderId="51" xfId="0" applyFont="1" applyFill="1" applyBorder="1" applyAlignment="1">
      <alignment vertical="center" wrapText="1"/>
    </xf>
    <xf numFmtId="0" fontId="4" fillId="12" borderId="28" xfId="0" applyFont="1" applyFill="1" applyBorder="1" applyAlignment="1">
      <alignment vertical="center" wrapText="1"/>
    </xf>
    <xf numFmtId="0" fontId="4" fillId="12" borderId="1" xfId="0" applyFont="1" applyFill="1" applyBorder="1" applyAlignment="1">
      <alignment vertical="center" wrapText="1"/>
    </xf>
    <xf numFmtId="0" fontId="4" fillId="3" borderId="1" xfId="0" applyFont="1" applyFill="1" applyBorder="1" applyAlignment="1">
      <alignment horizontal="center" vertical="center" wrapText="1"/>
    </xf>
    <xf numFmtId="0" fontId="4" fillId="3" borderId="1" xfId="0" quotePrefix="1" applyFont="1" applyFill="1" applyBorder="1" applyAlignment="1">
      <alignment horizontal="center" vertical="center" wrapText="1"/>
    </xf>
    <xf numFmtId="49" fontId="4" fillId="2" borderId="2" xfId="0" quotePrefix="1" applyNumberFormat="1" applyFont="1" applyFill="1" applyBorder="1" applyAlignment="1">
      <alignment horizontal="left" vertical="center" wrapText="1"/>
    </xf>
    <xf numFmtId="49" fontId="4" fillId="2" borderId="3" xfId="0" quotePrefix="1" applyNumberFormat="1" applyFont="1" applyFill="1" applyBorder="1" applyAlignment="1">
      <alignment horizontal="left" vertical="center" wrapText="1"/>
    </xf>
    <xf numFmtId="49" fontId="4" fillId="2" borderId="7" xfId="0" quotePrefix="1" applyNumberFormat="1" applyFont="1" applyFill="1" applyBorder="1" applyAlignment="1">
      <alignment horizontal="left" vertical="center" wrapText="1"/>
    </xf>
    <xf numFmtId="49" fontId="4" fillId="2" borderId="8" xfId="0" quotePrefix="1" applyNumberFormat="1" applyFont="1" applyFill="1" applyBorder="1" applyAlignment="1">
      <alignment horizontal="left" vertical="center" wrapText="1"/>
    </xf>
    <xf numFmtId="49" fontId="4" fillId="2" borderId="28" xfId="0" quotePrefix="1" applyNumberFormat="1" applyFont="1" applyFill="1" applyBorder="1" applyAlignment="1">
      <alignment horizontal="left" vertical="center" wrapText="1"/>
    </xf>
    <xf numFmtId="49" fontId="4" fillId="2" borderId="10" xfId="0" quotePrefix="1" applyNumberFormat="1" applyFont="1" applyFill="1" applyBorder="1" applyAlignment="1">
      <alignment horizontal="left" vertical="center" wrapText="1"/>
    </xf>
    <xf numFmtId="49" fontId="4" fillId="3" borderId="7" xfId="0" quotePrefix="1" applyNumberFormat="1" applyFont="1" applyFill="1" applyBorder="1" applyAlignment="1">
      <alignment horizontal="center" vertical="center" wrapText="1"/>
    </xf>
    <xf numFmtId="49" fontId="4" fillId="3" borderId="8" xfId="0" quotePrefix="1" applyNumberFormat="1" applyFont="1" applyFill="1" applyBorder="1" applyAlignment="1">
      <alignment horizontal="center" vertical="center" wrapText="1"/>
    </xf>
    <xf numFmtId="49" fontId="4" fillId="3" borderId="16" xfId="0" quotePrefix="1" applyNumberFormat="1" applyFont="1" applyFill="1" applyBorder="1" applyAlignment="1">
      <alignment horizontal="center" vertical="center" wrapText="1"/>
    </xf>
    <xf numFmtId="9" fontId="11" fillId="3" borderId="6" xfId="0" applyNumberFormat="1" applyFont="1" applyFill="1" applyBorder="1" applyAlignment="1">
      <alignment horizontal="center" vertical="center" wrapText="1"/>
    </xf>
    <xf numFmtId="0" fontId="11" fillId="3" borderId="9"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31" xfId="0" applyFont="1" applyBorder="1" applyAlignment="1">
      <alignment horizontal="center" vertical="center" wrapText="1"/>
    </xf>
    <xf numFmtId="165" fontId="11" fillId="0" borderId="6" xfId="3" applyFont="1" applyFill="1" applyBorder="1" applyAlignment="1">
      <alignment horizontal="center" vertical="center" wrapText="1"/>
    </xf>
    <xf numFmtId="165" fontId="11" fillId="0" borderId="9" xfId="3" applyFont="1" applyFill="1" applyBorder="1" applyAlignment="1">
      <alignment horizontal="center" vertical="center" wrapText="1"/>
    </xf>
    <xf numFmtId="165" fontId="11" fillId="0" borderId="6" xfId="3" applyFont="1" applyFill="1" applyBorder="1" applyAlignment="1">
      <alignment horizontal="right" vertical="center" wrapText="1"/>
    </xf>
    <xf numFmtId="165" fontId="11" fillId="0" borderId="9" xfId="3" applyFont="1" applyFill="1" applyBorder="1" applyAlignment="1">
      <alignment horizontal="right" vertical="center" wrapText="1"/>
    </xf>
    <xf numFmtId="49" fontId="4" fillId="3" borderId="29" xfId="0" quotePrefix="1" applyNumberFormat="1" applyFont="1" applyFill="1" applyBorder="1" applyAlignment="1">
      <alignment horizontal="center" vertical="center" wrapText="1"/>
    </xf>
    <xf numFmtId="9" fontId="11" fillId="3" borderId="6" xfId="3" applyNumberFormat="1" applyFont="1" applyFill="1" applyBorder="1" applyAlignment="1">
      <alignment horizontal="center" vertical="center" wrapText="1"/>
    </xf>
    <xf numFmtId="165" fontId="11" fillId="3" borderId="9" xfId="3" applyFont="1" applyFill="1" applyBorder="1" applyAlignment="1">
      <alignment horizontal="center" vertical="center" wrapText="1"/>
    </xf>
    <xf numFmtId="9" fontId="11" fillId="0" borderId="6" xfId="0" applyNumberFormat="1" applyFont="1" applyBorder="1" applyAlignment="1">
      <alignment horizontal="center" vertical="center" wrapText="1"/>
    </xf>
    <xf numFmtId="9" fontId="11" fillId="0" borderId="9" xfId="0" applyNumberFormat="1" applyFont="1" applyBorder="1" applyAlignment="1">
      <alignment horizontal="center" vertical="center" wrapText="1"/>
    </xf>
    <xf numFmtId="165" fontId="11" fillId="2" borderId="6" xfId="0" applyNumberFormat="1" applyFont="1" applyFill="1" applyBorder="1" applyAlignment="1">
      <alignment horizontal="center" vertical="center" wrapText="1"/>
    </xf>
    <xf numFmtId="165" fontId="11" fillId="2" borderId="9" xfId="0" applyNumberFormat="1" applyFont="1" applyFill="1" applyBorder="1" applyAlignment="1">
      <alignment horizontal="center" vertical="center" wrapText="1"/>
    </xf>
    <xf numFmtId="49" fontId="4" fillId="0" borderId="28" xfId="0" quotePrefix="1" applyNumberFormat="1" applyFont="1" applyBorder="1" applyAlignment="1">
      <alignment horizontal="left" vertical="center" wrapText="1"/>
    </xf>
    <xf numFmtId="49" fontId="4" fillId="0" borderId="10" xfId="0" quotePrefix="1" applyNumberFormat="1" applyFont="1" applyBorder="1" applyAlignment="1">
      <alignment horizontal="left" vertical="center" wrapText="1"/>
    </xf>
    <xf numFmtId="165" fontId="11" fillId="0" borderId="26" xfId="3" applyFont="1" applyFill="1" applyBorder="1" applyAlignment="1">
      <alignment horizontal="center" vertical="center" wrapText="1"/>
    </xf>
    <xf numFmtId="165" fontId="11" fillId="0" borderId="27" xfId="3" applyFont="1" applyFill="1" applyBorder="1" applyAlignment="1">
      <alignment horizontal="center" vertical="center" wrapText="1"/>
    </xf>
    <xf numFmtId="0" fontId="4" fillId="3" borderId="29" xfId="0" quotePrefix="1" applyFont="1" applyFill="1" applyBorder="1" applyAlignment="1">
      <alignment horizontal="center" vertical="center" wrapText="1"/>
    </xf>
    <xf numFmtId="0" fontId="4" fillId="3" borderId="16" xfId="0" quotePrefix="1" applyFont="1" applyFill="1" applyBorder="1" applyAlignment="1">
      <alignment horizontal="center" vertical="center" wrapText="1"/>
    </xf>
    <xf numFmtId="0" fontId="11" fillId="10" borderId="6" xfId="0" applyFont="1" applyFill="1" applyBorder="1" applyAlignment="1">
      <alignment horizontal="center" vertical="center" wrapText="1"/>
    </xf>
    <xf numFmtId="0" fontId="11" fillId="10" borderId="9" xfId="0" applyFont="1" applyFill="1" applyBorder="1" applyAlignment="1">
      <alignment horizontal="center" vertical="center" wrapText="1"/>
    </xf>
    <xf numFmtId="9" fontId="11" fillId="2" borderId="6" xfId="0" applyNumberFormat="1"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10" borderId="26" xfId="0" applyFont="1" applyFill="1" applyBorder="1" applyAlignment="1">
      <alignment horizontal="center" vertical="center" wrapText="1"/>
    </xf>
    <xf numFmtId="0" fontId="11" fillId="10" borderId="27"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11" fillId="2" borderId="27"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9" borderId="0" xfId="0" applyFont="1" applyFill="1" applyAlignment="1">
      <alignment horizontal="center" vertical="center" wrapText="1"/>
    </xf>
    <xf numFmtId="0" fontId="4" fillId="3" borderId="7" xfId="0" quotePrefix="1" applyFont="1" applyFill="1" applyBorder="1" applyAlignment="1">
      <alignment horizontal="center" vertical="center" wrapText="1"/>
    </xf>
    <xf numFmtId="0" fontId="4" fillId="3" borderId="8" xfId="0" quotePrefix="1"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7" borderId="9"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4" fillId="8" borderId="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9" xfId="0" applyFont="1" applyFill="1" applyBorder="1" applyAlignment="1">
      <alignment horizontal="center" vertical="center" wrapText="1"/>
    </xf>
    <xf numFmtId="165" fontId="7" fillId="4" borderId="1" xfId="3" applyFont="1" applyFill="1" applyBorder="1" applyAlignment="1">
      <alignment horizontal="center" vertical="center" wrapText="1"/>
    </xf>
    <xf numFmtId="49" fontId="4" fillId="2" borderId="46" xfId="0" quotePrefix="1" applyNumberFormat="1" applyFont="1" applyFill="1" applyBorder="1" applyAlignment="1">
      <alignment horizontal="left" vertical="center" wrapText="1"/>
    </xf>
    <xf numFmtId="165" fontId="5" fillId="2" borderId="6" xfId="3" applyFont="1" applyFill="1" applyBorder="1" applyAlignment="1">
      <alignment horizontal="center" vertical="center" wrapText="1"/>
    </xf>
    <xf numFmtId="165" fontId="5" fillId="2" borderId="9" xfId="3" applyFont="1" applyFill="1" applyBorder="1" applyAlignment="1">
      <alignment horizontal="center" vertical="center" wrapText="1"/>
    </xf>
    <xf numFmtId="165" fontId="11" fillId="0" borderId="6" xfId="0" applyNumberFormat="1" applyFont="1" applyBorder="1" applyAlignment="1">
      <alignment horizontal="center" vertical="center" wrapText="1"/>
    </xf>
    <xf numFmtId="165" fontId="11" fillId="2" borderId="6" xfId="3" applyFont="1" applyFill="1" applyBorder="1" applyAlignment="1">
      <alignment horizontal="center" vertical="center" wrapText="1"/>
    </xf>
    <xf numFmtId="165" fontId="11" fillId="2" borderId="9" xfId="3" applyFont="1" applyFill="1" applyBorder="1" applyAlignment="1">
      <alignment horizontal="center" vertical="center" wrapText="1"/>
    </xf>
    <xf numFmtId="9" fontId="11" fillId="3" borderId="25" xfId="0" applyNumberFormat="1" applyFont="1" applyFill="1" applyBorder="1" applyAlignment="1">
      <alignment horizontal="center" vertical="center" wrapText="1"/>
    </xf>
    <xf numFmtId="9" fontId="11" fillId="3" borderId="41" xfId="0" applyNumberFormat="1" applyFont="1" applyFill="1" applyBorder="1" applyAlignment="1">
      <alignment horizontal="center" vertical="center" wrapText="1"/>
    </xf>
    <xf numFmtId="9" fontId="11" fillId="0" borderId="25" xfId="0" applyNumberFormat="1" applyFont="1" applyBorder="1" applyAlignment="1">
      <alignment horizontal="center" vertical="center" wrapText="1"/>
    </xf>
    <xf numFmtId="9" fontId="11" fillId="0" borderId="41" xfId="0" applyNumberFormat="1" applyFont="1" applyBorder="1" applyAlignment="1">
      <alignment horizontal="center" vertical="center" wrapText="1"/>
    </xf>
    <xf numFmtId="9" fontId="11" fillId="2" borderId="25" xfId="3" applyNumberFormat="1" applyFont="1" applyFill="1" applyBorder="1" applyAlignment="1">
      <alignment horizontal="center" vertical="center" wrapText="1"/>
    </xf>
    <xf numFmtId="9" fontId="11" fillId="2" borderId="41" xfId="3" applyNumberFormat="1"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3" borderId="10" xfId="0" quotePrefix="1" applyFont="1" applyFill="1" applyBorder="1" applyAlignment="1">
      <alignment horizontal="center" vertical="center" wrapText="1"/>
    </xf>
    <xf numFmtId="0" fontId="4" fillId="3" borderId="32"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4" borderId="1" xfId="0" applyFont="1" applyFill="1" applyBorder="1" applyAlignment="1">
      <alignment horizontal="center" vertical="center" wrapText="1"/>
    </xf>
    <xf numFmtId="49" fontId="4" fillId="12" borderId="28" xfId="0" quotePrefix="1" applyNumberFormat="1" applyFont="1" applyFill="1" applyBorder="1" applyAlignment="1">
      <alignment horizontal="left" vertical="center" wrapText="1"/>
    </xf>
    <xf numFmtId="49" fontId="4" fillId="12" borderId="10" xfId="0" quotePrefix="1" applyNumberFormat="1" applyFont="1" applyFill="1" applyBorder="1" applyAlignment="1">
      <alignment horizontal="left" vertical="center" wrapText="1"/>
    </xf>
  </cellXfs>
  <cellStyles count="7">
    <cellStyle name="Comma 2" xfId="3" xr:uid="{824DB5B1-D56C-40AA-B14A-0DCDB3E37914}"/>
    <cellStyle name="Currency 2" xfId="2" xr:uid="{BAF54AB5-C066-48C5-96ED-E099FC3F4A2C}"/>
    <cellStyle name="Hyperlink" xfId="4" builtinId="8"/>
    <cellStyle name="Hyperlink 2" xfId="5" xr:uid="{EE44CE79-5814-4DBB-AD91-980CFEFA943D}"/>
    <cellStyle name="Normal" xfId="0" builtinId="0"/>
    <cellStyle name="Normal 2" xfId="6" xr:uid="{669A47E1-9AC5-4D1A-9F01-132D22A6008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tescod.eskom.co.za/prt09BG/0000/0894sh1.pdf" TargetMode="External"/><Relationship Id="rId21" Type="http://schemas.openxmlformats.org/officeDocument/2006/relationships/hyperlink" Target="http://tescod.eskom.co.za/prt09BG/0000/0894sh1.pdf" TargetMode="External"/><Relationship Id="rId42" Type="http://schemas.openxmlformats.org/officeDocument/2006/relationships/hyperlink" Target="http://tescod.eskom.co.za/prt09BG/0000/0892.pdf" TargetMode="External"/><Relationship Id="rId47" Type="http://schemas.openxmlformats.org/officeDocument/2006/relationships/hyperlink" Target="http://tescod.eskom.co.za/prt09BG/0000/0892.pdf" TargetMode="External"/><Relationship Id="rId63" Type="http://schemas.openxmlformats.org/officeDocument/2006/relationships/hyperlink" Target="http://tescod.eskom.co.za/prt09BG/0000/0891.pdf" TargetMode="External"/><Relationship Id="rId68" Type="http://schemas.openxmlformats.org/officeDocument/2006/relationships/hyperlink" Target="http://tescod.eskom.co.za/prt09BG/0000/0894sh1.pdf" TargetMode="External"/><Relationship Id="rId16" Type="http://schemas.openxmlformats.org/officeDocument/2006/relationships/hyperlink" Target="http://tescod.eskom.co.za/prt09BG/8000/8012.PDF" TargetMode="External"/><Relationship Id="rId11" Type="http://schemas.openxmlformats.org/officeDocument/2006/relationships/hyperlink" Target="http://tescod.eskom.co.za/prt09BG/0000/0895.pdf" TargetMode="External"/><Relationship Id="rId24" Type="http://schemas.openxmlformats.org/officeDocument/2006/relationships/hyperlink" Target="http://tescod.eskom.co.za/prt09BG/0000/0894sh1.pdf" TargetMode="External"/><Relationship Id="rId32" Type="http://schemas.openxmlformats.org/officeDocument/2006/relationships/hyperlink" Target="http://tescod.eskom.co.za/prt09BG/0000/0895.pdf" TargetMode="External"/><Relationship Id="rId37" Type="http://schemas.openxmlformats.org/officeDocument/2006/relationships/hyperlink" Target="http://tescod.eskom.co.za/prt09BG/0000/0892.pdf" TargetMode="External"/><Relationship Id="rId40" Type="http://schemas.openxmlformats.org/officeDocument/2006/relationships/hyperlink" Target="http://tescod.eskom.co.za/prt09BG/0000/0892.pdf" TargetMode="External"/><Relationship Id="rId45" Type="http://schemas.openxmlformats.org/officeDocument/2006/relationships/hyperlink" Target="http://tescod.eskom.co.za/prt09BG/0000/0892.pdf" TargetMode="External"/><Relationship Id="rId53" Type="http://schemas.openxmlformats.org/officeDocument/2006/relationships/hyperlink" Target="http://tescod.eskom.co.za/prt09BG/0000/0891.pdf" TargetMode="External"/><Relationship Id="rId58" Type="http://schemas.openxmlformats.org/officeDocument/2006/relationships/hyperlink" Target="http://tescod.eskom.co.za/prt09BG/0000/0892.pdf" TargetMode="External"/><Relationship Id="rId66" Type="http://schemas.openxmlformats.org/officeDocument/2006/relationships/hyperlink" Target="http://tescod.eskom.co.za/prt09BG/0000/0894sh1.pdf" TargetMode="External"/><Relationship Id="rId74" Type="http://schemas.openxmlformats.org/officeDocument/2006/relationships/hyperlink" Target="http://tescod.eskom.co.za/prt09BG/0000/0895.pdf" TargetMode="External"/><Relationship Id="rId5" Type="http://schemas.openxmlformats.org/officeDocument/2006/relationships/hyperlink" Target="http://tescod.eskom.co.za/prt09BG/0000/0892.pdf" TargetMode="External"/><Relationship Id="rId61" Type="http://schemas.openxmlformats.org/officeDocument/2006/relationships/hyperlink" Target="http://tescod.eskom.co.za/prt09BG/0000/0892.pdf" TargetMode="External"/><Relationship Id="rId19" Type="http://schemas.openxmlformats.org/officeDocument/2006/relationships/hyperlink" Target="http://tescod.eskom.co.za/prt09BG/0000/0892.pdf" TargetMode="External"/><Relationship Id="rId14" Type="http://schemas.openxmlformats.org/officeDocument/2006/relationships/hyperlink" Target="http://tescod.eskom.co.za/prt09BG/8000/8018.PDF" TargetMode="External"/><Relationship Id="rId22" Type="http://schemas.openxmlformats.org/officeDocument/2006/relationships/hyperlink" Target="http://tescod.eskom.co.za/prt09BG/0000/0894sh1.pdf" TargetMode="External"/><Relationship Id="rId27" Type="http://schemas.openxmlformats.org/officeDocument/2006/relationships/hyperlink" Target="http://tescod.eskom.co.za/prt09BG/0000/0891.pdf" TargetMode="External"/><Relationship Id="rId30" Type="http://schemas.openxmlformats.org/officeDocument/2006/relationships/hyperlink" Target="http://tescod.eskom.co.za/prt09BG/0000/0895.pdf" TargetMode="External"/><Relationship Id="rId35" Type="http://schemas.openxmlformats.org/officeDocument/2006/relationships/hyperlink" Target="http://tescod.eskom.co.za/prt09BG/0000/0892.pdf" TargetMode="External"/><Relationship Id="rId43" Type="http://schemas.openxmlformats.org/officeDocument/2006/relationships/hyperlink" Target="http://tescod.eskom.co.za/prt09BG/0000/0892.pdf" TargetMode="External"/><Relationship Id="rId48" Type="http://schemas.openxmlformats.org/officeDocument/2006/relationships/hyperlink" Target="http://tescod.eskom.co.za/prt09BG/0000/0892.pdf" TargetMode="External"/><Relationship Id="rId56" Type="http://schemas.openxmlformats.org/officeDocument/2006/relationships/hyperlink" Target="http://tescod.eskom.co.za/prt09BG/0000/0891.pdf" TargetMode="External"/><Relationship Id="rId64" Type="http://schemas.openxmlformats.org/officeDocument/2006/relationships/hyperlink" Target="http://tescod.eskom.co.za/prt09BG/0000/0891.pdf" TargetMode="External"/><Relationship Id="rId69" Type="http://schemas.openxmlformats.org/officeDocument/2006/relationships/hyperlink" Target="http://tescod.eskom.co.za/prt09BG/0000/0894sh1.pdf" TargetMode="External"/><Relationship Id="rId77" Type="http://schemas.openxmlformats.org/officeDocument/2006/relationships/comments" Target="../comments1.xml"/><Relationship Id="rId8" Type="http://schemas.openxmlformats.org/officeDocument/2006/relationships/hyperlink" Target="http://tescod.eskom.co.za/prt22cables/Part22_index.htm" TargetMode="External"/><Relationship Id="rId51" Type="http://schemas.openxmlformats.org/officeDocument/2006/relationships/hyperlink" Target="http://tescod.eskom.co.za/prt09BG/0000/0894sh1.pdf" TargetMode="External"/><Relationship Id="rId72" Type="http://schemas.openxmlformats.org/officeDocument/2006/relationships/hyperlink" Target="http://tescod.eskom.co.za/prt09BG/0000/0894sh1.pdf" TargetMode="External"/><Relationship Id="rId3" Type="http://schemas.openxmlformats.org/officeDocument/2006/relationships/hyperlink" Target="http://tescod.eskom.co.za/prt09BG/0000/0891.pdf" TargetMode="External"/><Relationship Id="rId12" Type="http://schemas.openxmlformats.org/officeDocument/2006/relationships/hyperlink" Target="http://tescod.eskom.co.za/prt09BG/0000/0895.pdf" TargetMode="External"/><Relationship Id="rId17" Type="http://schemas.openxmlformats.org/officeDocument/2006/relationships/hyperlink" Target="http://tescod.eskom.co.za/prt09BG/8000/8012.PDF" TargetMode="External"/><Relationship Id="rId25" Type="http://schemas.openxmlformats.org/officeDocument/2006/relationships/hyperlink" Target="http://tescod.eskom.co.za/prt09BG/0000/0894sh1.pdf" TargetMode="External"/><Relationship Id="rId33" Type="http://schemas.openxmlformats.org/officeDocument/2006/relationships/hyperlink" Target="http://tescod.eskom.co.za/prt09BG/0000/0895.pdf" TargetMode="External"/><Relationship Id="rId38" Type="http://schemas.openxmlformats.org/officeDocument/2006/relationships/hyperlink" Target="http://tescod.eskom.co.za/prt09BG/0000/0892.pdf" TargetMode="External"/><Relationship Id="rId46" Type="http://schemas.openxmlformats.org/officeDocument/2006/relationships/hyperlink" Target="http://tescod.eskom.co.za/prt09BG/0000/0892.pdf" TargetMode="External"/><Relationship Id="rId59" Type="http://schemas.openxmlformats.org/officeDocument/2006/relationships/hyperlink" Target="http://tescod.eskom.co.za/prt09BG/0000/0892.pdf" TargetMode="External"/><Relationship Id="rId67" Type="http://schemas.openxmlformats.org/officeDocument/2006/relationships/hyperlink" Target="http://tescod.eskom.co.za/prt09BG/0000/0894sh1.pdf" TargetMode="External"/><Relationship Id="rId20" Type="http://schemas.openxmlformats.org/officeDocument/2006/relationships/hyperlink" Target="http://tescod.eskom.co.za/prt09BG/0000/0891.pdf" TargetMode="External"/><Relationship Id="rId41" Type="http://schemas.openxmlformats.org/officeDocument/2006/relationships/hyperlink" Target="http://tescod.eskom.co.za/prt09BG/0000/0892.pdf" TargetMode="External"/><Relationship Id="rId54" Type="http://schemas.openxmlformats.org/officeDocument/2006/relationships/hyperlink" Target="http://tescod.eskom.co.za/prt09BG/0000/0891.pdf" TargetMode="External"/><Relationship Id="rId62" Type="http://schemas.openxmlformats.org/officeDocument/2006/relationships/hyperlink" Target="http://tescod.eskom.co.za/prt09BG/0000/0892.pdf" TargetMode="External"/><Relationship Id="rId70" Type="http://schemas.openxmlformats.org/officeDocument/2006/relationships/hyperlink" Target="http://tescod.eskom.co.za/prt09BG/0000/0894sh1.pdf" TargetMode="External"/><Relationship Id="rId75" Type="http://schemas.openxmlformats.org/officeDocument/2006/relationships/printerSettings" Target="../printerSettings/printerSettings2.bin"/><Relationship Id="rId1" Type="http://schemas.openxmlformats.org/officeDocument/2006/relationships/hyperlink" Target="http://tescod.eskom.co.za/prt09BG/0000/0891.pdf" TargetMode="External"/><Relationship Id="rId6" Type="http://schemas.openxmlformats.org/officeDocument/2006/relationships/hyperlink" Target="http://tescod.eskom.co.za/prt09BG/0000/0892.pdf" TargetMode="External"/><Relationship Id="rId15" Type="http://schemas.openxmlformats.org/officeDocument/2006/relationships/hyperlink" Target="http://tescod.eskom.co.za/prt09BG/8000/8018.PDF" TargetMode="External"/><Relationship Id="rId23" Type="http://schemas.openxmlformats.org/officeDocument/2006/relationships/hyperlink" Target="http://tescod.eskom.co.za/prt09BG/0000/0894sh1.pdf" TargetMode="External"/><Relationship Id="rId28" Type="http://schemas.openxmlformats.org/officeDocument/2006/relationships/hyperlink" Target="http://tescod.eskom.co.za/prt09BG/0000/0891.pdf" TargetMode="External"/><Relationship Id="rId36" Type="http://schemas.openxmlformats.org/officeDocument/2006/relationships/hyperlink" Target="http://tescod.eskom.co.za/prt09BG/0000/0892.pdf" TargetMode="External"/><Relationship Id="rId49" Type="http://schemas.openxmlformats.org/officeDocument/2006/relationships/hyperlink" Target="http://tescod.eskom.co.za/prt09BG/0000/0892.pdf" TargetMode="External"/><Relationship Id="rId57" Type="http://schemas.openxmlformats.org/officeDocument/2006/relationships/hyperlink" Target="http://tescod.eskom.co.za/prt09BG/0000/0891.pdf" TargetMode="External"/><Relationship Id="rId10" Type="http://schemas.openxmlformats.org/officeDocument/2006/relationships/hyperlink" Target="http://tescod.eskom.co.za/prt22cables/Part22_index.htm" TargetMode="External"/><Relationship Id="rId31" Type="http://schemas.openxmlformats.org/officeDocument/2006/relationships/hyperlink" Target="http://tescod.eskom.co.za/prt09BG/0000/0895.pdf" TargetMode="External"/><Relationship Id="rId44" Type="http://schemas.openxmlformats.org/officeDocument/2006/relationships/hyperlink" Target="http://tescod.eskom.co.za/prt09BG/0000/0892.pdf" TargetMode="External"/><Relationship Id="rId52" Type="http://schemas.openxmlformats.org/officeDocument/2006/relationships/hyperlink" Target="http://tescod.eskom.co.za/prt09BG/0000/0894sh1.pdf" TargetMode="External"/><Relationship Id="rId60" Type="http://schemas.openxmlformats.org/officeDocument/2006/relationships/hyperlink" Target="http://tescod.eskom.co.za/prt09BG/0000/0892.pdf" TargetMode="External"/><Relationship Id="rId65" Type="http://schemas.openxmlformats.org/officeDocument/2006/relationships/hyperlink" Target="http://tescod.eskom.co.za/prt09BG/0000/0892.pdf" TargetMode="External"/><Relationship Id="rId73" Type="http://schemas.openxmlformats.org/officeDocument/2006/relationships/hyperlink" Target="http://tescod.eskom.co.za/prt09BG/0000/0894sh1.pdf" TargetMode="External"/><Relationship Id="rId4" Type="http://schemas.openxmlformats.org/officeDocument/2006/relationships/hyperlink" Target="http://tescod.eskom.co.za/prt09BG/0000/0892.pdf" TargetMode="External"/><Relationship Id="rId9" Type="http://schemas.openxmlformats.org/officeDocument/2006/relationships/hyperlink" Target="http://tescod.eskom.co.za/prt22cables/Part22_index.htm" TargetMode="External"/><Relationship Id="rId13" Type="http://schemas.openxmlformats.org/officeDocument/2006/relationships/hyperlink" Target="http://tescod.eskom.co.za/prt09BG/8000/8018.PDF" TargetMode="External"/><Relationship Id="rId18" Type="http://schemas.openxmlformats.org/officeDocument/2006/relationships/hyperlink" Target="http://tescod.eskom.co.za/prt09BG/0000/0892.pdf" TargetMode="External"/><Relationship Id="rId39" Type="http://schemas.openxmlformats.org/officeDocument/2006/relationships/hyperlink" Target="http://tescod.eskom.co.za/prt09BG/0000/0892.pdf" TargetMode="External"/><Relationship Id="rId34" Type="http://schemas.openxmlformats.org/officeDocument/2006/relationships/hyperlink" Target="http://tescod.eskom.co.za/prt09BG/0000/0895.pdf" TargetMode="External"/><Relationship Id="rId50" Type="http://schemas.openxmlformats.org/officeDocument/2006/relationships/hyperlink" Target="http://tescod.eskom.co.za/prt09BG/0000/0892.pdf" TargetMode="External"/><Relationship Id="rId55" Type="http://schemas.openxmlformats.org/officeDocument/2006/relationships/hyperlink" Target="http://tescod.eskom.co.za/prt09BG/0000/0891.pdf" TargetMode="External"/><Relationship Id="rId76" Type="http://schemas.openxmlformats.org/officeDocument/2006/relationships/vmlDrawing" Target="../drawings/vmlDrawing1.vml"/><Relationship Id="rId7" Type="http://schemas.openxmlformats.org/officeDocument/2006/relationships/hyperlink" Target="http://tescod.eskom.co.za/prt09BG/0000/0892.pdf" TargetMode="External"/><Relationship Id="rId71" Type="http://schemas.openxmlformats.org/officeDocument/2006/relationships/hyperlink" Target="http://tescod.eskom.co.za/prt09BG/0000/0894sh1.pdf" TargetMode="External"/><Relationship Id="rId2" Type="http://schemas.openxmlformats.org/officeDocument/2006/relationships/hyperlink" Target="http://tescod.eskom.co.za/prt09BG/0000/0891.pdf" TargetMode="External"/><Relationship Id="rId29" Type="http://schemas.openxmlformats.org/officeDocument/2006/relationships/hyperlink" Target="http://tescod.eskom.co.za/prt09BG/0000/0895.pdf"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tescod.eskom.co.za/prt09BG/0000/0892.pdf" TargetMode="External"/><Relationship Id="rId21" Type="http://schemas.openxmlformats.org/officeDocument/2006/relationships/hyperlink" Target="http://tescod.eskom.co.za/prt09BG/0000/0894sh1.pdf" TargetMode="External"/><Relationship Id="rId42" Type="http://schemas.openxmlformats.org/officeDocument/2006/relationships/hyperlink" Target="http://tescod.eskom.co.za/prt09BG/8000/8071.PDF" TargetMode="External"/><Relationship Id="rId63" Type="http://schemas.openxmlformats.org/officeDocument/2006/relationships/hyperlink" Target="http://tescod.eskom.co.za/prt09BG/8000/8071.PDF" TargetMode="External"/><Relationship Id="rId84" Type="http://schemas.openxmlformats.org/officeDocument/2006/relationships/hyperlink" Target="http://tescod.eskom.co.za/prt09BG/0000/0892.pdf" TargetMode="External"/><Relationship Id="rId138" Type="http://schemas.openxmlformats.org/officeDocument/2006/relationships/hyperlink" Target="http://tescod.eskom.co.za/prt09BG/8000/8071.PDF" TargetMode="External"/><Relationship Id="rId107" Type="http://schemas.openxmlformats.org/officeDocument/2006/relationships/hyperlink" Target="http://tescod.eskom.co.za/prt09BG/8000/8072.pdf" TargetMode="External"/><Relationship Id="rId11" Type="http://schemas.openxmlformats.org/officeDocument/2006/relationships/hyperlink" Target="http://tescod.eskom.co.za/prt09BG/0000/0894sh1.pdf" TargetMode="External"/><Relationship Id="rId32" Type="http://schemas.openxmlformats.org/officeDocument/2006/relationships/hyperlink" Target="http://tescod.eskom.co.za/prt09BG/8000/8071.PDF" TargetMode="External"/><Relationship Id="rId53" Type="http://schemas.openxmlformats.org/officeDocument/2006/relationships/hyperlink" Target="http://tescod.eskom.co.za/prt09BG/8000/8071.PDF" TargetMode="External"/><Relationship Id="rId74" Type="http://schemas.openxmlformats.org/officeDocument/2006/relationships/hyperlink" Target="http://tescod.eskom.co.za/prt09BG/0000/0892.pdf" TargetMode="External"/><Relationship Id="rId128" Type="http://schemas.openxmlformats.org/officeDocument/2006/relationships/hyperlink" Target="http://tescod.eskom.co.za/prt09BG/8000/8071.PDF" TargetMode="External"/><Relationship Id="rId149" Type="http://schemas.openxmlformats.org/officeDocument/2006/relationships/hyperlink" Target="http://tescod.eskom.co.za/prt09BG/0000/0891.pdf" TargetMode="External"/><Relationship Id="rId5" Type="http://schemas.openxmlformats.org/officeDocument/2006/relationships/hyperlink" Target="http://tescod.eskom.co.za/prt09BG/8000/8074.PDF" TargetMode="External"/><Relationship Id="rId95" Type="http://schemas.openxmlformats.org/officeDocument/2006/relationships/hyperlink" Target="http://tescod.eskom.co.za/prt09BG/0000/0891.pdf" TargetMode="External"/><Relationship Id="rId22" Type="http://schemas.openxmlformats.org/officeDocument/2006/relationships/hyperlink" Target="http://intranetupdate.eskom.co.za/library/sabs_docs/pdf/SANS1186-1.pdf" TargetMode="External"/><Relationship Id="rId27" Type="http://schemas.openxmlformats.org/officeDocument/2006/relationships/hyperlink" Target="http://tescod.eskom.co.za/prt09BG/0000/0892.pdf" TargetMode="External"/><Relationship Id="rId43" Type="http://schemas.openxmlformats.org/officeDocument/2006/relationships/hyperlink" Target="http://tescod.eskom.co.za/prt09BG/8000/8071.PDF" TargetMode="External"/><Relationship Id="rId48" Type="http://schemas.openxmlformats.org/officeDocument/2006/relationships/hyperlink" Target="http://tescod.eskom.co.za/prt09BG/8000/8071.PDF" TargetMode="External"/><Relationship Id="rId64" Type="http://schemas.openxmlformats.org/officeDocument/2006/relationships/hyperlink" Target="http://tescod.eskom.co.za/prt09BG/8000/8071.PDF" TargetMode="External"/><Relationship Id="rId69" Type="http://schemas.openxmlformats.org/officeDocument/2006/relationships/hyperlink" Target="http://tescod.eskom.co.za/prt09BG/8000/8071.PDF" TargetMode="External"/><Relationship Id="rId113" Type="http://schemas.openxmlformats.org/officeDocument/2006/relationships/hyperlink" Target="http://tescod.eskom.co.za/prt09BG/8000/8072.pdf" TargetMode="External"/><Relationship Id="rId118" Type="http://schemas.openxmlformats.org/officeDocument/2006/relationships/hyperlink" Target="http://tescod.eskom.co.za/prt09BG/0000/0892.pdf" TargetMode="External"/><Relationship Id="rId134" Type="http://schemas.openxmlformats.org/officeDocument/2006/relationships/hyperlink" Target="http://tescod.eskom.co.za/prt09BG/8000/8071.PDF" TargetMode="External"/><Relationship Id="rId139" Type="http://schemas.openxmlformats.org/officeDocument/2006/relationships/hyperlink" Target="http://tescod.eskom.co.za/prt09BG/8000/8071.PDF" TargetMode="External"/><Relationship Id="rId80" Type="http://schemas.openxmlformats.org/officeDocument/2006/relationships/hyperlink" Target="http://tescod.eskom.co.za/prt09BG/0000/0892.pdf" TargetMode="External"/><Relationship Id="rId85" Type="http://schemas.openxmlformats.org/officeDocument/2006/relationships/hyperlink" Target="http://tescod.eskom.co.za/prt09BG/0000/0892.pdf" TargetMode="External"/><Relationship Id="rId150" Type="http://schemas.openxmlformats.org/officeDocument/2006/relationships/hyperlink" Target="http://tescod.eskom.co.za/prt09BG/0000/0892.pdf" TargetMode="External"/><Relationship Id="rId155" Type="http://schemas.openxmlformats.org/officeDocument/2006/relationships/comments" Target="../comments2.xml"/><Relationship Id="rId12" Type="http://schemas.openxmlformats.org/officeDocument/2006/relationships/hyperlink" Target="http://intranetupdate.eskom.co.za/library/sabs_docs/pdf/SANS1186-1.pdf" TargetMode="External"/><Relationship Id="rId17" Type="http://schemas.openxmlformats.org/officeDocument/2006/relationships/hyperlink" Target="http://tescod.eskom.co.za/prt09BG/0000/0894sh1.pdf" TargetMode="External"/><Relationship Id="rId33" Type="http://schemas.openxmlformats.org/officeDocument/2006/relationships/hyperlink" Target="http://tescod.eskom.co.za/prt09BG/8000/8071.PDF" TargetMode="External"/><Relationship Id="rId38" Type="http://schemas.openxmlformats.org/officeDocument/2006/relationships/hyperlink" Target="http://tescod.eskom.co.za/prt09BG/8000/8071.PDF" TargetMode="External"/><Relationship Id="rId59" Type="http://schemas.openxmlformats.org/officeDocument/2006/relationships/hyperlink" Target="http://tescod.eskom.co.za/prt09BG/8000/8071.PDF" TargetMode="External"/><Relationship Id="rId103" Type="http://schemas.openxmlformats.org/officeDocument/2006/relationships/hyperlink" Target="http://tescod.eskom.co.za/prt09BG/8000/8072.pdf" TargetMode="External"/><Relationship Id="rId108" Type="http://schemas.openxmlformats.org/officeDocument/2006/relationships/hyperlink" Target="http://tescod.eskom.co.za/prt09BG/8000/8072.pdf" TargetMode="External"/><Relationship Id="rId124" Type="http://schemas.openxmlformats.org/officeDocument/2006/relationships/hyperlink" Target="http://tescod.eskom.co.za/prt09BG/1000/1850.pdf" TargetMode="External"/><Relationship Id="rId129" Type="http://schemas.openxmlformats.org/officeDocument/2006/relationships/hyperlink" Target="http://tescod.eskom.co.za/prt09BG/8000/8071.PDF" TargetMode="External"/><Relationship Id="rId54" Type="http://schemas.openxmlformats.org/officeDocument/2006/relationships/hyperlink" Target="http://tescod.eskom.co.za/prt09BG/8000/8071.PDF" TargetMode="External"/><Relationship Id="rId70" Type="http://schemas.openxmlformats.org/officeDocument/2006/relationships/hyperlink" Target="http://tescod.eskom.co.za/prt09BG/8000/8071.PDF" TargetMode="External"/><Relationship Id="rId75" Type="http://schemas.openxmlformats.org/officeDocument/2006/relationships/hyperlink" Target="http://tescod.eskom.co.za/prt09BG/0000/0892.pdf" TargetMode="External"/><Relationship Id="rId91" Type="http://schemas.openxmlformats.org/officeDocument/2006/relationships/hyperlink" Target="http://tescod.eskom.co.za/prt09BG/0000/0891.pdf" TargetMode="External"/><Relationship Id="rId96" Type="http://schemas.openxmlformats.org/officeDocument/2006/relationships/hyperlink" Target="http://tescod.eskom.co.za/prt22cables/Part22_index.htm" TargetMode="External"/><Relationship Id="rId140" Type="http://schemas.openxmlformats.org/officeDocument/2006/relationships/hyperlink" Target="http://tescod.eskom.co.za/prt09BG/8000/8071.PDF" TargetMode="External"/><Relationship Id="rId145" Type="http://schemas.openxmlformats.org/officeDocument/2006/relationships/hyperlink" Target="http://tescod.eskom.co.za/prt09BG/8000/8071.PDF" TargetMode="External"/><Relationship Id="rId1" Type="http://schemas.openxmlformats.org/officeDocument/2006/relationships/hyperlink" Target="http://tescod.eskom.co.za/prt09BG/0000/0891.pdf" TargetMode="External"/><Relationship Id="rId6" Type="http://schemas.openxmlformats.org/officeDocument/2006/relationships/hyperlink" Target="http://tescod.eskom.co.za/prt09BG/8000/8074.PDF" TargetMode="External"/><Relationship Id="rId23" Type="http://schemas.openxmlformats.org/officeDocument/2006/relationships/hyperlink" Target="http://tescod.eskom.co.za/prt09BG/0000/0891.pdf" TargetMode="External"/><Relationship Id="rId28" Type="http://schemas.openxmlformats.org/officeDocument/2006/relationships/hyperlink" Target="http://tescod.eskom.co.za/prt09BG/8000/8071.PDF" TargetMode="External"/><Relationship Id="rId49" Type="http://schemas.openxmlformats.org/officeDocument/2006/relationships/hyperlink" Target="http://tescod.eskom.co.za/prt09BG/8000/8071.PDF" TargetMode="External"/><Relationship Id="rId114" Type="http://schemas.openxmlformats.org/officeDocument/2006/relationships/hyperlink" Target="http://tescod.eskom.co.za/prt09BG/8000/8072.pdf" TargetMode="External"/><Relationship Id="rId119" Type="http://schemas.openxmlformats.org/officeDocument/2006/relationships/hyperlink" Target="http://tescod.eskom.co.za/prt09BG/0000/0891.pdf" TargetMode="External"/><Relationship Id="rId44" Type="http://schemas.openxmlformats.org/officeDocument/2006/relationships/hyperlink" Target="http://tescod.eskom.co.za/prt09BG/8000/8071.PDF" TargetMode="External"/><Relationship Id="rId60" Type="http://schemas.openxmlformats.org/officeDocument/2006/relationships/hyperlink" Target="http://tescod.eskom.co.za/prt09BG/8000/8071.PDF" TargetMode="External"/><Relationship Id="rId65" Type="http://schemas.openxmlformats.org/officeDocument/2006/relationships/hyperlink" Target="http://tescod.eskom.co.za/prt09BG/8000/8071.PDF" TargetMode="External"/><Relationship Id="rId81" Type="http://schemas.openxmlformats.org/officeDocument/2006/relationships/hyperlink" Target="http://tescod.eskom.co.za/prt09BG/0000/0892.pdf" TargetMode="External"/><Relationship Id="rId86" Type="http://schemas.openxmlformats.org/officeDocument/2006/relationships/hyperlink" Target="http://tescod.eskom.co.za/prt09BG/0000/0892.pdf" TargetMode="External"/><Relationship Id="rId130" Type="http://schemas.openxmlformats.org/officeDocument/2006/relationships/hyperlink" Target="http://tescod.eskom.co.za/prt09BG/8000/8071.PDF" TargetMode="External"/><Relationship Id="rId135" Type="http://schemas.openxmlformats.org/officeDocument/2006/relationships/hyperlink" Target="http://tescod.eskom.co.za/prt09BG/8000/8071.PDF" TargetMode="External"/><Relationship Id="rId151" Type="http://schemas.openxmlformats.org/officeDocument/2006/relationships/hyperlink" Target="http://tescod.eskom.co.za/prt09BG/0000/0892.pdf" TargetMode="External"/><Relationship Id="rId13" Type="http://schemas.openxmlformats.org/officeDocument/2006/relationships/hyperlink" Target="http://tescod.eskom.co.za/prt09BG/8000/8072.pdf" TargetMode="External"/><Relationship Id="rId18" Type="http://schemas.openxmlformats.org/officeDocument/2006/relationships/hyperlink" Target="http://tescod.eskom.co.za/prt09BG/0000/0894sh1.pdf" TargetMode="External"/><Relationship Id="rId39" Type="http://schemas.openxmlformats.org/officeDocument/2006/relationships/hyperlink" Target="http://tescod.eskom.co.za/prt09BG/8000/8071.PDF" TargetMode="External"/><Relationship Id="rId109" Type="http://schemas.openxmlformats.org/officeDocument/2006/relationships/hyperlink" Target="http://tescod.eskom.co.za/prt09BG/8000/8072.pdf" TargetMode="External"/><Relationship Id="rId34" Type="http://schemas.openxmlformats.org/officeDocument/2006/relationships/hyperlink" Target="http://tescod.eskom.co.za/prt09BG/8000/8071.PDF" TargetMode="External"/><Relationship Id="rId50" Type="http://schemas.openxmlformats.org/officeDocument/2006/relationships/hyperlink" Target="http://tescod.eskom.co.za/prt09BG/8000/8071.PDF" TargetMode="External"/><Relationship Id="rId55" Type="http://schemas.openxmlformats.org/officeDocument/2006/relationships/hyperlink" Target="http://tescod.eskom.co.za/prt09BG/8000/8071.PDF" TargetMode="External"/><Relationship Id="rId76" Type="http://schemas.openxmlformats.org/officeDocument/2006/relationships/hyperlink" Target="http://tescod.eskom.co.za/prt09BG/0000/0892.pdf" TargetMode="External"/><Relationship Id="rId97" Type="http://schemas.openxmlformats.org/officeDocument/2006/relationships/hyperlink" Target="http://tescod.eskom.co.za/prt09BG/8000/8072.pdf" TargetMode="External"/><Relationship Id="rId104" Type="http://schemas.openxmlformats.org/officeDocument/2006/relationships/hyperlink" Target="http://tescod.eskom.co.za/prt09BG/8000/8072.pdf" TargetMode="External"/><Relationship Id="rId120" Type="http://schemas.openxmlformats.org/officeDocument/2006/relationships/hyperlink" Target="http://tescod.eskom.co.za/prt22cables/Part22_index.htm" TargetMode="External"/><Relationship Id="rId125" Type="http://schemas.openxmlformats.org/officeDocument/2006/relationships/hyperlink" Target="http://tescod.eskom.co.za/prt09BG/8000/8071.PDF" TargetMode="External"/><Relationship Id="rId141" Type="http://schemas.openxmlformats.org/officeDocument/2006/relationships/hyperlink" Target="http://tescod.eskom.co.za/prt09BG/8000/8071.PDF" TargetMode="External"/><Relationship Id="rId146" Type="http://schemas.openxmlformats.org/officeDocument/2006/relationships/hyperlink" Target="http://tescod.eskom.co.za/prt09BG/8000/8071.PDF" TargetMode="External"/><Relationship Id="rId7" Type="http://schemas.openxmlformats.org/officeDocument/2006/relationships/hyperlink" Target="http://tescod.eskom.co.za/prt09BG/8000/8074.PDF" TargetMode="External"/><Relationship Id="rId71" Type="http://schemas.openxmlformats.org/officeDocument/2006/relationships/hyperlink" Target="http://tescod.eskom.co.za/prt09BG/8000/8071.PDF" TargetMode="External"/><Relationship Id="rId92" Type="http://schemas.openxmlformats.org/officeDocument/2006/relationships/hyperlink" Target="http://tescod.eskom.co.za/prt09BG/0000/0891.pdf" TargetMode="External"/><Relationship Id="rId2" Type="http://schemas.openxmlformats.org/officeDocument/2006/relationships/hyperlink" Target="http://tescod.eskom.co.za/prt09BG/0000/0892.pdf" TargetMode="External"/><Relationship Id="rId29" Type="http://schemas.openxmlformats.org/officeDocument/2006/relationships/hyperlink" Target="http://tescod.eskom.co.za/prt09BG/8000/8071.PDF" TargetMode="External"/><Relationship Id="rId24" Type="http://schemas.openxmlformats.org/officeDocument/2006/relationships/hyperlink" Target="http://tescod.eskom.co.za/prt09BG/0000/0892.pdf" TargetMode="External"/><Relationship Id="rId40" Type="http://schemas.openxmlformats.org/officeDocument/2006/relationships/hyperlink" Target="http://tescod.eskom.co.za/prt09BG/8000/8071.PDF" TargetMode="External"/><Relationship Id="rId45" Type="http://schemas.openxmlformats.org/officeDocument/2006/relationships/hyperlink" Target="http://tescod.eskom.co.za/prt09BG/8000/8071.PDF" TargetMode="External"/><Relationship Id="rId66" Type="http://schemas.openxmlformats.org/officeDocument/2006/relationships/hyperlink" Target="http://tescod.eskom.co.za/prt09BG/8000/8071.PDF" TargetMode="External"/><Relationship Id="rId87" Type="http://schemas.openxmlformats.org/officeDocument/2006/relationships/hyperlink" Target="http://tescod.eskom.co.za/prt09BG/0000/0892.pdf" TargetMode="External"/><Relationship Id="rId110" Type="http://schemas.openxmlformats.org/officeDocument/2006/relationships/hyperlink" Target="http://tescod.eskom.co.za/prt09BG/8000/8072.pdf" TargetMode="External"/><Relationship Id="rId115" Type="http://schemas.openxmlformats.org/officeDocument/2006/relationships/hyperlink" Target="http://tescod.eskom.co.za/prt09BG/8000/8072.pdf" TargetMode="External"/><Relationship Id="rId131" Type="http://schemas.openxmlformats.org/officeDocument/2006/relationships/hyperlink" Target="http://tescod.eskom.co.za/prt09BG/8000/8071.PDF" TargetMode="External"/><Relationship Id="rId136" Type="http://schemas.openxmlformats.org/officeDocument/2006/relationships/hyperlink" Target="http://tescod.eskom.co.za/prt09BG/8000/8071.PDF" TargetMode="External"/><Relationship Id="rId61" Type="http://schemas.openxmlformats.org/officeDocument/2006/relationships/hyperlink" Target="http://tescod.eskom.co.za/prt09BG/8000/8071.PDF" TargetMode="External"/><Relationship Id="rId82" Type="http://schemas.openxmlformats.org/officeDocument/2006/relationships/hyperlink" Target="http://tescod.eskom.co.za/prt09BG/0000/0892.pdf" TargetMode="External"/><Relationship Id="rId152" Type="http://schemas.openxmlformats.org/officeDocument/2006/relationships/hyperlink" Target="http://tescod.eskom.co.za/prt09BG/0000/0892.pdf" TargetMode="External"/><Relationship Id="rId19" Type="http://schemas.openxmlformats.org/officeDocument/2006/relationships/hyperlink" Target="http://tescod.eskom.co.za/prt09BG/0000/0894sh1.pdf" TargetMode="External"/><Relationship Id="rId14" Type="http://schemas.openxmlformats.org/officeDocument/2006/relationships/hyperlink" Target="http://tescod.eskom.co.za/prt22cables/Part22_index.htm" TargetMode="External"/><Relationship Id="rId30" Type="http://schemas.openxmlformats.org/officeDocument/2006/relationships/hyperlink" Target="http://tescod.eskom.co.za/prt09BG/8000/8071.PDF" TargetMode="External"/><Relationship Id="rId35" Type="http://schemas.openxmlformats.org/officeDocument/2006/relationships/hyperlink" Target="http://tescod.eskom.co.za/prt09BG/8000/8071.PDF" TargetMode="External"/><Relationship Id="rId56" Type="http://schemas.openxmlformats.org/officeDocument/2006/relationships/hyperlink" Target="http://tescod.eskom.co.za/prt09BG/8000/8071.PDF" TargetMode="External"/><Relationship Id="rId77" Type="http://schemas.openxmlformats.org/officeDocument/2006/relationships/hyperlink" Target="http://tescod.eskom.co.za/prt09BG/0000/0892.pdf" TargetMode="External"/><Relationship Id="rId100" Type="http://schemas.openxmlformats.org/officeDocument/2006/relationships/hyperlink" Target="http://tescod.eskom.co.za/prt09BG/8000/8072.pdf" TargetMode="External"/><Relationship Id="rId105" Type="http://schemas.openxmlformats.org/officeDocument/2006/relationships/hyperlink" Target="http://tescod.eskom.co.za/prt09BG/8000/8072.pdf" TargetMode="External"/><Relationship Id="rId126" Type="http://schemas.openxmlformats.org/officeDocument/2006/relationships/hyperlink" Target="http://tescod.eskom.co.za/prt09BG/8000/8071.PDF" TargetMode="External"/><Relationship Id="rId147" Type="http://schemas.openxmlformats.org/officeDocument/2006/relationships/hyperlink" Target="http://tescod.eskom.co.za/prt09BG/0000/0892.pdf" TargetMode="External"/><Relationship Id="rId8" Type="http://schemas.openxmlformats.org/officeDocument/2006/relationships/hyperlink" Target="http://tescod.eskom.co.za/prt09BG/8000/8074.PDF" TargetMode="External"/><Relationship Id="rId51" Type="http://schemas.openxmlformats.org/officeDocument/2006/relationships/hyperlink" Target="http://tescod.eskom.co.za/prt09BG/8000/8071.PDF" TargetMode="External"/><Relationship Id="rId72" Type="http://schemas.openxmlformats.org/officeDocument/2006/relationships/hyperlink" Target="http://tescod.eskom.co.za/prt09BG/8000/8071.PDF" TargetMode="External"/><Relationship Id="rId93" Type="http://schemas.openxmlformats.org/officeDocument/2006/relationships/hyperlink" Target="http://tescod.eskom.co.za/prt09BG/0000/0891.pdf" TargetMode="External"/><Relationship Id="rId98" Type="http://schemas.openxmlformats.org/officeDocument/2006/relationships/hyperlink" Target="http://tescod.eskom.co.za/prt09BG/8000/8072.pdf" TargetMode="External"/><Relationship Id="rId121" Type="http://schemas.openxmlformats.org/officeDocument/2006/relationships/hyperlink" Target="http://tescod.eskom.co.za/prt22cables/Part22_index.htm" TargetMode="External"/><Relationship Id="rId142" Type="http://schemas.openxmlformats.org/officeDocument/2006/relationships/hyperlink" Target="http://tescod.eskom.co.za/prt09BG/8000/8071.PDF" TargetMode="External"/><Relationship Id="rId3" Type="http://schemas.openxmlformats.org/officeDocument/2006/relationships/hyperlink" Target="http://tescod.eskom.co.za/prt09BG/0000/0892.pdf" TargetMode="External"/><Relationship Id="rId25" Type="http://schemas.openxmlformats.org/officeDocument/2006/relationships/hyperlink" Target="http://tescod.eskom.co.za/prt09BG/0000/0892.pdf" TargetMode="External"/><Relationship Id="rId46" Type="http://schemas.openxmlformats.org/officeDocument/2006/relationships/hyperlink" Target="http://tescod.eskom.co.za/prt09BG/8000/8071.PDF" TargetMode="External"/><Relationship Id="rId67" Type="http://schemas.openxmlformats.org/officeDocument/2006/relationships/hyperlink" Target="http://tescod.eskom.co.za/prt09BG/8000/8071.PDF" TargetMode="External"/><Relationship Id="rId116" Type="http://schemas.openxmlformats.org/officeDocument/2006/relationships/hyperlink" Target="http://tescod.eskom.co.za/prt22cables/Part22_index.htm" TargetMode="External"/><Relationship Id="rId137" Type="http://schemas.openxmlformats.org/officeDocument/2006/relationships/hyperlink" Target="http://tescod.eskom.co.za/prt09BG/8000/8071.PDF" TargetMode="External"/><Relationship Id="rId20" Type="http://schemas.openxmlformats.org/officeDocument/2006/relationships/hyperlink" Target="http://tescod.eskom.co.za/prt09BG/0000/0894sh1.pdf" TargetMode="External"/><Relationship Id="rId41" Type="http://schemas.openxmlformats.org/officeDocument/2006/relationships/hyperlink" Target="http://tescod.eskom.co.za/prt09BG/8000/8071.PDF" TargetMode="External"/><Relationship Id="rId62" Type="http://schemas.openxmlformats.org/officeDocument/2006/relationships/hyperlink" Target="http://tescod.eskom.co.za/prt09BG/8000/8071.PDF" TargetMode="External"/><Relationship Id="rId83" Type="http://schemas.openxmlformats.org/officeDocument/2006/relationships/hyperlink" Target="http://tescod.eskom.co.za/prt09BG/0000/0892.pdf" TargetMode="External"/><Relationship Id="rId88" Type="http://schemas.openxmlformats.org/officeDocument/2006/relationships/hyperlink" Target="http://tescod.eskom.co.za/prt09BG/0000/0892.pdf" TargetMode="External"/><Relationship Id="rId111" Type="http://schemas.openxmlformats.org/officeDocument/2006/relationships/hyperlink" Target="http://tescod.eskom.co.za/prt09BG/8000/8072.pdf" TargetMode="External"/><Relationship Id="rId132" Type="http://schemas.openxmlformats.org/officeDocument/2006/relationships/hyperlink" Target="http://tescod.eskom.co.za/prt09BG/8000/8071.PDF" TargetMode="External"/><Relationship Id="rId153" Type="http://schemas.openxmlformats.org/officeDocument/2006/relationships/printerSettings" Target="../printerSettings/printerSettings3.bin"/><Relationship Id="rId15" Type="http://schemas.openxmlformats.org/officeDocument/2006/relationships/hyperlink" Target="http://tescod.eskom.co.za/prt09BG/8000/8075.PDF" TargetMode="External"/><Relationship Id="rId36" Type="http://schemas.openxmlformats.org/officeDocument/2006/relationships/hyperlink" Target="http://tescod.eskom.co.za/prt09BG/8000/8071.PDF" TargetMode="External"/><Relationship Id="rId57" Type="http://schemas.openxmlformats.org/officeDocument/2006/relationships/hyperlink" Target="http://tescod.eskom.co.za/prt09BG/8000/8071.PDF" TargetMode="External"/><Relationship Id="rId106" Type="http://schemas.openxmlformats.org/officeDocument/2006/relationships/hyperlink" Target="http://tescod.eskom.co.za/prt09BG/8000/8072.pdf" TargetMode="External"/><Relationship Id="rId127" Type="http://schemas.openxmlformats.org/officeDocument/2006/relationships/hyperlink" Target="http://tescod.eskom.co.za/prt09BG/8000/8071.PDF" TargetMode="External"/><Relationship Id="rId10" Type="http://schemas.openxmlformats.org/officeDocument/2006/relationships/hyperlink" Target="http://tescod.eskom.co.za/prt09BG/8000/8074.PDF" TargetMode="External"/><Relationship Id="rId31" Type="http://schemas.openxmlformats.org/officeDocument/2006/relationships/hyperlink" Target="http://tescod.eskom.co.za/prt09BG/8000/8071.PDF" TargetMode="External"/><Relationship Id="rId52" Type="http://schemas.openxmlformats.org/officeDocument/2006/relationships/hyperlink" Target="http://tescod.eskom.co.za/prt09BG/8000/8071.PDF" TargetMode="External"/><Relationship Id="rId73" Type="http://schemas.openxmlformats.org/officeDocument/2006/relationships/hyperlink" Target="http://tescod.eskom.co.za/prt09BG/8000/8071.PDF" TargetMode="External"/><Relationship Id="rId78" Type="http://schemas.openxmlformats.org/officeDocument/2006/relationships/hyperlink" Target="http://tescod.eskom.co.za/prt09BG/0000/0891.pdf" TargetMode="External"/><Relationship Id="rId94" Type="http://schemas.openxmlformats.org/officeDocument/2006/relationships/hyperlink" Target="http://tescod.eskom.co.za/prt09BG/0000/0891.pdf" TargetMode="External"/><Relationship Id="rId99" Type="http://schemas.openxmlformats.org/officeDocument/2006/relationships/hyperlink" Target="http://tescod.eskom.co.za/prt09BG/8000/8072.pdf" TargetMode="External"/><Relationship Id="rId101" Type="http://schemas.openxmlformats.org/officeDocument/2006/relationships/hyperlink" Target="http://tescod.eskom.co.za/prt09BG/8000/8072.pdf" TargetMode="External"/><Relationship Id="rId122" Type="http://schemas.openxmlformats.org/officeDocument/2006/relationships/hyperlink" Target="http://tescod.eskom.co.za/prt22cables/Part22_index.htm" TargetMode="External"/><Relationship Id="rId143" Type="http://schemas.openxmlformats.org/officeDocument/2006/relationships/hyperlink" Target="http://tescod.eskom.co.za/prt09BG/8000/8071.PDF" TargetMode="External"/><Relationship Id="rId148" Type="http://schemas.openxmlformats.org/officeDocument/2006/relationships/hyperlink" Target="http://tescod.eskom.co.za/prt09BG/0000/0892.pdf" TargetMode="External"/><Relationship Id="rId4" Type="http://schemas.openxmlformats.org/officeDocument/2006/relationships/hyperlink" Target="http://tescod.eskom.co.za/prt09BG/0000/0892.pdf" TargetMode="External"/><Relationship Id="rId9" Type="http://schemas.openxmlformats.org/officeDocument/2006/relationships/hyperlink" Target="http://tescod.eskom.co.za/prt09BG/8000/8074.PDF" TargetMode="External"/><Relationship Id="rId26" Type="http://schemas.openxmlformats.org/officeDocument/2006/relationships/hyperlink" Target="http://tescod.eskom.co.za/prt22cables/Part22_index.htm" TargetMode="External"/><Relationship Id="rId47" Type="http://schemas.openxmlformats.org/officeDocument/2006/relationships/hyperlink" Target="http://tescod.eskom.co.za/prt09BG/8000/8071.PDF" TargetMode="External"/><Relationship Id="rId68" Type="http://schemas.openxmlformats.org/officeDocument/2006/relationships/hyperlink" Target="http://tescod.eskom.co.za/prt09BG/8000/8071.PDF" TargetMode="External"/><Relationship Id="rId89" Type="http://schemas.openxmlformats.org/officeDocument/2006/relationships/hyperlink" Target="http://tescod.eskom.co.za/prt09BG/0000/0892.pdf" TargetMode="External"/><Relationship Id="rId112" Type="http://schemas.openxmlformats.org/officeDocument/2006/relationships/hyperlink" Target="http://tescod.eskom.co.za/prt09BG/8000/8072.pdf" TargetMode="External"/><Relationship Id="rId133" Type="http://schemas.openxmlformats.org/officeDocument/2006/relationships/hyperlink" Target="http://tescod.eskom.co.za/prt09BG/8000/8071.PDF" TargetMode="External"/><Relationship Id="rId154" Type="http://schemas.openxmlformats.org/officeDocument/2006/relationships/vmlDrawing" Target="../drawings/vmlDrawing2.vml"/><Relationship Id="rId16" Type="http://schemas.openxmlformats.org/officeDocument/2006/relationships/hyperlink" Target="http://tescod.eskom.co.za/prt09BG/8000/8075.PDF" TargetMode="External"/><Relationship Id="rId37" Type="http://schemas.openxmlformats.org/officeDocument/2006/relationships/hyperlink" Target="http://tescod.eskom.co.za/prt09BG/8000/8071.PDF" TargetMode="External"/><Relationship Id="rId58" Type="http://schemas.openxmlformats.org/officeDocument/2006/relationships/hyperlink" Target="http://tescod.eskom.co.za/prt09BG/8000/8071.PDF" TargetMode="External"/><Relationship Id="rId79" Type="http://schemas.openxmlformats.org/officeDocument/2006/relationships/hyperlink" Target="http://tescod.eskom.co.za/prt09BG/0000/0891.pdf" TargetMode="External"/><Relationship Id="rId102" Type="http://schemas.openxmlformats.org/officeDocument/2006/relationships/hyperlink" Target="http://tescod.eskom.co.za/prt09BG/8000/8072.pdf" TargetMode="External"/><Relationship Id="rId123" Type="http://schemas.openxmlformats.org/officeDocument/2006/relationships/hyperlink" Target="http://tescod.eskom.co.za/prt09BG/1000/1850.pdf" TargetMode="External"/><Relationship Id="rId144" Type="http://schemas.openxmlformats.org/officeDocument/2006/relationships/hyperlink" Target="http://tescod.eskom.co.za/prt09BG/8000/8071.PDF" TargetMode="External"/><Relationship Id="rId90" Type="http://schemas.openxmlformats.org/officeDocument/2006/relationships/hyperlink" Target="http://tescod.eskom.co.za/prt09BG/0000/0892.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9B7B0-7173-4D60-B5B9-9B5782860C02}">
  <sheetPr>
    <pageSetUpPr fitToPage="1"/>
  </sheetPr>
  <dimension ref="A1:T22"/>
  <sheetViews>
    <sheetView tabSelected="1" zoomScaleNormal="100" workbookViewId="0">
      <pane xSplit="6" ySplit="2" topLeftCell="G3" activePane="bottomRight" state="frozen"/>
      <selection pane="topRight" activeCell="G1" sqref="G1"/>
      <selection pane="bottomLeft" activeCell="A3" sqref="A3"/>
      <selection pane="bottomRight" activeCell="F11" sqref="F11"/>
    </sheetView>
  </sheetViews>
  <sheetFormatPr defaultColWidth="0" defaultRowHeight="13.15" customHeight="1" zeroHeight="1" x14ac:dyDescent="0.2"/>
  <cols>
    <col min="1" max="1" width="3.140625" style="4" customWidth="1"/>
    <col min="2" max="2" width="9.140625" style="40" customWidth="1"/>
    <col min="3" max="3" width="22.140625" style="40" customWidth="1"/>
    <col min="4" max="4" width="60.5703125" style="2" customWidth="1"/>
    <col min="5" max="5" width="16.85546875" style="3" bestFit="1" customWidth="1"/>
    <col min="6" max="6" width="9.140625" style="4" customWidth="1"/>
    <col min="7" max="7" width="13" style="4" customWidth="1"/>
    <col min="8" max="8" width="12.7109375" style="4" hidden="1" customWidth="1"/>
    <col min="9" max="9" width="13.5703125" style="4" hidden="1" customWidth="1"/>
    <col min="10" max="10" width="13" style="4" hidden="1" customWidth="1"/>
    <col min="11" max="11" width="3.5703125" style="4" customWidth="1"/>
    <col min="12" max="20" width="0" style="4" hidden="1" customWidth="1"/>
    <col min="21" max="16384" width="9.140625" style="4" hidden="1"/>
  </cols>
  <sheetData>
    <row r="1" spans="2:10" ht="12.75" hidden="1" x14ac:dyDescent="0.2">
      <c r="B1" s="1"/>
      <c r="C1" s="1"/>
    </row>
    <row r="2" spans="2:10" ht="26.25" customHeight="1" x14ac:dyDescent="0.2">
      <c r="B2" s="390" t="s">
        <v>0</v>
      </c>
      <c r="C2" s="390"/>
      <c r="D2" s="390"/>
      <c r="E2" s="5"/>
      <c r="F2" s="5"/>
      <c r="G2" s="5" t="s">
        <v>1</v>
      </c>
      <c r="H2" s="6" t="s">
        <v>2</v>
      </c>
      <c r="I2" s="7" t="s">
        <v>3</v>
      </c>
      <c r="J2" s="8" t="s">
        <v>4</v>
      </c>
    </row>
    <row r="3" spans="2:10" ht="39" customHeight="1" x14ac:dyDescent="0.2">
      <c r="B3" s="9" t="s">
        <v>5</v>
      </c>
      <c r="C3" s="10" t="s">
        <v>6</v>
      </c>
      <c r="D3" s="11" t="s">
        <v>7</v>
      </c>
      <c r="E3" s="12" t="s">
        <v>8</v>
      </c>
      <c r="F3" s="5" t="s">
        <v>9</v>
      </c>
      <c r="G3" s="5"/>
      <c r="H3" s="13" t="s">
        <v>10</v>
      </c>
      <c r="I3" s="13"/>
      <c r="J3" s="13"/>
    </row>
    <row r="4" spans="2:10" ht="22.5" customHeight="1" x14ac:dyDescent="0.2">
      <c r="B4" s="391" t="s">
        <v>11</v>
      </c>
      <c r="C4" s="391"/>
      <c r="D4" s="391"/>
      <c r="E4" s="391"/>
      <c r="F4" s="391"/>
      <c r="G4" s="391"/>
      <c r="H4" s="391"/>
      <c r="I4" s="391"/>
      <c r="J4" s="391"/>
    </row>
    <row r="5" spans="2:10" ht="22.5" customHeight="1" x14ac:dyDescent="0.2">
      <c r="B5" s="14" t="s">
        <v>12</v>
      </c>
      <c r="C5" s="15" t="s">
        <v>13</v>
      </c>
      <c r="D5" s="16" t="s">
        <v>14</v>
      </c>
      <c r="E5" s="17" t="s">
        <v>15</v>
      </c>
      <c r="F5" s="18"/>
      <c r="G5" s="19"/>
      <c r="H5" s="20"/>
      <c r="I5" s="20"/>
      <c r="J5" s="20">
        <v>7200</v>
      </c>
    </row>
    <row r="6" spans="2:10" ht="22.5" customHeight="1" x14ac:dyDescent="0.2">
      <c r="B6" s="14" t="s">
        <v>16</v>
      </c>
      <c r="C6" s="15"/>
      <c r="D6" s="16" t="s">
        <v>17</v>
      </c>
      <c r="E6" s="17" t="s">
        <v>18</v>
      </c>
      <c r="F6" s="21"/>
      <c r="G6" s="22"/>
      <c r="H6" s="20">
        <v>0.1</v>
      </c>
      <c r="I6" s="20"/>
      <c r="J6" s="20">
        <v>329091</v>
      </c>
    </row>
    <row r="7" spans="2:10" ht="45.75" customHeight="1" x14ac:dyDescent="0.2">
      <c r="B7" s="14" t="s">
        <v>19</v>
      </c>
      <c r="C7" s="15" t="s">
        <v>13</v>
      </c>
      <c r="D7" s="16" t="s">
        <v>20</v>
      </c>
      <c r="E7" s="17" t="s">
        <v>21</v>
      </c>
      <c r="F7" s="21"/>
      <c r="G7" s="22"/>
      <c r="H7" s="20"/>
      <c r="I7" s="20"/>
      <c r="J7" s="20">
        <v>75000</v>
      </c>
    </row>
    <row r="8" spans="2:10" ht="22.5" customHeight="1" x14ac:dyDescent="0.2">
      <c r="B8" s="14" t="s">
        <v>22</v>
      </c>
      <c r="C8" s="15" t="s">
        <v>23</v>
      </c>
      <c r="D8" s="16" t="s">
        <v>24</v>
      </c>
      <c r="E8" s="17" t="s">
        <v>25</v>
      </c>
      <c r="F8" s="21"/>
      <c r="G8" s="23"/>
      <c r="H8" s="20">
        <v>528</v>
      </c>
      <c r="I8" s="20"/>
      <c r="J8" s="20">
        <v>318</v>
      </c>
    </row>
    <row r="9" spans="2:10" ht="24.6" customHeight="1" x14ac:dyDescent="0.2">
      <c r="B9" s="14" t="s">
        <v>26</v>
      </c>
      <c r="C9" s="15" t="s">
        <v>27</v>
      </c>
      <c r="D9" s="16" t="s">
        <v>28</v>
      </c>
      <c r="E9" s="17" t="s">
        <v>25</v>
      </c>
      <c r="F9" s="21"/>
      <c r="G9" s="23"/>
      <c r="H9" s="20">
        <v>672</v>
      </c>
      <c r="I9" s="20"/>
      <c r="J9" s="20">
        <v>462</v>
      </c>
    </row>
    <row r="10" spans="2:10" ht="39.75" customHeight="1" x14ac:dyDescent="0.2">
      <c r="B10" s="14" t="s">
        <v>29</v>
      </c>
      <c r="C10" s="15" t="s">
        <v>23</v>
      </c>
      <c r="D10" s="16" t="s">
        <v>30</v>
      </c>
      <c r="E10" s="17" t="s">
        <v>15</v>
      </c>
      <c r="F10" s="21"/>
      <c r="G10" s="22"/>
      <c r="H10" s="20">
        <v>7020</v>
      </c>
      <c r="I10" s="20"/>
      <c r="J10" s="20">
        <v>4800</v>
      </c>
    </row>
    <row r="11" spans="2:10" ht="22.5" customHeight="1" x14ac:dyDescent="0.2">
      <c r="B11" s="14" t="s">
        <v>31</v>
      </c>
      <c r="C11" s="15" t="s">
        <v>23</v>
      </c>
      <c r="D11" s="16" t="s">
        <v>32</v>
      </c>
      <c r="E11" s="24" t="s">
        <v>33</v>
      </c>
      <c r="F11" s="21"/>
      <c r="G11" s="23"/>
      <c r="H11" s="20">
        <v>200</v>
      </c>
      <c r="I11" s="20"/>
      <c r="J11" s="20">
        <v>150</v>
      </c>
    </row>
    <row r="12" spans="2:10" ht="22.5" customHeight="1" x14ac:dyDescent="0.2">
      <c r="B12" s="14" t="s">
        <v>34</v>
      </c>
      <c r="C12" s="15" t="s">
        <v>13</v>
      </c>
      <c r="D12" s="16" t="s">
        <v>35</v>
      </c>
      <c r="E12" s="24" t="s">
        <v>33</v>
      </c>
      <c r="F12" s="21"/>
      <c r="G12" s="23"/>
      <c r="H12" s="20">
        <v>600</v>
      </c>
      <c r="I12" s="20"/>
      <c r="J12" s="20">
        <v>88</v>
      </c>
    </row>
    <row r="13" spans="2:10" ht="38.25" hidden="1" x14ac:dyDescent="0.2">
      <c r="B13" s="25" t="s">
        <v>36</v>
      </c>
      <c r="C13" s="26" t="s">
        <v>13</v>
      </c>
      <c r="D13" s="18" t="s">
        <v>37</v>
      </c>
      <c r="E13" s="24" t="s">
        <v>15</v>
      </c>
      <c r="F13" s="27"/>
      <c r="G13" s="28">
        <v>7.0000000000000007E-2</v>
      </c>
      <c r="H13" s="20"/>
      <c r="I13" s="20"/>
      <c r="J13" s="29">
        <v>120000</v>
      </c>
    </row>
    <row r="14" spans="2:10" ht="25.5" hidden="1" x14ac:dyDescent="0.2">
      <c r="B14" s="25" t="s">
        <v>38</v>
      </c>
      <c r="C14" s="26" t="s">
        <v>13</v>
      </c>
      <c r="D14" s="18" t="s">
        <v>39</v>
      </c>
      <c r="E14" s="24" t="s">
        <v>33</v>
      </c>
      <c r="F14" s="27"/>
      <c r="G14" s="30">
        <f>500*0.88</f>
        <v>440</v>
      </c>
      <c r="H14" s="20">
        <v>850</v>
      </c>
      <c r="I14" s="20"/>
      <c r="J14" s="20">
        <v>500</v>
      </c>
    </row>
    <row r="15" spans="2:10" ht="25.5" hidden="1" x14ac:dyDescent="0.2">
      <c r="B15" s="25" t="s">
        <v>40</v>
      </c>
      <c r="C15" s="26"/>
      <c r="D15" s="18" t="s">
        <v>41</v>
      </c>
      <c r="E15" s="24" t="s">
        <v>21</v>
      </c>
      <c r="F15" s="27"/>
      <c r="G15" s="28">
        <v>7.0000000000000007E-2</v>
      </c>
      <c r="H15" s="20"/>
      <c r="I15" s="20"/>
      <c r="J15" s="29">
        <v>75000</v>
      </c>
    </row>
    <row r="16" spans="2:10" ht="13.5" hidden="1" thickBot="1" x14ac:dyDescent="0.25">
      <c r="B16" s="31"/>
      <c r="C16" s="32"/>
      <c r="D16" s="33"/>
      <c r="E16" s="34"/>
      <c r="F16" s="35"/>
      <c r="G16" s="35"/>
      <c r="H16" s="36"/>
      <c r="I16" s="37"/>
      <c r="J16" s="20"/>
    </row>
    <row r="17" spans="2:10" ht="13.5" hidden="1" thickBot="1" x14ac:dyDescent="0.25">
      <c r="B17" s="31"/>
      <c r="C17" s="32"/>
      <c r="D17" s="33"/>
      <c r="E17" s="34"/>
      <c r="F17" s="35"/>
      <c r="G17" s="35"/>
      <c r="H17" s="36"/>
      <c r="I17" s="37"/>
      <c r="J17" s="20"/>
    </row>
    <row r="18" spans="2:10" ht="13.5" hidden="1" thickBot="1" x14ac:dyDescent="0.25">
      <c r="B18" s="392" t="s">
        <v>42</v>
      </c>
      <c r="C18" s="393"/>
      <c r="D18" s="393"/>
      <c r="E18" s="393"/>
      <c r="F18" s="38"/>
      <c r="G18" s="38"/>
      <c r="H18" s="38"/>
      <c r="I18" s="39"/>
      <c r="J18" s="27"/>
    </row>
    <row r="22" spans="2:10" ht="12.75" hidden="1" x14ac:dyDescent="0.2">
      <c r="E22" s="4"/>
    </row>
  </sheetData>
  <mergeCells count="3">
    <mergeCell ref="B2:D2"/>
    <mergeCell ref="B4:J4"/>
    <mergeCell ref="B18:E18"/>
  </mergeCells>
  <pageMargins left="0.7" right="0.7" top="0.75" bottom="0.75" header="0.3" footer="0.3"/>
  <pageSetup scale="91" fitToHeight="0" orientation="landscape" r:id="rId1"/>
  <headerFooter>
    <oddFooter>&amp;L&amp;1#&amp;"Calibri"&amp;10 Sensitivity: Controlled Disclosure</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E6E7C-BBCC-4873-A67C-D0B027B3C95D}">
  <sheetPr>
    <pageSetUpPr fitToPage="1"/>
  </sheetPr>
  <dimension ref="B1:S686"/>
  <sheetViews>
    <sheetView topLeftCell="B1" zoomScale="105" zoomScaleNormal="105" workbookViewId="0">
      <pane xSplit="4" ySplit="2" topLeftCell="F47" activePane="bottomRight" state="frozen"/>
      <selection activeCell="B1" sqref="B1"/>
      <selection pane="topRight" activeCell="F1" sqref="F1"/>
      <selection pane="bottomLeft" activeCell="B3" sqref="B3"/>
      <selection pane="bottomRight" activeCell="G48" sqref="G48"/>
    </sheetView>
  </sheetViews>
  <sheetFormatPr defaultColWidth="0" defaultRowHeight="12.75" zeroHeight="1" x14ac:dyDescent="0.2"/>
  <cols>
    <col min="1" max="1" width="3.140625" style="4" customWidth="1"/>
    <col min="2" max="2" width="9.140625" style="40" customWidth="1"/>
    <col min="3" max="3" width="22.140625" style="40" customWidth="1"/>
    <col min="4" max="4" width="60.5703125" style="2" customWidth="1"/>
    <col min="5" max="5" width="16.85546875" style="3" bestFit="1" customWidth="1"/>
    <col min="6" max="7" width="16.85546875" style="3" customWidth="1"/>
    <col min="8" max="11" width="16.85546875" style="3" hidden="1" customWidth="1"/>
    <col min="12" max="12" width="16.85546875" style="41" hidden="1" customWidth="1"/>
    <col min="13" max="13" width="16.85546875" style="42" hidden="1" customWidth="1"/>
    <col min="14" max="14" width="10" style="43" hidden="1" customWidth="1"/>
    <col min="15" max="15" width="13" style="43" hidden="1" customWidth="1"/>
    <col min="16" max="16" width="13.85546875" style="44" hidden="1" customWidth="1"/>
    <col min="17" max="17" width="12.28515625" style="45" hidden="1" customWidth="1"/>
    <col min="18" max="18" width="12.140625" style="44" hidden="1" customWidth="1"/>
    <col min="19" max="19" width="12.28515625" style="4" hidden="1" customWidth="1"/>
    <col min="20" max="26" width="0" style="4" hidden="1" customWidth="1"/>
    <col min="27" max="16384" width="0" style="4" hidden="1"/>
  </cols>
  <sheetData>
    <row r="1" spans="2:19" ht="13.5" thickBot="1" x14ac:dyDescent="0.25">
      <c r="B1" s="1"/>
      <c r="C1" s="1"/>
    </row>
    <row r="2" spans="2:19" ht="38.25" customHeight="1" thickBot="1" x14ac:dyDescent="0.25">
      <c r="B2" s="439" t="s">
        <v>0</v>
      </c>
      <c r="C2" s="440"/>
      <c r="D2" s="440"/>
      <c r="E2" s="46"/>
      <c r="F2" s="390" t="s">
        <v>1</v>
      </c>
      <c r="G2" s="390"/>
      <c r="H2" s="441" t="s">
        <v>43</v>
      </c>
      <c r="I2" s="442"/>
      <c r="J2" s="443" t="s">
        <v>44</v>
      </c>
      <c r="K2" s="444"/>
      <c r="L2" s="445" t="s">
        <v>43</v>
      </c>
      <c r="M2" s="446"/>
      <c r="N2" s="447" t="s">
        <v>2</v>
      </c>
      <c r="O2" s="447"/>
      <c r="P2" s="434" t="s">
        <v>3</v>
      </c>
      <c r="Q2" s="435"/>
      <c r="R2" s="436" t="s">
        <v>4</v>
      </c>
      <c r="S2" s="436"/>
    </row>
    <row r="3" spans="2:19" ht="26.25" thickBot="1" x14ac:dyDescent="0.25">
      <c r="B3" s="47" t="s">
        <v>5</v>
      </c>
      <c r="C3" s="48" t="s">
        <v>6</v>
      </c>
      <c r="D3" s="49" t="s">
        <v>7</v>
      </c>
      <c r="E3" s="50" t="s">
        <v>8</v>
      </c>
      <c r="F3" s="51" t="s">
        <v>45</v>
      </c>
      <c r="G3" s="51" t="s">
        <v>46</v>
      </c>
      <c r="H3" s="51" t="s">
        <v>45</v>
      </c>
      <c r="I3" s="51" t="s">
        <v>46</v>
      </c>
      <c r="J3" s="51" t="s">
        <v>45</v>
      </c>
      <c r="K3" s="51" t="s">
        <v>46</v>
      </c>
      <c r="L3" s="52" t="s">
        <v>45</v>
      </c>
      <c r="M3" s="53" t="s">
        <v>46</v>
      </c>
      <c r="N3" s="54" t="s">
        <v>45</v>
      </c>
      <c r="O3" s="55" t="s">
        <v>46</v>
      </c>
      <c r="P3" s="56" t="s">
        <v>45</v>
      </c>
      <c r="Q3" s="57" t="s">
        <v>46</v>
      </c>
      <c r="R3" s="58" t="s">
        <v>45</v>
      </c>
      <c r="S3" s="57" t="s">
        <v>46</v>
      </c>
    </row>
    <row r="4" spans="2:19" ht="13.5" customHeight="1" thickBot="1" x14ac:dyDescent="0.25">
      <c r="B4" s="437" t="s">
        <v>47</v>
      </c>
      <c r="C4" s="438"/>
      <c r="D4" s="438"/>
      <c r="E4" s="438"/>
      <c r="F4" s="12"/>
      <c r="G4" s="12"/>
      <c r="H4" s="12"/>
      <c r="I4" s="12"/>
      <c r="J4" s="59"/>
      <c r="K4" s="59"/>
      <c r="L4" s="59"/>
      <c r="M4" s="59"/>
      <c r="N4" s="59"/>
      <c r="O4" s="59"/>
      <c r="P4" s="60"/>
      <c r="Q4" s="27"/>
      <c r="R4" s="61"/>
      <c r="S4" s="62"/>
    </row>
    <row r="5" spans="2:19" ht="128.25" thickBot="1" x14ac:dyDescent="0.25">
      <c r="B5" s="63" t="s">
        <v>48</v>
      </c>
      <c r="C5" s="64" t="s">
        <v>49</v>
      </c>
      <c r="D5" s="65" t="s">
        <v>50</v>
      </c>
      <c r="E5" s="66" t="s">
        <v>51</v>
      </c>
      <c r="F5" s="67"/>
      <c r="G5" s="68"/>
      <c r="H5" s="67"/>
      <c r="I5" s="68">
        <v>8550</v>
      </c>
      <c r="J5" s="67"/>
      <c r="K5" s="69">
        <v>9500</v>
      </c>
      <c r="L5" s="70"/>
      <c r="M5" s="71">
        <f>MEDIAN(O5,Q5,S5)</f>
        <v>17645</v>
      </c>
      <c r="N5" s="72">
        <v>0</v>
      </c>
      <c r="O5" s="73">
        <v>9500</v>
      </c>
      <c r="P5" s="74"/>
      <c r="Q5" s="20">
        <v>24000</v>
      </c>
      <c r="R5" s="74">
        <v>0</v>
      </c>
      <c r="S5" s="20">
        <v>17645</v>
      </c>
    </row>
    <row r="6" spans="2:19" ht="127.5" x14ac:dyDescent="0.2">
      <c r="B6" s="75" t="s">
        <v>52</v>
      </c>
      <c r="C6" s="76" t="s">
        <v>49</v>
      </c>
      <c r="D6" s="18" t="s">
        <v>53</v>
      </c>
      <c r="E6" s="77" t="s">
        <v>51</v>
      </c>
      <c r="F6" s="78"/>
      <c r="G6" s="68"/>
      <c r="H6" s="78"/>
      <c r="I6" s="68">
        <v>4466.7</v>
      </c>
      <c r="J6" s="78"/>
      <c r="K6" s="79">
        <v>4963</v>
      </c>
      <c r="L6" s="80">
        <f>MEDIAN(N6,P6,R6)</f>
        <v>0</v>
      </c>
      <c r="M6" s="71">
        <f>MEDIAN(O6,Q6,S6)</f>
        <v>5731.5</v>
      </c>
      <c r="N6" s="81">
        <v>0</v>
      </c>
      <c r="O6" s="82">
        <v>6500</v>
      </c>
      <c r="P6" s="83"/>
      <c r="Q6" s="84"/>
      <c r="R6" s="83">
        <v>0</v>
      </c>
      <c r="S6" s="84">
        <v>4963</v>
      </c>
    </row>
    <row r="7" spans="2:19" ht="76.5" x14ac:dyDescent="0.2">
      <c r="B7" s="75" t="s">
        <v>54</v>
      </c>
      <c r="C7" s="76" t="s">
        <v>49</v>
      </c>
      <c r="D7" s="85" t="s">
        <v>55</v>
      </c>
      <c r="E7" s="86" t="s">
        <v>56</v>
      </c>
      <c r="F7" s="87"/>
      <c r="G7" s="88"/>
      <c r="H7" s="89" t="s">
        <v>57</v>
      </c>
      <c r="I7" s="68" t="s">
        <v>57</v>
      </c>
      <c r="J7" s="90">
        <v>3400</v>
      </c>
      <c r="K7" s="79">
        <v>13500</v>
      </c>
      <c r="L7" s="91">
        <f>MEDIAN(N7,P7,R7)</f>
        <v>6450</v>
      </c>
      <c r="M7" s="71">
        <f>MEDIAN(O7,Q7,S7)</f>
        <v>13500</v>
      </c>
      <c r="N7" s="23">
        <v>3400</v>
      </c>
      <c r="O7" s="23">
        <v>13500</v>
      </c>
      <c r="P7" s="92">
        <v>9500</v>
      </c>
      <c r="Q7" s="23">
        <v>2400</v>
      </c>
      <c r="R7" s="93"/>
      <c r="S7" s="20">
        <v>28000</v>
      </c>
    </row>
    <row r="8" spans="2:19" ht="38.25" x14ac:dyDescent="0.2">
      <c r="B8" s="75" t="s">
        <v>58</v>
      </c>
      <c r="C8" s="76" t="s">
        <v>49</v>
      </c>
      <c r="D8" s="85" t="s">
        <v>59</v>
      </c>
      <c r="E8" s="86" t="s">
        <v>56</v>
      </c>
      <c r="F8" s="89"/>
      <c r="G8" s="68"/>
      <c r="H8" s="89">
        <v>198</v>
      </c>
      <c r="I8" s="68">
        <v>567</v>
      </c>
      <c r="J8" s="79">
        <v>220</v>
      </c>
      <c r="K8" s="90">
        <v>630</v>
      </c>
      <c r="L8" s="91">
        <f>MEDIAN(N8,P8,R8)</f>
        <v>110</v>
      </c>
      <c r="M8" s="71">
        <f>MEDIAN(O8,Q8,S8)</f>
        <v>761</v>
      </c>
      <c r="N8" s="23">
        <v>220</v>
      </c>
      <c r="O8" s="23">
        <v>630</v>
      </c>
      <c r="P8" s="94"/>
      <c r="Q8" s="20">
        <v>950</v>
      </c>
      <c r="R8" s="93">
        <v>0</v>
      </c>
      <c r="S8" s="20">
        <v>761</v>
      </c>
    </row>
    <row r="9" spans="2:19" ht="63.75" x14ac:dyDescent="0.2">
      <c r="B9" s="75" t="s">
        <v>60</v>
      </c>
      <c r="C9" s="76" t="s">
        <v>61</v>
      </c>
      <c r="D9" s="85" t="s">
        <v>62</v>
      </c>
      <c r="E9" s="86" t="s">
        <v>56</v>
      </c>
      <c r="F9" s="89"/>
      <c r="G9" s="68"/>
      <c r="H9" s="89">
        <v>126</v>
      </c>
      <c r="I9" s="68">
        <v>225</v>
      </c>
      <c r="J9" s="79">
        <v>140</v>
      </c>
      <c r="K9" s="90">
        <v>250</v>
      </c>
      <c r="L9" s="91">
        <f t="shared" ref="L9:M16" si="0">MEDIAN(N9,P9,R9)</f>
        <v>70</v>
      </c>
      <c r="M9" s="71">
        <f t="shared" si="0"/>
        <v>894</v>
      </c>
      <c r="N9" s="23">
        <v>140</v>
      </c>
      <c r="O9" s="23">
        <v>250</v>
      </c>
      <c r="P9" s="94"/>
      <c r="Q9" s="20">
        <v>1100</v>
      </c>
      <c r="R9" s="93">
        <v>0</v>
      </c>
      <c r="S9" s="20">
        <v>894</v>
      </c>
    </row>
    <row r="10" spans="2:19" ht="63.75" x14ac:dyDescent="0.2">
      <c r="B10" s="75" t="s">
        <v>63</v>
      </c>
      <c r="C10" s="76" t="s">
        <v>61</v>
      </c>
      <c r="D10" s="85" t="s">
        <v>64</v>
      </c>
      <c r="E10" s="86" t="s">
        <v>56</v>
      </c>
      <c r="F10" s="89"/>
      <c r="G10" s="68"/>
      <c r="H10" s="89">
        <v>126</v>
      </c>
      <c r="I10" s="68">
        <v>225</v>
      </c>
      <c r="J10" s="79">
        <v>140</v>
      </c>
      <c r="K10" s="90">
        <v>250</v>
      </c>
      <c r="L10" s="91">
        <f t="shared" si="0"/>
        <v>70</v>
      </c>
      <c r="M10" s="71">
        <f t="shared" si="0"/>
        <v>1192</v>
      </c>
      <c r="N10" s="23">
        <v>140</v>
      </c>
      <c r="O10" s="23">
        <v>250</v>
      </c>
      <c r="P10" s="94"/>
      <c r="Q10" s="20">
        <v>1560</v>
      </c>
      <c r="R10" s="93">
        <v>0</v>
      </c>
      <c r="S10" s="20">
        <v>1192</v>
      </c>
    </row>
    <row r="11" spans="2:19" ht="89.25" x14ac:dyDescent="0.2">
      <c r="B11" s="75" t="s">
        <v>65</v>
      </c>
      <c r="C11" s="76" t="s">
        <v>61</v>
      </c>
      <c r="D11" s="85" t="s">
        <v>66</v>
      </c>
      <c r="E11" s="86" t="s">
        <v>56</v>
      </c>
      <c r="F11" s="89"/>
      <c r="G11" s="68"/>
      <c r="H11" s="89">
        <v>108</v>
      </c>
      <c r="I11" s="68">
        <v>225</v>
      </c>
      <c r="J11" s="90">
        <v>120</v>
      </c>
      <c r="K11" s="79">
        <v>250</v>
      </c>
      <c r="L11" s="91">
        <f t="shared" si="0"/>
        <v>60</v>
      </c>
      <c r="M11" s="71">
        <f t="shared" si="0"/>
        <v>211</v>
      </c>
      <c r="N11" s="23">
        <v>120</v>
      </c>
      <c r="O11" s="23">
        <v>250</v>
      </c>
      <c r="P11" s="94"/>
      <c r="Q11" s="20">
        <v>211</v>
      </c>
      <c r="R11" s="93">
        <v>0</v>
      </c>
      <c r="S11" s="20">
        <v>163</v>
      </c>
    </row>
    <row r="12" spans="2:19" ht="51" x14ac:dyDescent="0.2">
      <c r="B12" s="75" t="s">
        <v>67</v>
      </c>
      <c r="C12" s="76" t="s">
        <v>61</v>
      </c>
      <c r="D12" s="85" t="s">
        <v>68</v>
      </c>
      <c r="E12" s="86" t="s">
        <v>56</v>
      </c>
      <c r="F12" s="89"/>
      <c r="G12" s="68"/>
      <c r="H12" s="89">
        <v>108</v>
      </c>
      <c r="I12" s="68">
        <v>225</v>
      </c>
      <c r="J12" s="90">
        <v>120</v>
      </c>
      <c r="K12" s="79">
        <v>250</v>
      </c>
      <c r="L12" s="91">
        <f t="shared" si="0"/>
        <v>60</v>
      </c>
      <c r="M12" s="71">
        <f t="shared" si="0"/>
        <v>211</v>
      </c>
      <c r="N12" s="23">
        <v>120</v>
      </c>
      <c r="O12" s="23">
        <v>250</v>
      </c>
      <c r="P12" s="94"/>
      <c r="Q12" s="20">
        <v>211</v>
      </c>
      <c r="R12" s="93">
        <v>0</v>
      </c>
      <c r="S12" s="20">
        <v>163</v>
      </c>
    </row>
    <row r="13" spans="2:19" ht="76.5" x14ac:dyDescent="0.2">
      <c r="B13" s="75" t="s">
        <v>69</v>
      </c>
      <c r="C13" s="76" t="s">
        <v>61</v>
      </c>
      <c r="D13" s="95" t="s">
        <v>70</v>
      </c>
      <c r="E13" s="86" t="s">
        <v>51</v>
      </c>
      <c r="F13" s="89"/>
      <c r="G13" s="68"/>
      <c r="H13" s="89">
        <v>3244.5</v>
      </c>
      <c r="I13" s="68">
        <v>324</v>
      </c>
      <c r="J13" s="90">
        <v>3605</v>
      </c>
      <c r="K13" s="90">
        <v>360</v>
      </c>
      <c r="L13" s="91">
        <f t="shared" si="0"/>
        <v>675</v>
      </c>
      <c r="M13" s="71">
        <f t="shared" si="0"/>
        <v>6305</v>
      </c>
      <c r="N13" s="23">
        <v>1350</v>
      </c>
      <c r="O13" s="23">
        <v>260</v>
      </c>
      <c r="P13" s="94"/>
      <c r="Q13" s="20">
        <v>7168</v>
      </c>
      <c r="R13" s="93">
        <v>0</v>
      </c>
      <c r="S13" s="20">
        <v>6305</v>
      </c>
    </row>
    <row r="14" spans="2:19" ht="41.25" customHeight="1" x14ac:dyDescent="0.2">
      <c r="B14" s="75" t="s">
        <v>71</v>
      </c>
      <c r="C14" s="25" t="s">
        <v>13</v>
      </c>
      <c r="D14" s="85" t="s">
        <v>72</v>
      </c>
      <c r="E14" s="86" t="s">
        <v>73</v>
      </c>
      <c r="F14" s="89"/>
      <c r="G14" s="68"/>
      <c r="H14" s="89">
        <v>270</v>
      </c>
      <c r="I14" s="68">
        <v>72</v>
      </c>
      <c r="J14" s="90">
        <v>300</v>
      </c>
      <c r="K14" s="90">
        <v>80</v>
      </c>
      <c r="L14" s="91">
        <f t="shared" si="0"/>
        <v>150</v>
      </c>
      <c r="M14" s="71">
        <f t="shared" si="0"/>
        <v>1955</v>
      </c>
      <c r="N14" s="23">
        <v>300</v>
      </c>
      <c r="O14" s="23">
        <v>80</v>
      </c>
      <c r="P14" s="94"/>
      <c r="Q14" s="20">
        <v>2540</v>
      </c>
      <c r="R14" s="93">
        <v>0</v>
      </c>
      <c r="S14" s="20">
        <v>1955</v>
      </c>
    </row>
    <row r="15" spans="2:19" ht="43.5" customHeight="1" x14ac:dyDescent="0.2">
      <c r="B15" s="75" t="s">
        <v>74</v>
      </c>
      <c r="C15" s="25" t="s">
        <v>13</v>
      </c>
      <c r="D15" s="95" t="s">
        <v>75</v>
      </c>
      <c r="E15" s="86" t="s">
        <v>73</v>
      </c>
      <c r="F15" s="89"/>
      <c r="G15" s="68"/>
      <c r="H15" s="89">
        <v>270</v>
      </c>
      <c r="I15" s="68">
        <v>72</v>
      </c>
      <c r="J15" s="90">
        <v>300</v>
      </c>
      <c r="K15" s="90">
        <v>80</v>
      </c>
      <c r="L15" s="91">
        <f t="shared" si="0"/>
        <v>150</v>
      </c>
      <c r="M15" s="71">
        <f t="shared" si="0"/>
        <v>762</v>
      </c>
      <c r="N15" s="23">
        <v>300</v>
      </c>
      <c r="O15" s="23">
        <v>80</v>
      </c>
      <c r="P15" s="94"/>
      <c r="Q15" s="20">
        <v>990</v>
      </c>
      <c r="R15" s="93">
        <v>0</v>
      </c>
      <c r="S15" s="20">
        <v>762</v>
      </c>
    </row>
    <row r="16" spans="2:19" ht="30" customHeight="1" x14ac:dyDescent="0.2">
      <c r="B16" s="75" t="s">
        <v>76</v>
      </c>
      <c r="C16" s="25" t="s">
        <v>13</v>
      </c>
      <c r="D16" s="85" t="s">
        <v>77</v>
      </c>
      <c r="E16" s="96" t="s">
        <v>56</v>
      </c>
      <c r="F16" s="89"/>
      <c r="G16" s="68"/>
      <c r="H16" s="89">
        <v>7.2</v>
      </c>
      <c r="I16" s="68">
        <v>7.2</v>
      </c>
      <c r="J16" s="90">
        <v>8</v>
      </c>
      <c r="K16" s="90">
        <v>8</v>
      </c>
      <c r="L16" s="91">
        <f t="shared" si="0"/>
        <v>4</v>
      </c>
      <c r="M16" s="71">
        <f t="shared" si="0"/>
        <v>16.5</v>
      </c>
      <c r="N16" s="23">
        <v>8</v>
      </c>
      <c r="O16" s="23">
        <v>8</v>
      </c>
      <c r="P16" s="94"/>
      <c r="Q16" s="20">
        <v>20</v>
      </c>
      <c r="R16" s="93">
        <v>0</v>
      </c>
      <c r="S16" s="20">
        <v>16.5</v>
      </c>
    </row>
    <row r="17" spans="2:19" ht="51" x14ac:dyDescent="0.2">
      <c r="B17" s="75" t="s">
        <v>78</v>
      </c>
      <c r="C17" s="97" t="s">
        <v>79</v>
      </c>
      <c r="D17" s="95" t="s">
        <v>80</v>
      </c>
      <c r="E17" s="98" t="s">
        <v>15</v>
      </c>
      <c r="F17" s="425"/>
      <c r="G17" s="426"/>
      <c r="H17" s="427">
        <v>0.1</v>
      </c>
      <c r="I17" s="418"/>
      <c r="J17" s="428" t="s">
        <v>81</v>
      </c>
      <c r="K17" s="429"/>
      <c r="L17" s="100" t="s">
        <v>82</v>
      </c>
      <c r="M17" s="100" t="s">
        <v>82</v>
      </c>
      <c r="N17" s="23">
        <v>0</v>
      </c>
      <c r="O17" s="23">
        <v>0</v>
      </c>
      <c r="P17" s="101"/>
      <c r="Q17" s="20"/>
      <c r="R17" s="93" t="s">
        <v>83</v>
      </c>
      <c r="S17" s="20"/>
    </row>
    <row r="18" spans="2:19" ht="51" x14ac:dyDescent="0.2">
      <c r="B18" s="75" t="s">
        <v>84</v>
      </c>
      <c r="C18" s="97" t="s">
        <v>79</v>
      </c>
      <c r="D18" s="95" t="s">
        <v>85</v>
      </c>
      <c r="E18" s="98" t="s">
        <v>15</v>
      </c>
      <c r="F18" s="425"/>
      <c r="G18" s="426"/>
      <c r="H18" s="427">
        <v>0.1</v>
      </c>
      <c r="I18" s="418"/>
      <c r="J18" s="428" t="s">
        <v>81</v>
      </c>
      <c r="K18" s="429"/>
      <c r="L18" s="100" t="s">
        <v>82</v>
      </c>
      <c r="M18" s="100" t="s">
        <v>82</v>
      </c>
      <c r="N18" s="23">
        <v>0</v>
      </c>
      <c r="O18" s="23">
        <v>0</v>
      </c>
      <c r="P18" s="101"/>
      <c r="Q18" s="20"/>
      <c r="R18" s="93"/>
      <c r="S18" s="20"/>
    </row>
    <row r="19" spans="2:19" ht="51" x14ac:dyDescent="0.2">
      <c r="B19" s="75" t="s">
        <v>86</v>
      </c>
      <c r="C19" s="97" t="s">
        <v>79</v>
      </c>
      <c r="D19" s="95" t="s">
        <v>87</v>
      </c>
      <c r="E19" s="98" t="s">
        <v>15</v>
      </c>
      <c r="F19" s="425"/>
      <c r="G19" s="426"/>
      <c r="H19" s="427">
        <v>0.1</v>
      </c>
      <c r="I19" s="418"/>
      <c r="J19" s="428" t="s">
        <v>81</v>
      </c>
      <c r="K19" s="429"/>
      <c r="L19" s="100" t="s">
        <v>82</v>
      </c>
      <c r="M19" s="100" t="s">
        <v>82</v>
      </c>
      <c r="N19" s="23">
        <v>0</v>
      </c>
      <c r="O19" s="23">
        <v>0</v>
      </c>
      <c r="P19" s="101"/>
      <c r="Q19" s="20"/>
      <c r="R19" s="93"/>
      <c r="S19" s="20"/>
    </row>
    <row r="20" spans="2:19" ht="51" x14ac:dyDescent="0.2">
      <c r="B20" s="75" t="s">
        <v>88</v>
      </c>
      <c r="C20" s="97" t="s">
        <v>79</v>
      </c>
      <c r="D20" s="95" t="s">
        <v>89</v>
      </c>
      <c r="E20" s="98" t="s">
        <v>15</v>
      </c>
      <c r="F20" s="425"/>
      <c r="G20" s="426"/>
      <c r="H20" s="427">
        <v>0.1</v>
      </c>
      <c r="I20" s="418"/>
      <c r="J20" s="428" t="s">
        <v>81</v>
      </c>
      <c r="K20" s="429"/>
      <c r="L20" s="100" t="s">
        <v>82</v>
      </c>
      <c r="M20" s="100" t="s">
        <v>82</v>
      </c>
      <c r="N20" s="23">
        <v>0</v>
      </c>
      <c r="O20" s="23">
        <v>0</v>
      </c>
      <c r="P20" s="101"/>
      <c r="Q20" s="20"/>
      <c r="R20" s="93"/>
      <c r="S20" s="20"/>
    </row>
    <row r="21" spans="2:19" ht="51.75" thickBot="1" x14ac:dyDescent="0.25">
      <c r="B21" s="102" t="s">
        <v>90</v>
      </c>
      <c r="C21" s="103" t="s">
        <v>79</v>
      </c>
      <c r="D21" s="104" t="s">
        <v>91</v>
      </c>
      <c r="E21" s="105" t="s">
        <v>15</v>
      </c>
      <c r="F21" s="430"/>
      <c r="G21" s="431"/>
      <c r="H21" s="427">
        <v>0.1</v>
      </c>
      <c r="I21" s="418"/>
      <c r="J21" s="432" t="s">
        <v>81</v>
      </c>
      <c r="K21" s="433"/>
      <c r="L21" s="100" t="s">
        <v>82</v>
      </c>
      <c r="M21" s="100" t="s">
        <v>82</v>
      </c>
      <c r="N21" s="106">
        <v>0</v>
      </c>
      <c r="O21" s="106">
        <v>0</v>
      </c>
      <c r="P21" s="107"/>
      <c r="Q21" s="108"/>
      <c r="R21" s="109"/>
      <c r="S21" s="108"/>
    </row>
    <row r="22" spans="2:19" ht="12.75" customHeight="1" thickBot="1" x14ac:dyDescent="0.25">
      <c r="B22" s="396" t="s">
        <v>92</v>
      </c>
      <c r="C22" s="397"/>
      <c r="D22" s="397"/>
      <c r="E22" s="397"/>
      <c r="F22" s="110"/>
      <c r="G22" s="110"/>
      <c r="H22" s="110"/>
      <c r="I22" s="110"/>
      <c r="J22" s="110"/>
      <c r="K22" s="110"/>
      <c r="L22" s="111"/>
      <c r="M22" s="112"/>
      <c r="N22" s="113"/>
      <c r="O22" s="113"/>
      <c r="P22" s="114"/>
      <c r="Q22" s="115"/>
      <c r="R22" s="114"/>
      <c r="S22" s="115"/>
    </row>
    <row r="23" spans="2:19" ht="12.75" customHeight="1" thickBot="1" x14ac:dyDescent="0.25">
      <c r="B23" s="423" t="s">
        <v>93</v>
      </c>
      <c r="C23" s="424"/>
      <c r="D23" s="424"/>
      <c r="E23" s="424"/>
      <c r="F23" s="424"/>
      <c r="G23" s="424"/>
      <c r="H23" s="424"/>
      <c r="I23" s="424"/>
      <c r="J23" s="424"/>
      <c r="K23" s="424"/>
      <c r="L23" s="424"/>
      <c r="M23" s="424"/>
      <c r="N23" s="424"/>
      <c r="O23" s="424"/>
      <c r="P23" s="116"/>
      <c r="R23" s="4"/>
    </row>
    <row r="24" spans="2:19" ht="25.5" x14ac:dyDescent="0.2">
      <c r="B24" s="63" t="s">
        <v>94</v>
      </c>
      <c r="C24" s="117" t="s">
        <v>95</v>
      </c>
      <c r="D24" s="118" t="s">
        <v>96</v>
      </c>
      <c r="E24" s="66" t="s">
        <v>51</v>
      </c>
      <c r="F24" s="67"/>
      <c r="G24" s="69"/>
      <c r="H24" s="67"/>
      <c r="I24" s="69">
        <v>225</v>
      </c>
      <c r="J24" s="67"/>
      <c r="K24" s="69">
        <v>250</v>
      </c>
      <c r="L24" s="78"/>
      <c r="M24" s="71">
        <f>MEDIAN(O24,Q24,S24)</f>
        <v>350</v>
      </c>
      <c r="N24" s="72"/>
      <c r="O24" s="82">
        <v>450</v>
      </c>
      <c r="P24" s="74"/>
      <c r="Q24" s="119"/>
      <c r="R24" s="74"/>
      <c r="S24" s="119">
        <v>250</v>
      </c>
    </row>
    <row r="25" spans="2:19" ht="38.25" x14ac:dyDescent="0.2">
      <c r="B25" s="120" t="s">
        <v>97</v>
      </c>
      <c r="C25" s="121" t="s">
        <v>95</v>
      </c>
      <c r="D25" s="95" t="s">
        <v>98</v>
      </c>
      <c r="E25" s="96" t="s">
        <v>56</v>
      </c>
      <c r="F25" s="89"/>
      <c r="G25" s="69"/>
      <c r="H25" s="89">
        <v>230.4</v>
      </c>
      <c r="I25" s="69">
        <v>780.3</v>
      </c>
      <c r="J25" s="90">
        <v>256</v>
      </c>
      <c r="K25" s="90">
        <v>867</v>
      </c>
      <c r="L25" s="122">
        <f>MEDIAN(N25,P25,R25)</f>
        <v>260</v>
      </c>
      <c r="M25" s="71">
        <f t="shared" ref="M25:M34" si="1">MEDIAN(O25,Q25,S25)</f>
        <v>1650</v>
      </c>
      <c r="N25" s="23">
        <v>260</v>
      </c>
      <c r="O25" s="23">
        <v>1650</v>
      </c>
      <c r="P25" s="23">
        <v>617</v>
      </c>
      <c r="Q25" s="23">
        <v>4964</v>
      </c>
      <c r="R25" s="93">
        <v>256</v>
      </c>
      <c r="S25" s="20">
        <v>867</v>
      </c>
    </row>
    <row r="26" spans="2:19" ht="38.25" x14ac:dyDescent="0.2">
      <c r="B26" s="120" t="s">
        <v>99</v>
      </c>
      <c r="C26" s="121" t="s">
        <v>95</v>
      </c>
      <c r="D26" s="95" t="s">
        <v>100</v>
      </c>
      <c r="E26" s="96" t="s">
        <v>56</v>
      </c>
      <c r="F26" s="89"/>
      <c r="G26" s="69"/>
      <c r="H26" s="89">
        <v>140.4</v>
      </c>
      <c r="I26" s="69">
        <v>669.6</v>
      </c>
      <c r="J26" s="89">
        <v>156</v>
      </c>
      <c r="K26" s="89">
        <v>744</v>
      </c>
      <c r="L26" s="122">
        <f t="shared" ref="L26:L27" si="2">MEDIAN(N26,P26,R26)</f>
        <v>220</v>
      </c>
      <c r="M26" s="71">
        <f t="shared" si="1"/>
        <v>1550</v>
      </c>
      <c r="N26" s="23">
        <v>220</v>
      </c>
      <c r="O26" s="23">
        <v>1550</v>
      </c>
      <c r="P26" s="92">
        <v>257</v>
      </c>
      <c r="Q26" s="20">
        <v>1740</v>
      </c>
      <c r="R26" s="93">
        <v>156</v>
      </c>
      <c r="S26" s="20">
        <v>744</v>
      </c>
    </row>
    <row r="27" spans="2:19" ht="38.25" x14ac:dyDescent="0.2">
      <c r="B27" s="120" t="s">
        <v>101</v>
      </c>
      <c r="C27" s="121" t="s">
        <v>95</v>
      </c>
      <c r="D27" s="95" t="s">
        <v>102</v>
      </c>
      <c r="E27" s="96" t="s">
        <v>56</v>
      </c>
      <c r="F27" s="89"/>
      <c r="G27" s="69"/>
      <c r="H27" s="89">
        <v>70.2</v>
      </c>
      <c r="I27" s="69">
        <v>491.4</v>
      </c>
      <c r="J27" s="89">
        <v>78</v>
      </c>
      <c r="K27" s="89">
        <v>546</v>
      </c>
      <c r="L27" s="122">
        <f t="shared" si="2"/>
        <v>176</v>
      </c>
      <c r="M27" s="71">
        <f t="shared" si="1"/>
        <v>1450</v>
      </c>
      <c r="N27" s="23">
        <v>180</v>
      </c>
      <c r="O27" s="23">
        <v>1450</v>
      </c>
      <c r="P27" s="92">
        <v>176</v>
      </c>
      <c r="Q27" s="20">
        <v>1450</v>
      </c>
      <c r="R27" s="93">
        <v>78</v>
      </c>
      <c r="S27" s="20">
        <v>546</v>
      </c>
    </row>
    <row r="28" spans="2:19" ht="63.75" x14ac:dyDescent="0.2">
      <c r="B28" s="120" t="s">
        <v>103</v>
      </c>
      <c r="C28" s="123" t="s">
        <v>104</v>
      </c>
      <c r="D28" s="124" t="s">
        <v>105</v>
      </c>
      <c r="E28" s="96" t="s">
        <v>56</v>
      </c>
      <c r="F28" s="125"/>
      <c r="G28" s="69"/>
      <c r="H28" s="125"/>
      <c r="I28" s="69">
        <v>257.39999999999998</v>
      </c>
      <c r="J28" s="125"/>
      <c r="K28" s="90">
        <f>AVERAGE(O28,Q28,S28)</f>
        <v>286</v>
      </c>
      <c r="L28" s="125"/>
      <c r="M28" s="71">
        <f t="shared" si="1"/>
        <v>300</v>
      </c>
      <c r="N28" s="81"/>
      <c r="O28" s="23">
        <v>180</v>
      </c>
      <c r="P28" s="83"/>
      <c r="Q28" s="20">
        <v>300</v>
      </c>
      <c r="R28" s="83">
        <v>485</v>
      </c>
      <c r="S28" s="20">
        <v>378</v>
      </c>
    </row>
    <row r="29" spans="2:19" ht="63.75" x14ac:dyDescent="0.2">
      <c r="B29" s="120" t="s">
        <v>106</v>
      </c>
      <c r="C29" s="123" t="s">
        <v>104</v>
      </c>
      <c r="D29" s="124" t="s">
        <v>107</v>
      </c>
      <c r="E29" s="96" t="s">
        <v>56</v>
      </c>
      <c r="F29" s="125"/>
      <c r="G29" s="69"/>
      <c r="H29" s="125"/>
      <c r="I29" s="69">
        <v>242.39999999999998</v>
      </c>
      <c r="J29" s="125"/>
      <c r="K29" s="90">
        <f>AVERAGE(O29,Q29,S29)</f>
        <v>269.33333333333331</v>
      </c>
      <c r="L29" s="125"/>
      <c r="M29" s="71">
        <f t="shared" si="1"/>
        <v>250</v>
      </c>
      <c r="N29" s="81"/>
      <c r="O29" s="23">
        <v>180</v>
      </c>
      <c r="P29" s="83"/>
      <c r="Q29" s="20">
        <v>250</v>
      </c>
      <c r="R29" s="83">
        <v>485</v>
      </c>
      <c r="S29" s="20">
        <v>378</v>
      </c>
    </row>
    <row r="30" spans="2:19" ht="76.5" x14ac:dyDescent="0.2">
      <c r="B30" s="120" t="s">
        <v>108</v>
      </c>
      <c r="C30" s="123" t="s">
        <v>104</v>
      </c>
      <c r="D30" s="124" t="s">
        <v>109</v>
      </c>
      <c r="E30" s="96" t="s">
        <v>56</v>
      </c>
      <c r="F30" s="125"/>
      <c r="G30" s="69"/>
      <c r="H30" s="125"/>
      <c r="I30" s="69">
        <v>227.39999999999998</v>
      </c>
      <c r="J30" s="125"/>
      <c r="K30" s="90">
        <f>AVERAGE(O30,Q30,S30)</f>
        <v>252.66666666666666</v>
      </c>
      <c r="L30" s="125"/>
      <c r="M30" s="71">
        <f t="shared" si="1"/>
        <v>200</v>
      </c>
      <c r="N30" s="81"/>
      <c r="O30" s="23">
        <v>180</v>
      </c>
      <c r="P30" s="83"/>
      <c r="Q30" s="20">
        <v>200</v>
      </c>
      <c r="R30" s="83">
        <v>485</v>
      </c>
      <c r="S30" s="20">
        <v>378</v>
      </c>
    </row>
    <row r="31" spans="2:19" ht="39" customHeight="1" x14ac:dyDescent="0.2">
      <c r="B31" s="120" t="s">
        <v>110</v>
      </c>
      <c r="C31" s="14" t="s">
        <v>13</v>
      </c>
      <c r="D31" s="95" t="s">
        <v>111</v>
      </c>
      <c r="E31" s="86" t="s">
        <v>73</v>
      </c>
      <c r="F31" s="89"/>
      <c r="G31" s="69"/>
      <c r="H31" s="89">
        <v>271.8</v>
      </c>
      <c r="I31" s="69">
        <v>45</v>
      </c>
      <c r="J31" s="90">
        <v>302</v>
      </c>
      <c r="K31" s="79">
        <v>50</v>
      </c>
      <c r="L31" s="126">
        <f>MEDIAN(N31,P32,R31)</f>
        <v>302</v>
      </c>
      <c r="M31" s="71">
        <f t="shared" si="1"/>
        <v>130</v>
      </c>
      <c r="N31" s="23">
        <v>450</v>
      </c>
      <c r="O31" s="23">
        <v>130</v>
      </c>
      <c r="P31" s="92">
        <v>617</v>
      </c>
      <c r="Q31" s="20">
        <v>350</v>
      </c>
      <c r="R31" s="93">
        <v>302</v>
      </c>
      <c r="S31" s="20">
        <v>50</v>
      </c>
    </row>
    <row r="32" spans="2:19" ht="40.5" customHeight="1" x14ac:dyDescent="0.2">
      <c r="B32" s="120" t="s">
        <v>112</v>
      </c>
      <c r="C32" s="14" t="s">
        <v>13</v>
      </c>
      <c r="D32" s="95" t="s">
        <v>113</v>
      </c>
      <c r="E32" s="86" t="s">
        <v>73</v>
      </c>
      <c r="F32" s="89"/>
      <c r="G32" s="69"/>
      <c r="H32" s="89">
        <v>198</v>
      </c>
      <c r="I32" s="69">
        <v>45</v>
      </c>
      <c r="J32" s="90">
        <v>220</v>
      </c>
      <c r="K32" s="79">
        <v>50</v>
      </c>
      <c r="L32" s="126">
        <f t="shared" ref="L32:L34" si="3">MEDIAN(N32,P33,R32)</f>
        <v>220</v>
      </c>
      <c r="M32" s="71">
        <f t="shared" si="1"/>
        <v>130</v>
      </c>
      <c r="N32" s="23">
        <v>340</v>
      </c>
      <c r="O32" s="23">
        <v>130</v>
      </c>
      <c r="P32" s="94">
        <v>257</v>
      </c>
      <c r="Q32" s="23">
        <v>300</v>
      </c>
      <c r="R32" s="93">
        <v>220</v>
      </c>
      <c r="S32" s="20">
        <v>50</v>
      </c>
    </row>
    <row r="33" spans="2:19" ht="40.5" customHeight="1" x14ac:dyDescent="0.2">
      <c r="B33" s="120" t="s">
        <v>114</v>
      </c>
      <c r="C33" s="14" t="s">
        <v>13</v>
      </c>
      <c r="D33" s="95" t="s">
        <v>115</v>
      </c>
      <c r="E33" s="86" t="s">
        <v>73</v>
      </c>
      <c r="F33" s="89"/>
      <c r="G33" s="69"/>
      <c r="H33" s="89">
        <v>59.4</v>
      </c>
      <c r="I33" s="69">
        <v>45</v>
      </c>
      <c r="J33" s="90">
        <v>66</v>
      </c>
      <c r="K33" s="79">
        <v>50</v>
      </c>
      <c r="L33" s="126">
        <f t="shared" si="3"/>
        <v>173</v>
      </c>
      <c r="M33" s="71">
        <f t="shared" si="1"/>
        <v>130</v>
      </c>
      <c r="N33" s="23">
        <v>280</v>
      </c>
      <c r="O33" s="23">
        <v>130</v>
      </c>
      <c r="P33" s="94">
        <v>176</v>
      </c>
      <c r="Q33" s="23">
        <v>250</v>
      </c>
      <c r="R33" s="93">
        <v>66</v>
      </c>
      <c r="S33" s="20">
        <v>50</v>
      </c>
    </row>
    <row r="34" spans="2:19" ht="40.5" customHeight="1" thickBot="1" x14ac:dyDescent="0.25">
      <c r="B34" s="127" t="s">
        <v>116</v>
      </c>
      <c r="C34" s="128" t="s">
        <v>13</v>
      </c>
      <c r="D34" s="104" t="s">
        <v>117</v>
      </c>
      <c r="E34" s="129" t="s">
        <v>56</v>
      </c>
      <c r="F34" s="89"/>
      <c r="G34" s="69"/>
      <c r="H34" s="89">
        <v>4.05</v>
      </c>
      <c r="I34" s="69">
        <v>2.7</v>
      </c>
      <c r="J34" s="90">
        <v>4.5</v>
      </c>
      <c r="K34" s="130">
        <v>3</v>
      </c>
      <c r="L34" s="126">
        <f t="shared" si="3"/>
        <v>7.25</v>
      </c>
      <c r="M34" s="71">
        <f t="shared" si="1"/>
        <v>5.5</v>
      </c>
      <c r="N34" s="106">
        <v>10</v>
      </c>
      <c r="O34" s="106">
        <v>8</v>
      </c>
      <c r="P34" s="131"/>
      <c r="Q34" s="108"/>
      <c r="R34" s="109">
        <v>4.5</v>
      </c>
      <c r="S34" s="108">
        <v>3</v>
      </c>
    </row>
    <row r="35" spans="2:19" ht="12.75" customHeight="1" thickBot="1" x14ac:dyDescent="0.25">
      <c r="B35" s="396" t="s">
        <v>92</v>
      </c>
      <c r="C35" s="397"/>
      <c r="D35" s="397"/>
      <c r="E35" s="397"/>
      <c r="F35" s="110"/>
      <c r="G35" s="110"/>
      <c r="H35" s="110"/>
      <c r="I35" s="110"/>
      <c r="J35" s="110"/>
      <c r="K35" s="110"/>
      <c r="L35" s="80"/>
      <c r="M35" s="132"/>
      <c r="N35" s="113"/>
      <c r="O35" s="113"/>
      <c r="P35" s="114"/>
      <c r="Q35" s="115"/>
      <c r="R35" s="114"/>
      <c r="S35" s="115"/>
    </row>
    <row r="36" spans="2:19" ht="12.75" customHeight="1" thickBot="1" x14ac:dyDescent="0.25">
      <c r="B36" s="423" t="s">
        <v>118</v>
      </c>
      <c r="C36" s="424"/>
      <c r="D36" s="424"/>
      <c r="E36" s="424"/>
      <c r="F36" s="424"/>
      <c r="G36" s="424"/>
      <c r="H36" s="424"/>
      <c r="I36" s="424"/>
      <c r="J36" s="424"/>
      <c r="K36" s="424"/>
      <c r="L36" s="424"/>
      <c r="M36" s="424"/>
      <c r="N36" s="424"/>
      <c r="O36" s="424"/>
      <c r="P36" s="116"/>
      <c r="R36" s="4"/>
    </row>
    <row r="37" spans="2:19" ht="12.75" customHeight="1" x14ac:dyDescent="0.2">
      <c r="B37" s="133" t="s">
        <v>119</v>
      </c>
      <c r="C37" s="134" t="s">
        <v>13</v>
      </c>
      <c r="D37" s="135" t="s">
        <v>120</v>
      </c>
      <c r="E37" s="136" t="s">
        <v>56</v>
      </c>
      <c r="F37" s="137"/>
      <c r="G37" s="68"/>
      <c r="H37" s="137"/>
      <c r="I37" s="138">
        <v>62.1</v>
      </c>
      <c r="J37" s="139"/>
      <c r="K37" s="69">
        <v>69</v>
      </c>
      <c r="L37" s="125"/>
      <c r="M37" s="140">
        <f>MEDIAN(O37,Q37,S37)</f>
        <v>105</v>
      </c>
      <c r="N37" s="72"/>
      <c r="O37" s="82">
        <v>105</v>
      </c>
      <c r="P37" s="74"/>
      <c r="Q37" s="119">
        <v>69</v>
      </c>
      <c r="R37" s="74"/>
      <c r="S37" s="119">
        <v>150</v>
      </c>
    </row>
    <row r="38" spans="2:19" ht="12.75" customHeight="1" x14ac:dyDescent="0.2">
      <c r="B38" s="120" t="s">
        <v>121</v>
      </c>
      <c r="C38" s="14" t="s">
        <v>13</v>
      </c>
      <c r="D38" s="124" t="s">
        <v>122</v>
      </c>
      <c r="E38" s="96" t="s">
        <v>123</v>
      </c>
      <c r="F38" s="141"/>
      <c r="G38" s="138"/>
      <c r="H38" s="141"/>
      <c r="I38" s="138">
        <v>124.2</v>
      </c>
      <c r="J38" s="125"/>
      <c r="K38" s="79">
        <v>138</v>
      </c>
      <c r="L38" s="125"/>
      <c r="M38" s="140">
        <f t="shared" ref="M38:M75" si="4">MEDIAN(O38,Q38,S38)</f>
        <v>210</v>
      </c>
      <c r="N38" s="81"/>
      <c r="O38" s="23">
        <v>210</v>
      </c>
      <c r="P38" s="83"/>
      <c r="Q38" s="20">
        <v>138</v>
      </c>
      <c r="R38" s="83"/>
      <c r="S38" s="20">
        <v>300</v>
      </c>
    </row>
    <row r="39" spans="2:19" ht="114.75" x14ac:dyDescent="0.2">
      <c r="B39" s="120" t="s">
        <v>124</v>
      </c>
      <c r="C39" s="123" t="s">
        <v>125</v>
      </c>
      <c r="D39" s="95" t="s">
        <v>126</v>
      </c>
      <c r="E39" s="86" t="s">
        <v>51</v>
      </c>
      <c r="F39" s="142"/>
      <c r="G39" s="138"/>
      <c r="H39" s="142"/>
      <c r="I39" s="138">
        <v>162</v>
      </c>
      <c r="J39" s="78"/>
      <c r="K39" s="79">
        <v>180</v>
      </c>
      <c r="L39" s="78"/>
      <c r="M39" s="140">
        <f t="shared" si="4"/>
        <v>200</v>
      </c>
      <c r="N39" s="81"/>
      <c r="O39" s="23">
        <v>320</v>
      </c>
      <c r="P39" s="83"/>
      <c r="Q39" s="20">
        <v>180</v>
      </c>
      <c r="R39" s="83"/>
      <c r="S39" s="20">
        <v>200</v>
      </c>
    </row>
    <row r="40" spans="2:19" ht="114.75" x14ac:dyDescent="0.2">
      <c r="B40" s="120" t="s">
        <v>127</v>
      </c>
      <c r="C40" s="123" t="s">
        <v>125</v>
      </c>
      <c r="D40" s="95" t="s">
        <v>128</v>
      </c>
      <c r="E40" s="86" t="s">
        <v>51</v>
      </c>
      <c r="F40" s="142"/>
      <c r="G40" s="138"/>
      <c r="H40" s="142"/>
      <c r="I40" s="138">
        <v>162</v>
      </c>
      <c r="J40" s="78"/>
      <c r="K40" s="90">
        <v>180</v>
      </c>
      <c r="L40" s="78"/>
      <c r="M40" s="140">
        <f t="shared" si="4"/>
        <v>180</v>
      </c>
      <c r="N40" s="81"/>
      <c r="O40" s="23">
        <v>280</v>
      </c>
      <c r="P40" s="83"/>
      <c r="Q40" s="20">
        <v>180</v>
      </c>
      <c r="R40" s="83"/>
      <c r="S40" s="20">
        <v>180</v>
      </c>
    </row>
    <row r="41" spans="2:19" ht="114.75" x14ac:dyDescent="0.2">
      <c r="B41" s="120" t="s">
        <v>129</v>
      </c>
      <c r="C41" s="123" t="s">
        <v>125</v>
      </c>
      <c r="D41" s="95" t="s">
        <v>130</v>
      </c>
      <c r="E41" s="86" t="s">
        <v>51</v>
      </c>
      <c r="F41" s="142"/>
      <c r="G41" s="138"/>
      <c r="H41" s="142"/>
      <c r="I41" s="138">
        <v>405</v>
      </c>
      <c r="J41" s="78"/>
      <c r="K41" s="90">
        <v>450</v>
      </c>
      <c r="L41" s="78"/>
      <c r="M41" s="140">
        <f t="shared" si="4"/>
        <v>725</v>
      </c>
      <c r="N41" s="81"/>
      <c r="O41" s="23">
        <v>450</v>
      </c>
      <c r="P41" s="83">
        <v>0</v>
      </c>
      <c r="Q41" s="20"/>
      <c r="R41" s="83"/>
      <c r="S41" s="20">
        <v>1000</v>
      </c>
    </row>
    <row r="42" spans="2:19" ht="114.75" x14ac:dyDescent="0.2">
      <c r="B42" s="120" t="s">
        <v>131</v>
      </c>
      <c r="C42" s="123" t="s">
        <v>125</v>
      </c>
      <c r="D42" s="95" t="s">
        <v>132</v>
      </c>
      <c r="E42" s="86" t="s">
        <v>51</v>
      </c>
      <c r="F42" s="142"/>
      <c r="G42" s="138"/>
      <c r="H42" s="142"/>
      <c r="I42" s="138">
        <v>180</v>
      </c>
      <c r="J42" s="78"/>
      <c r="K42" s="90">
        <v>200</v>
      </c>
      <c r="L42" s="78"/>
      <c r="M42" s="140">
        <f t="shared" si="4"/>
        <v>260</v>
      </c>
      <c r="N42" s="81"/>
      <c r="O42" s="23">
        <v>320</v>
      </c>
      <c r="P42" s="83">
        <v>0</v>
      </c>
      <c r="Q42" s="20">
        <v>260</v>
      </c>
      <c r="R42" s="83"/>
      <c r="S42" s="20">
        <v>200</v>
      </c>
    </row>
    <row r="43" spans="2:19" ht="114.75" x14ac:dyDescent="0.2">
      <c r="B43" s="120" t="s">
        <v>133</v>
      </c>
      <c r="C43" s="123" t="s">
        <v>125</v>
      </c>
      <c r="D43" s="95" t="s">
        <v>134</v>
      </c>
      <c r="E43" s="86" t="s">
        <v>51</v>
      </c>
      <c r="F43" s="142"/>
      <c r="G43" s="138"/>
      <c r="H43" s="142"/>
      <c r="I43" s="138">
        <v>380</v>
      </c>
      <c r="J43" s="78"/>
      <c r="K43" s="90">
        <v>180</v>
      </c>
      <c r="L43" s="78"/>
      <c r="M43" s="140">
        <f t="shared" si="4"/>
        <v>260</v>
      </c>
      <c r="N43" s="81"/>
      <c r="O43" s="23">
        <v>280</v>
      </c>
      <c r="P43" s="83">
        <v>0</v>
      </c>
      <c r="Q43" s="20">
        <v>260</v>
      </c>
      <c r="R43" s="83"/>
      <c r="S43" s="20">
        <v>180</v>
      </c>
    </row>
    <row r="44" spans="2:19" ht="114.75" x14ac:dyDescent="0.2">
      <c r="B44" s="120" t="s">
        <v>135</v>
      </c>
      <c r="C44" s="123" t="s">
        <v>125</v>
      </c>
      <c r="D44" s="95" t="s">
        <v>136</v>
      </c>
      <c r="E44" s="86" t="s">
        <v>51</v>
      </c>
      <c r="F44" s="99"/>
      <c r="G44" s="138"/>
      <c r="H44" s="99"/>
      <c r="I44" s="138">
        <v>180</v>
      </c>
      <c r="J44" s="78"/>
      <c r="K44" s="90">
        <v>200</v>
      </c>
      <c r="L44" s="78"/>
      <c r="M44" s="140">
        <f t="shared" si="4"/>
        <v>210</v>
      </c>
      <c r="N44" s="81"/>
      <c r="O44" s="23">
        <v>320</v>
      </c>
      <c r="P44" s="83">
        <v>0</v>
      </c>
      <c r="Q44" s="20">
        <v>210</v>
      </c>
      <c r="R44" s="83"/>
      <c r="S44" s="20">
        <v>200</v>
      </c>
    </row>
    <row r="45" spans="2:19" ht="114.75" x14ac:dyDescent="0.2">
      <c r="B45" s="120" t="s">
        <v>137</v>
      </c>
      <c r="C45" s="123" t="s">
        <v>125</v>
      </c>
      <c r="D45" s="95" t="s">
        <v>138</v>
      </c>
      <c r="E45" s="86" t="s">
        <v>51</v>
      </c>
      <c r="F45" s="99"/>
      <c r="G45" s="138"/>
      <c r="H45" s="99"/>
      <c r="I45" s="138">
        <v>162</v>
      </c>
      <c r="J45" s="78"/>
      <c r="K45" s="90">
        <v>180</v>
      </c>
      <c r="L45" s="78"/>
      <c r="M45" s="140">
        <f t="shared" si="4"/>
        <v>210</v>
      </c>
      <c r="N45" s="81"/>
      <c r="O45" s="23">
        <v>280</v>
      </c>
      <c r="P45" s="83">
        <v>0</v>
      </c>
      <c r="Q45" s="20">
        <v>210</v>
      </c>
      <c r="R45" s="83"/>
      <c r="S45" s="20">
        <v>180</v>
      </c>
    </row>
    <row r="46" spans="2:19" ht="114.75" x14ac:dyDescent="0.2">
      <c r="B46" s="120" t="s">
        <v>139</v>
      </c>
      <c r="C46" s="123" t="s">
        <v>125</v>
      </c>
      <c r="D46" s="95" t="s">
        <v>140</v>
      </c>
      <c r="E46" s="86" t="s">
        <v>51</v>
      </c>
      <c r="F46" s="99"/>
      <c r="G46" s="138"/>
      <c r="H46" s="99"/>
      <c r="I46" s="138">
        <v>405</v>
      </c>
      <c r="J46" s="78"/>
      <c r="K46" s="90">
        <v>450</v>
      </c>
      <c r="L46" s="78"/>
      <c r="M46" s="140">
        <f t="shared" si="4"/>
        <v>450</v>
      </c>
      <c r="N46" s="81"/>
      <c r="O46" s="23">
        <v>450</v>
      </c>
      <c r="P46" s="83">
        <v>0</v>
      </c>
      <c r="Q46" s="20">
        <v>280</v>
      </c>
      <c r="R46" s="83"/>
      <c r="S46" s="20">
        <v>1000</v>
      </c>
    </row>
    <row r="47" spans="2:19" ht="114.75" x14ac:dyDescent="0.2">
      <c r="B47" s="120" t="s">
        <v>141</v>
      </c>
      <c r="C47" s="123" t="s">
        <v>125</v>
      </c>
      <c r="D47" s="95" t="s">
        <v>142</v>
      </c>
      <c r="E47" s="86" t="s">
        <v>51</v>
      </c>
      <c r="F47" s="142"/>
      <c r="G47" s="138"/>
      <c r="H47" s="142"/>
      <c r="I47" s="138">
        <v>180</v>
      </c>
      <c r="J47" s="78"/>
      <c r="K47" s="90">
        <v>200</v>
      </c>
      <c r="L47" s="78"/>
      <c r="M47" s="140">
        <f t="shared" si="4"/>
        <v>280</v>
      </c>
      <c r="N47" s="81"/>
      <c r="O47" s="23">
        <v>320</v>
      </c>
      <c r="P47" s="83"/>
      <c r="Q47" s="20">
        <v>280</v>
      </c>
      <c r="R47" s="83"/>
      <c r="S47" s="20">
        <v>200</v>
      </c>
    </row>
    <row r="48" spans="2:19" ht="114.75" x14ac:dyDescent="0.2">
      <c r="B48" s="120" t="s">
        <v>143</v>
      </c>
      <c r="C48" s="123" t="s">
        <v>125</v>
      </c>
      <c r="D48" s="95" t="s">
        <v>144</v>
      </c>
      <c r="E48" s="86" t="s">
        <v>51</v>
      </c>
      <c r="F48" s="142"/>
      <c r="G48" s="138"/>
      <c r="H48" s="142"/>
      <c r="I48" s="138">
        <v>162</v>
      </c>
      <c r="J48" s="78"/>
      <c r="K48" s="90">
        <v>180</v>
      </c>
      <c r="L48" s="78"/>
      <c r="M48" s="140">
        <f t="shared" si="4"/>
        <v>260</v>
      </c>
      <c r="N48" s="81">
        <v>0</v>
      </c>
      <c r="O48" s="23">
        <v>280</v>
      </c>
      <c r="P48" s="83"/>
      <c r="Q48" s="20">
        <v>260</v>
      </c>
      <c r="R48" s="83"/>
      <c r="S48" s="20">
        <v>180</v>
      </c>
    </row>
    <row r="49" spans="2:19" ht="25.5" x14ac:dyDescent="0.2">
      <c r="B49" s="75" t="s">
        <v>145</v>
      </c>
      <c r="C49" s="25" t="s">
        <v>13</v>
      </c>
      <c r="D49" s="95" t="s">
        <v>146</v>
      </c>
      <c r="E49" s="77" t="s">
        <v>51</v>
      </c>
      <c r="F49" s="142"/>
      <c r="G49" s="138"/>
      <c r="H49" s="142"/>
      <c r="I49" s="138">
        <v>108</v>
      </c>
      <c r="J49" s="78"/>
      <c r="K49" s="79">
        <v>120</v>
      </c>
      <c r="L49" s="78"/>
      <c r="M49" s="140">
        <f t="shared" si="4"/>
        <v>165</v>
      </c>
      <c r="N49" s="81">
        <v>0</v>
      </c>
      <c r="O49" s="23">
        <v>165</v>
      </c>
      <c r="P49" s="83"/>
      <c r="Q49" s="20">
        <v>120</v>
      </c>
      <c r="R49" s="83"/>
      <c r="S49" s="20">
        <v>300</v>
      </c>
    </row>
    <row r="50" spans="2:19" ht="38.25" x14ac:dyDescent="0.2">
      <c r="B50" s="75" t="s">
        <v>147</v>
      </c>
      <c r="C50" s="76" t="s">
        <v>125</v>
      </c>
      <c r="D50" s="95" t="s">
        <v>148</v>
      </c>
      <c r="E50" s="77" t="s">
        <v>51</v>
      </c>
      <c r="F50" s="142"/>
      <c r="G50" s="138"/>
      <c r="H50" s="142"/>
      <c r="I50" s="138">
        <v>213</v>
      </c>
      <c r="J50" s="78"/>
      <c r="K50" s="79">
        <f>AVERAGE(O50,Q50,S50)</f>
        <v>236.66666666666666</v>
      </c>
      <c r="L50" s="78"/>
      <c r="M50" s="140" t="e">
        <f>MEDIAN(O50,#REF!,S50)</f>
        <v>#REF!</v>
      </c>
      <c r="N50" s="81">
        <v>0</v>
      </c>
      <c r="O50" s="23">
        <v>160</v>
      </c>
      <c r="P50" s="83"/>
      <c r="Q50" s="20">
        <v>250</v>
      </c>
      <c r="R50" s="83"/>
      <c r="S50" s="20">
        <v>300</v>
      </c>
    </row>
    <row r="51" spans="2:19" ht="38.25" x14ac:dyDescent="0.2">
      <c r="B51" s="75" t="s">
        <v>149</v>
      </c>
      <c r="C51" s="76" t="s">
        <v>150</v>
      </c>
      <c r="D51" s="95" t="s">
        <v>151</v>
      </c>
      <c r="E51" s="77" t="s">
        <v>51</v>
      </c>
      <c r="F51" s="142"/>
      <c r="G51" s="68"/>
      <c r="H51" s="142"/>
      <c r="I51" s="138">
        <v>71.099999999999994</v>
      </c>
      <c r="J51" s="78"/>
      <c r="K51" s="79">
        <v>79</v>
      </c>
      <c r="L51" s="78"/>
      <c r="M51" s="140">
        <f>MEDIAN(O51,Q50,S51)</f>
        <v>250</v>
      </c>
      <c r="N51" s="81">
        <v>0</v>
      </c>
      <c r="O51" s="23">
        <v>80</v>
      </c>
      <c r="P51" s="83"/>
      <c r="Q51" s="20">
        <v>120</v>
      </c>
      <c r="R51" s="83"/>
      <c r="S51" s="20">
        <v>300</v>
      </c>
    </row>
    <row r="52" spans="2:19" ht="51" x14ac:dyDescent="0.2">
      <c r="B52" s="75" t="s">
        <v>152</v>
      </c>
      <c r="C52" s="97" t="s">
        <v>153</v>
      </c>
      <c r="D52" s="95" t="s">
        <v>154</v>
      </c>
      <c r="E52" s="77" t="s">
        <v>51</v>
      </c>
      <c r="F52" s="79"/>
      <c r="G52" s="138"/>
      <c r="H52" s="79">
        <v>342</v>
      </c>
      <c r="I52" s="138">
        <v>90</v>
      </c>
      <c r="J52" s="79">
        <v>380</v>
      </c>
      <c r="K52" s="79">
        <v>100</v>
      </c>
      <c r="L52" s="91">
        <f>MEDIAN(N52,P52,R52)</f>
        <v>404</v>
      </c>
      <c r="M52" s="140">
        <f>MEDIAN(O52,Q51,S52)</f>
        <v>120</v>
      </c>
      <c r="N52" s="23">
        <v>365</v>
      </c>
      <c r="O52" s="23">
        <v>100</v>
      </c>
      <c r="P52" s="93">
        <v>540</v>
      </c>
      <c r="Q52" s="143">
        <v>166</v>
      </c>
      <c r="R52" s="93">
        <v>404</v>
      </c>
      <c r="S52" s="20">
        <v>130</v>
      </c>
    </row>
    <row r="53" spans="2:19" ht="51" x14ac:dyDescent="0.2">
      <c r="B53" s="75" t="s">
        <v>155</v>
      </c>
      <c r="C53" s="97" t="s">
        <v>153</v>
      </c>
      <c r="D53" s="95" t="s">
        <v>156</v>
      </c>
      <c r="E53" s="77" t="s">
        <v>51</v>
      </c>
      <c r="F53" s="79"/>
      <c r="G53" s="138"/>
      <c r="H53" s="79">
        <v>342</v>
      </c>
      <c r="I53" s="138">
        <v>90</v>
      </c>
      <c r="J53" s="79">
        <v>380</v>
      </c>
      <c r="K53" s="79">
        <v>100</v>
      </c>
      <c r="L53" s="91">
        <f t="shared" ref="L53:L55" si="5">MEDIAN(N53,P53,R53)</f>
        <v>404</v>
      </c>
      <c r="M53" s="140">
        <f t="shared" si="4"/>
        <v>130</v>
      </c>
      <c r="N53" s="23">
        <v>380</v>
      </c>
      <c r="O53" s="23">
        <v>100</v>
      </c>
      <c r="P53" s="93">
        <v>540</v>
      </c>
      <c r="Q53" s="23">
        <v>166</v>
      </c>
      <c r="R53" s="93">
        <v>404</v>
      </c>
      <c r="S53" s="20">
        <v>130</v>
      </c>
    </row>
    <row r="54" spans="2:19" ht="51" x14ac:dyDescent="0.2">
      <c r="B54" s="75" t="s">
        <v>157</v>
      </c>
      <c r="C54" s="97" t="s">
        <v>153</v>
      </c>
      <c r="D54" s="95" t="s">
        <v>158</v>
      </c>
      <c r="E54" s="77" t="s">
        <v>51</v>
      </c>
      <c r="F54" s="79"/>
      <c r="G54" s="138"/>
      <c r="H54" s="79">
        <v>432</v>
      </c>
      <c r="I54" s="138">
        <v>90</v>
      </c>
      <c r="J54" s="79">
        <v>480</v>
      </c>
      <c r="K54" s="79">
        <v>100</v>
      </c>
      <c r="L54" s="91">
        <f t="shared" si="5"/>
        <v>480</v>
      </c>
      <c r="M54" s="140">
        <f t="shared" si="4"/>
        <v>166</v>
      </c>
      <c r="N54" s="23">
        <v>480</v>
      </c>
      <c r="O54" s="23">
        <v>100</v>
      </c>
      <c r="P54" s="93">
        <v>540</v>
      </c>
      <c r="Q54" s="23">
        <v>166</v>
      </c>
      <c r="R54" s="93">
        <v>420</v>
      </c>
      <c r="S54" s="20">
        <v>168</v>
      </c>
    </row>
    <row r="55" spans="2:19" ht="51" x14ac:dyDescent="0.2">
      <c r="B55" s="75" t="s">
        <v>159</v>
      </c>
      <c r="C55" s="97" t="s">
        <v>153</v>
      </c>
      <c r="D55" s="95" t="s">
        <v>160</v>
      </c>
      <c r="E55" s="77" t="s">
        <v>51</v>
      </c>
      <c r="F55" s="79"/>
      <c r="G55" s="138"/>
      <c r="H55" s="79">
        <v>453.6</v>
      </c>
      <c r="I55" s="138">
        <v>90</v>
      </c>
      <c r="J55" s="79">
        <v>504</v>
      </c>
      <c r="K55" s="79">
        <v>100</v>
      </c>
      <c r="L55" s="91">
        <f t="shared" si="5"/>
        <v>504</v>
      </c>
      <c r="M55" s="140">
        <f t="shared" si="4"/>
        <v>166</v>
      </c>
      <c r="N55" s="23">
        <v>504</v>
      </c>
      <c r="O55" s="23">
        <v>100</v>
      </c>
      <c r="P55" s="93">
        <v>540</v>
      </c>
      <c r="Q55" s="23">
        <v>166</v>
      </c>
      <c r="R55" s="93">
        <v>420</v>
      </c>
      <c r="S55" s="20">
        <v>168</v>
      </c>
    </row>
    <row r="56" spans="2:19" ht="63.75" x14ac:dyDescent="0.2">
      <c r="B56" s="75" t="s">
        <v>161</v>
      </c>
      <c r="C56" s="76" t="s">
        <v>150</v>
      </c>
      <c r="D56" s="95" t="s">
        <v>162</v>
      </c>
      <c r="E56" s="77" t="s">
        <v>51</v>
      </c>
      <c r="F56" s="142"/>
      <c r="G56" s="138"/>
      <c r="H56" s="142"/>
      <c r="I56" s="138">
        <v>90</v>
      </c>
      <c r="J56" s="78"/>
      <c r="K56" s="79">
        <v>100</v>
      </c>
      <c r="L56" s="80"/>
      <c r="M56" s="140">
        <f t="shared" si="4"/>
        <v>168</v>
      </c>
      <c r="N56" s="81"/>
      <c r="O56" s="23">
        <v>100</v>
      </c>
      <c r="P56" s="83"/>
      <c r="Q56" s="20">
        <v>180</v>
      </c>
      <c r="R56" s="83"/>
      <c r="S56" s="20">
        <v>168</v>
      </c>
    </row>
    <row r="57" spans="2:19" ht="63.75" x14ac:dyDescent="0.2">
      <c r="B57" s="75" t="s">
        <v>163</v>
      </c>
      <c r="C57" s="76" t="s">
        <v>150</v>
      </c>
      <c r="D57" s="95" t="s">
        <v>164</v>
      </c>
      <c r="E57" s="77" t="s">
        <v>51</v>
      </c>
      <c r="F57" s="142"/>
      <c r="G57" s="138"/>
      <c r="H57" s="142"/>
      <c r="I57" s="138">
        <v>90</v>
      </c>
      <c r="J57" s="78"/>
      <c r="K57" s="79">
        <v>100</v>
      </c>
      <c r="L57" s="80"/>
      <c r="M57" s="140">
        <f t="shared" si="4"/>
        <v>168</v>
      </c>
      <c r="N57" s="81"/>
      <c r="O57" s="23">
        <v>100</v>
      </c>
      <c r="P57" s="83"/>
      <c r="Q57" s="20">
        <v>180</v>
      </c>
      <c r="R57" s="83"/>
      <c r="S57" s="20">
        <v>168</v>
      </c>
    </row>
    <row r="58" spans="2:19" ht="76.5" x14ac:dyDescent="0.2">
      <c r="B58" s="75" t="s">
        <v>165</v>
      </c>
      <c r="C58" s="76" t="s">
        <v>150</v>
      </c>
      <c r="D58" s="95" t="s">
        <v>166</v>
      </c>
      <c r="E58" s="77" t="s">
        <v>51</v>
      </c>
      <c r="F58" s="142"/>
      <c r="G58" s="138"/>
      <c r="H58" s="142"/>
      <c r="I58" s="138">
        <v>108</v>
      </c>
      <c r="J58" s="78"/>
      <c r="K58" s="79">
        <v>120</v>
      </c>
      <c r="L58" s="80"/>
      <c r="M58" s="140">
        <f t="shared" si="4"/>
        <v>180</v>
      </c>
      <c r="N58" s="81"/>
      <c r="O58" s="23">
        <v>120</v>
      </c>
      <c r="P58" s="83"/>
      <c r="Q58" s="20">
        <v>180</v>
      </c>
      <c r="R58" s="83"/>
      <c r="S58" s="20">
        <v>300</v>
      </c>
    </row>
    <row r="59" spans="2:19" ht="76.5" x14ac:dyDescent="0.2">
      <c r="B59" s="75" t="s">
        <v>167</v>
      </c>
      <c r="C59" s="76" t="s">
        <v>150</v>
      </c>
      <c r="D59" s="95" t="s">
        <v>168</v>
      </c>
      <c r="E59" s="77" t="s">
        <v>51</v>
      </c>
      <c r="F59" s="142"/>
      <c r="G59" s="138"/>
      <c r="H59" s="142"/>
      <c r="I59" s="138">
        <v>108</v>
      </c>
      <c r="J59" s="78"/>
      <c r="K59" s="79">
        <v>120</v>
      </c>
      <c r="L59" s="80"/>
      <c r="M59" s="140">
        <f t="shared" si="4"/>
        <v>180</v>
      </c>
      <c r="N59" s="81"/>
      <c r="O59" s="23">
        <v>120</v>
      </c>
      <c r="P59" s="83"/>
      <c r="Q59" s="20">
        <v>180</v>
      </c>
      <c r="R59" s="83"/>
      <c r="S59" s="20">
        <v>300</v>
      </c>
    </row>
    <row r="60" spans="2:19" ht="38.25" x14ac:dyDescent="0.2">
      <c r="B60" s="75" t="s">
        <v>169</v>
      </c>
      <c r="C60" s="76" t="s">
        <v>150</v>
      </c>
      <c r="D60" s="95" t="s">
        <v>170</v>
      </c>
      <c r="E60" s="77" t="s">
        <v>56</v>
      </c>
      <c r="F60" s="99"/>
      <c r="G60" s="88"/>
      <c r="H60" s="142"/>
      <c r="I60" s="138">
        <v>2.7</v>
      </c>
      <c r="J60" s="78"/>
      <c r="K60" s="79">
        <v>3</v>
      </c>
      <c r="L60" s="80"/>
      <c r="M60" s="140">
        <f t="shared" si="4"/>
        <v>3</v>
      </c>
      <c r="N60" s="81"/>
      <c r="O60" s="23">
        <v>3</v>
      </c>
      <c r="P60" s="83"/>
      <c r="Q60" s="20">
        <v>2</v>
      </c>
      <c r="R60" s="83"/>
      <c r="S60" s="20">
        <v>3</v>
      </c>
    </row>
    <row r="61" spans="2:19" ht="63.75" x14ac:dyDescent="0.2">
      <c r="B61" s="75" t="s">
        <v>171</v>
      </c>
      <c r="C61" s="97" t="s">
        <v>172</v>
      </c>
      <c r="D61" s="95" t="s">
        <v>173</v>
      </c>
      <c r="E61" s="144" t="s">
        <v>15</v>
      </c>
      <c r="F61" s="99"/>
      <c r="G61" s="88"/>
      <c r="H61" s="404" t="s">
        <v>174</v>
      </c>
      <c r="I61" s="405"/>
      <c r="J61" s="415">
        <v>7.0000000000000007E-2</v>
      </c>
      <c r="K61" s="416"/>
      <c r="L61" s="145"/>
      <c r="M61" s="140"/>
      <c r="N61" s="23"/>
      <c r="O61" s="23"/>
      <c r="P61" s="146"/>
      <c r="Q61" s="20"/>
      <c r="R61" s="93"/>
      <c r="S61" s="20"/>
    </row>
    <row r="62" spans="2:19" ht="63.75" x14ac:dyDescent="0.2">
      <c r="B62" s="75" t="s">
        <v>175</v>
      </c>
      <c r="C62" s="97" t="s">
        <v>172</v>
      </c>
      <c r="D62" s="95" t="s">
        <v>176</v>
      </c>
      <c r="E62" s="144" t="s">
        <v>15</v>
      </c>
      <c r="F62" s="4"/>
      <c r="G62" s="4"/>
      <c r="H62" s="404" t="s">
        <v>174</v>
      </c>
      <c r="I62" s="405"/>
      <c r="J62" s="415">
        <v>7.0000000000000007E-2</v>
      </c>
      <c r="K62" s="416"/>
      <c r="L62" s="145"/>
      <c r="M62" s="140"/>
      <c r="N62" s="23"/>
      <c r="O62" s="23"/>
      <c r="P62" s="146"/>
      <c r="Q62" s="20"/>
      <c r="R62" s="93"/>
      <c r="S62" s="20"/>
    </row>
    <row r="63" spans="2:19" ht="25.5" x14ac:dyDescent="0.2">
      <c r="B63" s="75" t="s">
        <v>177</v>
      </c>
      <c r="C63" s="25" t="s">
        <v>13</v>
      </c>
      <c r="D63" s="95" t="s">
        <v>178</v>
      </c>
      <c r="E63" s="77" t="s">
        <v>51</v>
      </c>
      <c r="F63" s="142"/>
      <c r="G63" s="138"/>
      <c r="H63" s="142"/>
      <c r="I63" s="79">
        <v>198</v>
      </c>
      <c r="J63" s="78"/>
      <c r="K63" s="79">
        <v>220</v>
      </c>
      <c r="L63" s="78"/>
      <c r="M63" s="140">
        <f t="shared" si="4"/>
        <v>300</v>
      </c>
      <c r="N63" s="81"/>
      <c r="O63" s="23">
        <v>220</v>
      </c>
      <c r="P63" s="83"/>
      <c r="Q63" s="20">
        <v>880</v>
      </c>
      <c r="R63" s="83"/>
      <c r="S63" s="20">
        <v>300</v>
      </c>
    </row>
    <row r="64" spans="2:19" ht="39" customHeight="1" x14ac:dyDescent="0.2">
      <c r="B64" s="75" t="s">
        <v>179</v>
      </c>
      <c r="C64" s="76" t="s">
        <v>180</v>
      </c>
      <c r="D64" s="95" t="s">
        <v>181</v>
      </c>
      <c r="E64" s="77" t="s">
        <v>56</v>
      </c>
      <c r="F64" s="142"/>
      <c r="G64" s="138"/>
      <c r="H64" s="142"/>
      <c r="I64" s="79">
        <v>13.5</v>
      </c>
      <c r="J64" s="78"/>
      <c r="K64" s="79">
        <v>15</v>
      </c>
      <c r="L64" s="78"/>
      <c r="M64" s="140">
        <f t="shared" si="4"/>
        <v>17</v>
      </c>
      <c r="N64" s="81"/>
      <c r="O64" s="23">
        <v>15</v>
      </c>
      <c r="P64" s="83"/>
      <c r="Q64" s="20">
        <v>22</v>
      </c>
      <c r="R64" s="83"/>
      <c r="S64" s="20">
        <v>17</v>
      </c>
    </row>
    <row r="65" spans="2:19" ht="63.75" x14ac:dyDescent="0.2">
      <c r="B65" s="75" t="s">
        <v>182</v>
      </c>
      <c r="C65" s="76" t="s">
        <v>125</v>
      </c>
      <c r="D65" s="95" t="s">
        <v>183</v>
      </c>
      <c r="E65" s="77" t="s">
        <v>184</v>
      </c>
      <c r="F65" s="79"/>
      <c r="G65" s="138"/>
      <c r="H65" s="79">
        <v>360</v>
      </c>
      <c r="I65" s="79">
        <v>180</v>
      </c>
      <c r="J65" s="79">
        <v>400</v>
      </c>
      <c r="K65" s="79">
        <v>200</v>
      </c>
      <c r="L65" s="91">
        <f>MEDIAN(N65,P65,R65)</f>
        <v>490</v>
      </c>
      <c r="M65" s="140">
        <f t="shared" si="4"/>
        <v>200</v>
      </c>
      <c r="N65" s="23">
        <v>490</v>
      </c>
      <c r="O65" s="23">
        <v>200</v>
      </c>
      <c r="P65" s="93">
        <v>400</v>
      </c>
      <c r="Q65" s="23">
        <v>200</v>
      </c>
      <c r="R65" s="93">
        <v>930</v>
      </c>
      <c r="S65" s="20">
        <v>200</v>
      </c>
    </row>
    <row r="66" spans="2:19" ht="51" x14ac:dyDescent="0.2">
      <c r="B66" s="75" t="s">
        <v>185</v>
      </c>
      <c r="C66" s="76" t="s">
        <v>125</v>
      </c>
      <c r="D66" s="95" t="s">
        <v>186</v>
      </c>
      <c r="E66" s="77" t="s">
        <v>184</v>
      </c>
      <c r="F66" s="79"/>
      <c r="G66" s="138"/>
      <c r="H66" s="79">
        <v>441</v>
      </c>
      <c r="I66" s="79">
        <v>180</v>
      </c>
      <c r="J66" s="79">
        <v>490</v>
      </c>
      <c r="K66" s="79">
        <v>200</v>
      </c>
      <c r="L66" s="91">
        <f t="shared" ref="L66:L71" si="6">MEDIAN(N66,P66,R66)</f>
        <v>500</v>
      </c>
      <c r="M66" s="140">
        <f t="shared" si="4"/>
        <v>200</v>
      </c>
      <c r="N66" s="23">
        <v>490</v>
      </c>
      <c r="O66" s="23">
        <v>200</v>
      </c>
      <c r="P66" s="93">
        <v>500</v>
      </c>
      <c r="Q66" s="23">
        <v>200</v>
      </c>
      <c r="R66" s="93">
        <v>1177</v>
      </c>
      <c r="S66" s="20">
        <v>200</v>
      </c>
    </row>
    <row r="67" spans="2:19" ht="38.25" x14ac:dyDescent="0.2">
      <c r="B67" s="75" t="s">
        <v>187</v>
      </c>
      <c r="C67" s="25" t="s">
        <v>13</v>
      </c>
      <c r="D67" s="95" t="s">
        <v>188</v>
      </c>
      <c r="E67" s="77" t="s">
        <v>51</v>
      </c>
      <c r="F67" s="147"/>
      <c r="G67" s="138"/>
      <c r="H67" s="147"/>
      <c r="I67" s="79">
        <v>135</v>
      </c>
      <c r="J67" s="145"/>
      <c r="K67" s="79">
        <v>150</v>
      </c>
      <c r="L67" s="91" t="e">
        <f t="shared" si="6"/>
        <v>#NUM!</v>
      </c>
      <c r="M67" s="140">
        <f t="shared" si="4"/>
        <v>200</v>
      </c>
      <c r="N67" s="81"/>
      <c r="O67" s="23">
        <v>150</v>
      </c>
      <c r="P67" s="83"/>
      <c r="Q67" s="23">
        <v>780</v>
      </c>
      <c r="R67" s="83"/>
      <c r="S67" s="20">
        <v>200</v>
      </c>
    </row>
    <row r="68" spans="2:19" ht="63.75" x14ac:dyDescent="0.2">
      <c r="B68" s="75" t="s">
        <v>189</v>
      </c>
      <c r="C68" s="76" t="s">
        <v>190</v>
      </c>
      <c r="D68" s="95" t="s">
        <v>191</v>
      </c>
      <c r="E68" s="100" t="s">
        <v>73</v>
      </c>
      <c r="F68" s="79"/>
      <c r="G68" s="138"/>
      <c r="H68" s="79">
        <v>3600</v>
      </c>
      <c r="I68" s="79">
        <v>990</v>
      </c>
      <c r="J68" s="79">
        <v>4000</v>
      </c>
      <c r="K68" s="79">
        <v>1100</v>
      </c>
      <c r="L68" s="91">
        <f t="shared" si="6"/>
        <v>4500</v>
      </c>
      <c r="M68" s="140">
        <f t="shared" si="4"/>
        <v>1800</v>
      </c>
      <c r="N68" s="23">
        <v>4500</v>
      </c>
      <c r="O68" s="23">
        <v>1800</v>
      </c>
      <c r="P68" s="23">
        <v>2800</v>
      </c>
      <c r="Q68" s="23">
        <v>800</v>
      </c>
      <c r="R68" s="93">
        <v>6000</v>
      </c>
      <c r="S68" s="20">
        <v>3000</v>
      </c>
    </row>
    <row r="69" spans="2:19" ht="63.75" x14ac:dyDescent="0.2">
      <c r="B69" s="75" t="s">
        <v>192</v>
      </c>
      <c r="C69" s="76" t="s">
        <v>193</v>
      </c>
      <c r="D69" s="95" t="s">
        <v>194</v>
      </c>
      <c r="E69" s="100" t="s">
        <v>73</v>
      </c>
      <c r="F69" s="79"/>
      <c r="G69" s="138"/>
      <c r="H69" s="79">
        <v>3600</v>
      </c>
      <c r="I69" s="79">
        <v>990</v>
      </c>
      <c r="J69" s="79">
        <v>4000</v>
      </c>
      <c r="K69" s="79">
        <v>1100</v>
      </c>
      <c r="L69" s="91">
        <f t="shared" si="6"/>
        <v>3000</v>
      </c>
      <c r="M69" s="140">
        <f t="shared" si="4"/>
        <v>1600</v>
      </c>
      <c r="N69" s="23">
        <v>4500</v>
      </c>
      <c r="O69" s="23">
        <v>1100</v>
      </c>
      <c r="P69" s="23">
        <v>2800</v>
      </c>
      <c r="Q69" s="23">
        <v>1600</v>
      </c>
      <c r="R69" s="93">
        <v>3000</v>
      </c>
      <c r="S69" s="20">
        <v>2000</v>
      </c>
    </row>
    <row r="70" spans="2:19" ht="63.75" x14ac:dyDescent="0.2">
      <c r="B70" s="75" t="s">
        <v>195</v>
      </c>
      <c r="C70" s="76" t="s">
        <v>190</v>
      </c>
      <c r="D70" s="95" t="s">
        <v>196</v>
      </c>
      <c r="E70" s="100" t="s">
        <v>73</v>
      </c>
      <c r="F70" s="79"/>
      <c r="G70" s="138"/>
      <c r="H70" s="79">
        <v>3600</v>
      </c>
      <c r="I70" s="79">
        <v>1440</v>
      </c>
      <c r="J70" s="79">
        <v>4000</v>
      </c>
      <c r="K70" s="79">
        <v>1600</v>
      </c>
      <c r="L70" s="91">
        <f t="shared" si="6"/>
        <v>4500</v>
      </c>
      <c r="M70" s="140">
        <f t="shared" si="4"/>
        <v>1800</v>
      </c>
      <c r="N70" s="23">
        <v>4500</v>
      </c>
      <c r="O70" s="23">
        <v>1800</v>
      </c>
      <c r="P70" s="23">
        <v>2800</v>
      </c>
      <c r="Q70" s="23">
        <v>1600</v>
      </c>
      <c r="R70" s="93">
        <v>6000</v>
      </c>
      <c r="S70" s="20">
        <v>3000</v>
      </c>
    </row>
    <row r="71" spans="2:19" ht="63.75" x14ac:dyDescent="0.2">
      <c r="B71" s="75" t="s">
        <v>197</v>
      </c>
      <c r="C71" s="76" t="s">
        <v>193</v>
      </c>
      <c r="D71" s="95" t="s">
        <v>198</v>
      </c>
      <c r="E71" s="100" t="s">
        <v>73</v>
      </c>
      <c r="F71" s="79"/>
      <c r="G71" s="138"/>
      <c r="H71" s="79">
        <v>3600</v>
      </c>
      <c r="I71" s="79">
        <v>990</v>
      </c>
      <c r="J71" s="79">
        <v>4000</v>
      </c>
      <c r="K71" s="79">
        <v>1100</v>
      </c>
      <c r="L71" s="91">
        <f t="shared" si="6"/>
        <v>3000</v>
      </c>
      <c r="M71" s="140">
        <f t="shared" si="4"/>
        <v>1800</v>
      </c>
      <c r="N71" s="23">
        <v>4500</v>
      </c>
      <c r="O71" s="23">
        <v>1100</v>
      </c>
      <c r="P71" s="23">
        <v>2800</v>
      </c>
      <c r="Q71" s="23">
        <v>1800</v>
      </c>
      <c r="R71" s="93">
        <v>3000</v>
      </c>
      <c r="S71" s="20">
        <v>2000</v>
      </c>
    </row>
    <row r="72" spans="2:19" x14ac:dyDescent="0.2">
      <c r="B72" s="75" t="s">
        <v>199</v>
      </c>
      <c r="C72" s="76" t="s">
        <v>13</v>
      </c>
      <c r="D72" s="95" t="s">
        <v>200</v>
      </c>
      <c r="E72" s="100" t="s">
        <v>201</v>
      </c>
      <c r="F72" s="100"/>
      <c r="G72" s="138"/>
      <c r="H72" s="100"/>
      <c r="I72" s="79">
        <v>72</v>
      </c>
      <c r="J72" s="125"/>
      <c r="K72" s="79">
        <v>80</v>
      </c>
      <c r="L72" s="80"/>
      <c r="M72" s="140">
        <f t="shared" si="4"/>
        <v>80</v>
      </c>
      <c r="N72" s="81"/>
      <c r="O72" s="23">
        <v>80</v>
      </c>
      <c r="P72" s="83"/>
      <c r="Q72" s="20"/>
      <c r="R72" s="83"/>
      <c r="S72" s="20">
        <v>80</v>
      </c>
    </row>
    <row r="73" spans="2:19" ht="63.75" x14ac:dyDescent="0.2">
      <c r="B73" s="75" t="s">
        <v>202</v>
      </c>
      <c r="C73" s="76" t="s">
        <v>13</v>
      </c>
      <c r="D73" s="148" t="s">
        <v>203</v>
      </c>
      <c r="E73" s="77" t="s">
        <v>204</v>
      </c>
      <c r="F73" s="417"/>
      <c r="G73" s="418"/>
      <c r="H73" s="408">
        <v>144</v>
      </c>
      <c r="I73" s="409"/>
      <c r="J73" s="78"/>
      <c r="K73" s="79">
        <v>160</v>
      </c>
      <c r="L73" s="80"/>
      <c r="M73" s="140">
        <f t="shared" si="4"/>
        <v>140</v>
      </c>
      <c r="N73" s="81"/>
      <c r="O73" s="23">
        <v>140</v>
      </c>
      <c r="P73" s="83"/>
      <c r="Q73" s="23">
        <v>240</v>
      </c>
      <c r="R73" s="83"/>
      <c r="S73" s="20">
        <v>45</v>
      </c>
    </row>
    <row r="74" spans="2:19" ht="63.75" x14ac:dyDescent="0.2">
      <c r="B74" s="75" t="s">
        <v>205</v>
      </c>
      <c r="C74" s="76" t="s">
        <v>13</v>
      </c>
      <c r="D74" s="148" t="s">
        <v>206</v>
      </c>
      <c r="E74" s="77" t="s">
        <v>204</v>
      </c>
      <c r="F74" s="417"/>
      <c r="G74" s="418"/>
      <c r="H74" s="408">
        <v>144</v>
      </c>
      <c r="I74" s="409"/>
      <c r="J74" s="78"/>
      <c r="K74" s="79">
        <v>160</v>
      </c>
      <c r="L74" s="80"/>
      <c r="M74" s="140">
        <f t="shared" si="4"/>
        <v>160</v>
      </c>
      <c r="N74" s="81"/>
      <c r="O74" s="23">
        <v>160</v>
      </c>
      <c r="P74" s="83"/>
      <c r="Q74" s="23">
        <v>240</v>
      </c>
      <c r="R74" s="83"/>
      <c r="S74" s="20">
        <v>45</v>
      </c>
    </row>
    <row r="75" spans="2:19" ht="51.75" thickBot="1" x14ac:dyDescent="0.25">
      <c r="B75" s="102" t="s">
        <v>207</v>
      </c>
      <c r="C75" s="149" t="s">
        <v>13</v>
      </c>
      <c r="D75" s="150" t="s">
        <v>208</v>
      </c>
      <c r="E75" s="151" t="s">
        <v>204</v>
      </c>
      <c r="F75" s="417"/>
      <c r="G75" s="418"/>
      <c r="H75" s="421">
        <v>144</v>
      </c>
      <c r="I75" s="422"/>
      <c r="J75" s="153"/>
      <c r="K75" s="79">
        <v>160</v>
      </c>
      <c r="L75" s="80"/>
      <c r="M75" s="140">
        <f t="shared" si="4"/>
        <v>665</v>
      </c>
      <c r="N75" s="154"/>
      <c r="O75" s="106">
        <v>665</v>
      </c>
      <c r="P75" s="155"/>
      <c r="Q75" s="106">
        <v>240</v>
      </c>
      <c r="R75" s="155"/>
      <c r="S75" s="108">
        <v>1500</v>
      </c>
    </row>
    <row r="76" spans="2:19" ht="13.5" thickBot="1" x14ac:dyDescent="0.25">
      <c r="B76" s="419" t="s">
        <v>92</v>
      </c>
      <c r="C76" s="420"/>
      <c r="D76" s="420"/>
      <c r="E76" s="420"/>
      <c r="F76" s="156"/>
      <c r="G76" s="156"/>
      <c r="H76" s="156"/>
      <c r="I76" s="156"/>
      <c r="J76" s="156"/>
      <c r="K76" s="156"/>
      <c r="L76" s="157"/>
      <c r="M76" s="158"/>
      <c r="N76" s="113"/>
      <c r="O76" s="113"/>
      <c r="P76" s="114"/>
      <c r="Q76" s="115"/>
      <c r="R76" s="114"/>
      <c r="S76" s="115"/>
    </row>
    <row r="77" spans="2:19" ht="13.5" thickBot="1" x14ac:dyDescent="0.25">
      <c r="B77" s="423" t="s">
        <v>209</v>
      </c>
      <c r="C77" s="424"/>
      <c r="D77" s="424"/>
      <c r="E77" s="424"/>
      <c r="F77" s="424"/>
      <c r="G77" s="424"/>
      <c r="H77" s="424"/>
      <c r="I77" s="424"/>
      <c r="J77" s="424"/>
      <c r="K77" s="424"/>
      <c r="L77" s="424"/>
      <c r="M77" s="424"/>
      <c r="N77" s="424"/>
      <c r="O77" s="424"/>
      <c r="P77" s="116"/>
      <c r="R77" s="4"/>
    </row>
    <row r="78" spans="2:19" ht="25.5" x14ac:dyDescent="0.2">
      <c r="B78" s="133" t="s">
        <v>210</v>
      </c>
      <c r="C78" s="134" t="s">
        <v>13</v>
      </c>
      <c r="D78" s="135" t="s">
        <v>211</v>
      </c>
      <c r="E78" s="136" t="s">
        <v>56</v>
      </c>
      <c r="F78" s="139"/>
      <c r="G78" s="138"/>
      <c r="H78" s="139"/>
      <c r="I78" s="138">
        <v>62.1</v>
      </c>
      <c r="J78" s="139"/>
      <c r="K78" s="159">
        <v>69</v>
      </c>
      <c r="L78" s="125"/>
      <c r="M78" s="140">
        <f>MEDIAN(O78,Q78,S78)</f>
        <v>105</v>
      </c>
      <c r="N78" s="72"/>
      <c r="O78" s="82">
        <v>105</v>
      </c>
      <c r="P78" s="74"/>
      <c r="Q78" s="82">
        <v>69</v>
      </c>
      <c r="R78" s="74"/>
      <c r="S78" s="119">
        <v>150</v>
      </c>
    </row>
    <row r="79" spans="2:19" ht="25.5" x14ac:dyDescent="0.2">
      <c r="B79" s="120" t="s">
        <v>212</v>
      </c>
      <c r="C79" s="14" t="s">
        <v>13</v>
      </c>
      <c r="D79" s="124" t="s">
        <v>213</v>
      </c>
      <c r="E79" s="96" t="s">
        <v>123</v>
      </c>
      <c r="F79" s="125"/>
      <c r="G79" s="138"/>
      <c r="H79" s="125"/>
      <c r="I79" s="138">
        <v>94.5</v>
      </c>
      <c r="J79" s="125"/>
      <c r="K79" s="90">
        <v>105</v>
      </c>
      <c r="L79" s="125"/>
      <c r="M79" s="140">
        <f t="shared" ref="M79:M122" si="7">MEDIAN(O79,Q79,S79)</f>
        <v>138</v>
      </c>
      <c r="N79" s="81"/>
      <c r="O79" s="23">
        <v>105</v>
      </c>
      <c r="P79" s="83"/>
      <c r="Q79" s="23">
        <v>138</v>
      </c>
      <c r="R79" s="83"/>
      <c r="S79" s="20">
        <v>300</v>
      </c>
    </row>
    <row r="80" spans="2:19" ht="114.75" x14ac:dyDescent="0.2">
      <c r="B80" s="120" t="s">
        <v>214</v>
      </c>
      <c r="C80" s="123" t="s">
        <v>215</v>
      </c>
      <c r="D80" s="124" t="s">
        <v>216</v>
      </c>
      <c r="E80" s="86" t="s">
        <v>51</v>
      </c>
      <c r="F80" s="78"/>
      <c r="G80" s="138"/>
      <c r="H80" s="78"/>
      <c r="I80" s="138">
        <v>162</v>
      </c>
      <c r="J80" s="78"/>
      <c r="K80" s="90">
        <v>180</v>
      </c>
      <c r="L80" s="78"/>
      <c r="M80" s="140">
        <f t="shared" si="7"/>
        <v>200</v>
      </c>
      <c r="N80" s="81"/>
      <c r="O80" s="23">
        <v>320</v>
      </c>
      <c r="P80" s="83"/>
      <c r="Q80" s="23">
        <v>180</v>
      </c>
      <c r="R80" s="83"/>
      <c r="S80" s="20">
        <v>200</v>
      </c>
    </row>
    <row r="81" spans="2:19" ht="114.75" x14ac:dyDescent="0.2">
      <c r="B81" s="120" t="s">
        <v>217</v>
      </c>
      <c r="C81" s="123" t="s">
        <v>215</v>
      </c>
      <c r="D81" s="124" t="s">
        <v>218</v>
      </c>
      <c r="E81" s="86" t="s">
        <v>51</v>
      </c>
      <c r="F81" s="78"/>
      <c r="G81" s="138"/>
      <c r="H81" s="78"/>
      <c r="I81" s="138">
        <v>162</v>
      </c>
      <c r="J81" s="78"/>
      <c r="K81" s="90">
        <v>180</v>
      </c>
      <c r="L81" s="78"/>
      <c r="M81" s="140">
        <f t="shared" si="7"/>
        <v>180</v>
      </c>
      <c r="N81" s="81"/>
      <c r="O81" s="23">
        <v>280</v>
      </c>
      <c r="P81" s="83"/>
      <c r="Q81" s="23">
        <v>180</v>
      </c>
      <c r="R81" s="83"/>
      <c r="S81" s="20">
        <v>180</v>
      </c>
    </row>
    <row r="82" spans="2:19" ht="114.75" x14ac:dyDescent="0.2">
      <c r="B82" s="120" t="s">
        <v>219</v>
      </c>
      <c r="C82" s="123" t="s">
        <v>215</v>
      </c>
      <c r="D82" s="124" t="s">
        <v>220</v>
      </c>
      <c r="E82" s="86" t="s">
        <v>51</v>
      </c>
      <c r="F82" s="78"/>
      <c r="G82" s="138"/>
      <c r="H82" s="78"/>
      <c r="I82" s="138">
        <v>405</v>
      </c>
      <c r="J82" s="78"/>
      <c r="K82" s="90">
        <v>450</v>
      </c>
      <c r="L82" s="78"/>
      <c r="M82" s="140">
        <f t="shared" si="7"/>
        <v>450</v>
      </c>
      <c r="N82" s="81"/>
      <c r="O82" s="23">
        <v>450</v>
      </c>
      <c r="P82" s="83"/>
      <c r="Q82" s="23">
        <v>260</v>
      </c>
      <c r="R82" s="83"/>
      <c r="S82" s="20">
        <v>1000</v>
      </c>
    </row>
    <row r="83" spans="2:19" ht="114.75" x14ac:dyDescent="0.2">
      <c r="B83" s="120" t="s">
        <v>221</v>
      </c>
      <c r="C83" s="123" t="s">
        <v>215</v>
      </c>
      <c r="D83" s="124" t="s">
        <v>222</v>
      </c>
      <c r="E83" s="86" t="s">
        <v>51</v>
      </c>
      <c r="F83" s="78"/>
      <c r="G83" s="138"/>
      <c r="H83" s="78"/>
      <c r="I83" s="138">
        <v>180</v>
      </c>
      <c r="J83" s="78"/>
      <c r="K83" s="90">
        <v>200</v>
      </c>
      <c r="L83" s="78"/>
      <c r="M83" s="140">
        <f t="shared" si="7"/>
        <v>260</v>
      </c>
      <c r="N83" s="81"/>
      <c r="O83" s="23">
        <v>320</v>
      </c>
      <c r="P83" s="83"/>
      <c r="Q83" s="23">
        <v>260</v>
      </c>
      <c r="R83" s="83"/>
      <c r="S83" s="20">
        <v>200</v>
      </c>
    </row>
    <row r="84" spans="2:19" ht="114.75" x14ac:dyDescent="0.2">
      <c r="B84" s="120" t="s">
        <v>223</v>
      </c>
      <c r="C84" s="123" t="s">
        <v>215</v>
      </c>
      <c r="D84" s="124" t="s">
        <v>224</v>
      </c>
      <c r="E84" s="86" t="s">
        <v>51</v>
      </c>
      <c r="F84" s="78"/>
      <c r="G84" s="138"/>
      <c r="H84" s="78"/>
      <c r="I84" s="138">
        <v>162</v>
      </c>
      <c r="J84" s="78"/>
      <c r="K84" s="90">
        <v>180</v>
      </c>
      <c r="L84" s="78"/>
      <c r="M84" s="140">
        <f t="shared" si="7"/>
        <v>260</v>
      </c>
      <c r="N84" s="81"/>
      <c r="O84" s="23">
        <v>280</v>
      </c>
      <c r="P84" s="83"/>
      <c r="Q84" s="23">
        <v>260</v>
      </c>
      <c r="R84" s="83"/>
      <c r="S84" s="20">
        <v>180</v>
      </c>
    </row>
    <row r="85" spans="2:19" ht="114.75" x14ac:dyDescent="0.2">
      <c r="B85" s="120" t="s">
        <v>225</v>
      </c>
      <c r="C85" s="123" t="s">
        <v>215</v>
      </c>
      <c r="D85" s="124" t="s">
        <v>226</v>
      </c>
      <c r="E85" s="86" t="s">
        <v>51</v>
      </c>
      <c r="F85" s="78"/>
      <c r="G85" s="138"/>
      <c r="H85" s="78"/>
      <c r="I85" s="138">
        <v>180</v>
      </c>
      <c r="J85" s="78"/>
      <c r="K85" s="90">
        <v>200</v>
      </c>
      <c r="L85" s="78"/>
      <c r="M85" s="140">
        <f t="shared" si="7"/>
        <v>260</v>
      </c>
      <c r="N85" s="81"/>
      <c r="O85" s="23">
        <v>320</v>
      </c>
      <c r="P85" s="83"/>
      <c r="Q85" s="23">
        <v>260</v>
      </c>
      <c r="R85" s="83"/>
      <c r="S85" s="20">
        <v>200</v>
      </c>
    </row>
    <row r="86" spans="2:19" ht="114.75" x14ac:dyDescent="0.2">
      <c r="B86" s="120" t="s">
        <v>227</v>
      </c>
      <c r="C86" s="123" t="s">
        <v>215</v>
      </c>
      <c r="D86" s="124" t="s">
        <v>228</v>
      </c>
      <c r="E86" s="86" t="s">
        <v>51</v>
      </c>
      <c r="F86" s="78"/>
      <c r="G86" s="138"/>
      <c r="H86" s="78"/>
      <c r="I86" s="138">
        <v>162</v>
      </c>
      <c r="J86" s="78"/>
      <c r="K86" s="90">
        <v>180</v>
      </c>
      <c r="L86" s="78"/>
      <c r="M86" s="140">
        <f t="shared" si="7"/>
        <v>260</v>
      </c>
      <c r="N86" s="81"/>
      <c r="O86" s="23">
        <v>280</v>
      </c>
      <c r="P86" s="83"/>
      <c r="Q86" s="23">
        <v>260</v>
      </c>
      <c r="R86" s="83"/>
      <c r="S86" s="20">
        <v>180</v>
      </c>
    </row>
    <row r="87" spans="2:19" ht="114.75" x14ac:dyDescent="0.2">
      <c r="B87" s="120" t="s">
        <v>229</v>
      </c>
      <c r="C87" s="123" t="s">
        <v>215</v>
      </c>
      <c r="D87" s="124" t="s">
        <v>230</v>
      </c>
      <c r="E87" s="86" t="s">
        <v>51</v>
      </c>
      <c r="F87" s="78"/>
      <c r="G87" s="138"/>
      <c r="H87" s="78"/>
      <c r="I87" s="138">
        <v>405</v>
      </c>
      <c r="J87" s="78"/>
      <c r="K87" s="90">
        <v>450</v>
      </c>
      <c r="L87" s="78"/>
      <c r="M87" s="140">
        <f t="shared" si="7"/>
        <v>450</v>
      </c>
      <c r="N87" s="81"/>
      <c r="O87" s="23">
        <v>450</v>
      </c>
      <c r="P87" s="83"/>
      <c r="Q87" s="23">
        <v>260</v>
      </c>
      <c r="R87" s="83"/>
      <c r="S87" s="20">
        <v>1000</v>
      </c>
    </row>
    <row r="88" spans="2:19" ht="114.75" x14ac:dyDescent="0.2">
      <c r="B88" s="120" t="s">
        <v>231</v>
      </c>
      <c r="C88" s="123" t="s">
        <v>215</v>
      </c>
      <c r="D88" s="124" t="s">
        <v>232</v>
      </c>
      <c r="E88" s="86" t="s">
        <v>51</v>
      </c>
      <c r="F88" s="78"/>
      <c r="G88" s="138"/>
      <c r="H88" s="78"/>
      <c r="I88" s="138">
        <v>180</v>
      </c>
      <c r="J88" s="78"/>
      <c r="K88" s="90">
        <v>200</v>
      </c>
      <c r="L88" s="78"/>
      <c r="M88" s="140">
        <f t="shared" si="7"/>
        <v>260</v>
      </c>
      <c r="N88" s="81"/>
      <c r="O88" s="23">
        <v>450</v>
      </c>
      <c r="P88" s="83"/>
      <c r="Q88" s="23">
        <v>260</v>
      </c>
      <c r="R88" s="83"/>
      <c r="S88" s="20">
        <v>200</v>
      </c>
    </row>
    <row r="89" spans="2:19" ht="114.75" x14ac:dyDescent="0.2">
      <c r="B89" s="120" t="s">
        <v>233</v>
      </c>
      <c r="C89" s="123" t="s">
        <v>215</v>
      </c>
      <c r="D89" s="124" t="s">
        <v>234</v>
      </c>
      <c r="E89" s="86" t="s">
        <v>51</v>
      </c>
      <c r="F89" s="78"/>
      <c r="G89" s="138"/>
      <c r="H89" s="78"/>
      <c r="I89" s="138">
        <v>162</v>
      </c>
      <c r="J89" s="78"/>
      <c r="K89" s="90">
        <v>180</v>
      </c>
      <c r="L89" s="78"/>
      <c r="M89" s="140">
        <f t="shared" si="7"/>
        <v>260</v>
      </c>
      <c r="N89" s="81"/>
      <c r="O89" s="23">
        <v>320</v>
      </c>
      <c r="P89" s="83"/>
      <c r="Q89" s="23">
        <v>260</v>
      </c>
      <c r="R89" s="83"/>
      <c r="S89" s="20">
        <v>180</v>
      </c>
    </row>
    <row r="90" spans="2:19" ht="25.5" x14ac:dyDescent="0.2">
      <c r="B90" s="120" t="s">
        <v>235</v>
      </c>
      <c r="C90" s="123" t="s">
        <v>236</v>
      </c>
      <c r="D90" s="124" t="s">
        <v>237</v>
      </c>
      <c r="E90" s="86" t="s">
        <v>56</v>
      </c>
      <c r="F90" s="89"/>
      <c r="G90" s="138"/>
      <c r="H90" s="89">
        <v>612</v>
      </c>
      <c r="I90" s="138">
        <v>324</v>
      </c>
      <c r="J90" s="90">
        <v>680</v>
      </c>
      <c r="K90" s="90">
        <v>360</v>
      </c>
      <c r="L90" s="126">
        <f>MEDIAN(N90,P90,R90)</f>
        <v>522</v>
      </c>
      <c r="M90" s="140">
        <f t="shared" si="7"/>
        <v>1080</v>
      </c>
      <c r="N90" s="23">
        <v>680</v>
      </c>
      <c r="O90" s="23">
        <v>360</v>
      </c>
      <c r="P90" s="93"/>
      <c r="Q90" s="20"/>
      <c r="R90" s="93">
        <v>364</v>
      </c>
      <c r="S90" s="20">
        <v>1800</v>
      </c>
    </row>
    <row r="91" spans="2:19" ht="38.25" x14ac:dyDescent="0.2">
      <c r="B91" s="120" t="s">
        <v>238</v>
      </c>
      <c r="C91" s="123" t="s">
        <v>236</v>
      </c>
      <c r="D91" s="124" t="s">
        <v>239</v>
      </c>
      <c r="E91" s="86" t="s">
        <v>240</v>
      </c>
      <c r="F91" s="89"/>
      <c r="G91" s="138"/>
      <c r="H91" s="89">
        <v>5850</v>
      </c>
      <c r="I91" s="138">
        <v>3780</v>
      </c>
      <c r="J91" s="90">
        <v>6500</v>
      </c>
      <c r="K91" s="90">
        <v>4200</v>
      </c>
      <c r="L91" s="126">
        <f>MEDIAN(N91,P91,R91)</f>
        <v>20941.5</v>
      </c>
      <c r="M91" s="140">
        <f t="shared" si="7"/>
        <v>7000</v>
      </c>
      <c r="N91" s="23">
        <v>6500</v>
      </c>
      <c r="O91" s="23">
        <v>4200</v>
      </c>
      <c r="P91" s="93"/>
      <c r="Q91" s="20"/>
      <c r="R91" s="93">
        <v>35383</v>
      </c>
      <c r="S91" s="20">
        <v>9800</v>
      </c>
    </row>
    <row r="92" spans="2:19" ht="25.5" x14ac:dyDescent="0.2">
      <c r="B92" s="75" t="s">
        <v>241</v>
      </c>
      <c r="C92" s="25" t="s">
        <v>13</v>
      </c>
      <c r="D92" s="95" t="s">
        <v>242</v>
      </c>
      <c r="E92" s="77" t="s">
        <v>51</v>
      </c>
      <c r="F92" s="78"/>
      <c r="G92" s="138"/>
      <c r="H92" s="78"/>
      <c r="I92" s="138">
        <v>108</v>
      </c>
      <c r="J92" s="78"/>
      <c r="K92" s="79">
        <v>120</v>
      </c>
      <c r="L92" s="80"/>
      <c r="M92" s="140">
        <f t="shared" si="7"/>
        <v>165</v>
      </c>
      <c r="N92" s="81"/>
      <c r="O92" s="23">
        <v>165</v>
      </c>
      <c r="P92" s="83"/>
      <c r="Q92" s="23">
        <v>120</v>
      </c>
      <c r="R92" s="83"/>
      <c r="S92" s="20">
        <v>200</v>
      </c>
    </row>
    <row r="93" spans="2:19" ht="51" x14ac:dyDescent="0.2">
      <c r="B93" s="75" t="s">
        <v>243</v>
      </c>
      <c r="C93" s="76" t="s">
        <v>215</v>
      </c>
      <c r="D93" s="95" t="s">
        <v>244</v>
      </c>
      <c r="E93" s="77" t="s">
        <v>51</v>
      </c>
      <c r="F93" s="78"/>
      <c r="G93" s="138"/>
      <c r="H93" s="78"/>
      <c r="I93" s="138">
        <v>180</v>
      </c>
      <c r="J93" s="78"/>
      <c r="K93" s="79">
        <v>200</v>
      </c>
      <c r="L93" s="80"/>
      <c r="M93" s="140">
        <f t="shared" si="7"/>
        <v>250</v>
      </c>
      <c r="N93" s="81"/>
      <c r="O93" s="23">
        <v>200</v>
      </c>
      <c r="P93" s="83"/>
      <c r="Q93" s="23">
        <v>250</v>
      </c>
      <c r="R93" s="83"/>
      <c r="S93" s="20">
        <v>300</v>
      </c>
    </row>
    <row r="94" spans="2:19" ht="25.5" x14ac:dyDescent="0.2">
      <c r="B94" s="75" t="s">
        <v>245</v>
      </c>
      <c r="C94" s="76" t="s">
        <v>246</v>
      </c>
      <c r="D94" s="95" t="s">
        <v>247</v>
      </c>
      <c r="E94" s="77" t="s">
        <v>51</v>
      </c>
      <c r="F94" s="78"/>
      <c r="G94" s="138"/>
      <c r="H94" s="78"/>
      <c r="I94" s="138">
        <v>90</v>
      </c>
      <c r="J94" s="78"/>
      <c r="K94" s="79">
        <v>100</v>
      </c>
      <c r="L94" s="80"/>
      <c r="M94" s="140">
        <f t="shared" si="7"/>
        <v>120</v>
      </c>
      <c r="N94" s="81"/>
      <c r="O94" s="23">
        <v>100</v>
      </c>
      <c r="P94" s="83"/>
      <c r="Q94" s="23">
        <v>120</v>
      </c>
      <c r="R94" s="83"/>
      <c r="S94" s="20">
        <v>300</v>
      </c>
    </row>
    <row r="95" spans="2:19" ht="51" x14ac:dyDescent="0.2">
      <c r="B95" s="75" t="s">
        <v>248</v>
      </c>
      <c r="C95" s="97" t="s">
        <v>153</v>
      </c>
      <c r="D95" s="95" t="s">
        <v>249</v>
      </c>
      <c r="E95" s="77" t="s">
        <v>51</v>
      </c>
      <c r="F95" s="160"/>
      <c r="G95" s="138"/>
      <c r="H95" s="160">
        <v>342</v>
      </c>
      <c r="I95" s="138">
        <v>90</v>
      </c>
      <c r="J95" s="79">
        <v>380</v>
      </c>
      <c r="K95" s="79">
        <v>100</v>
      </c>
      <c r="L95" s="126">
        <f t="shared" ref="L95:L98" si="8">MEDIAN(N95,P95,R95)</f>
        <v>404</v>
      </c>
      <c r="M95" s="140">
        <f t="shared" si="7"/>
        <v>130</v>
      </c>
      <c r="N95" s="23">
        <v>380</v>
      </c>
      <c r="O95" s="23">
        <v>100</v>
      </c>
      <c r="P95" s="23">
        <v>540</v>
      </c>
      <c r="Q95" s="23">
        <v>166</v>
      </c>
      <c r="R95" s="93">
        <v>404</v>
      </c>
      <c r="S95" s="20">
        <v>130</v>
      </c>
    </row>
    <row r="96" spans="2:19" ht="51" x14ac:dyDescent="0.2">
      <c r="B96" s="75" t="s">
        <v>250</v>
      </c>
      <c r="C96" s="97" t="s">
        <v>153</v>
      </c>
      <c r="D96" s="95" t="s">
        <v>251</v>
      </c>
      <c r="E96" s="77" t="s">
        <v>51</v>
      </c>
      <c r="F96" s="160"/>
      <c r="G96" s="138"/>
      <c r="H96" s="160">
        <v>360</v>
      </c>
      <c r="I96" s="138">
        <v>90</v>
      </c>
      <c r="J96" s="79">
        <v>400</v>
      </c>
      <c r="K96" s="79">
        <v>100</v>
      </c>
      <c r="L96" s="126">
        <f t="shared" si="8"/>
        <v>404</v>
      </c>
      <c r="M96" s="140">
        <f t="shared" si="7"/>
        <v>130</v>
      </c>
      <c r="N96" s="23">
        <v>400</v>
      </c>
      <c r="O96" s="23">
        <v>100</v>
      </c>
      <c r="P96" s="23">
        <v>540</v>
      </c>
      <c r="Q96" s="23">
        <v>166</v>
      </c>
      <c r="R96" s="93">
        <v>404</v>
      </c>
      <c r="S96" s="20">
        <v>130</v>
      </c>
    </row>
    <row r="97" spans="2:19" ht="51" x14ac:dyDescent="0.2">
      <c r="B97" s="75" t="s">
        <v>252</v>
      </c>
      <c r="C97" s="97" t="s">
        <v>153</v>
      </c>
      <c r="D97" s="95" t="s">
        <v>253</v>
      </c>
      <c r="E97" s="77" t="s">
        <v>51</v>
      </c>
      <c r="F97" s="160"/>
      <c r="G97" s="138"/>
      <c r="H97" s="160">
        <v>432</v>
      </c>
      <c r="I97" s="138">
        <v>90</v>
      </c>
      <c r="J97" s="79">
        <v>480</v>
      </c>
      <c r="K97" s="79">
        <v>100</v>
      </c>
      <c r="L97" s="126">
        <f t="shared" si="8"/>
        <v>480</v>
      </c>
      <c r="M97" s="140">
        <f t="shared" si="7"/>
        <v>166</v>
      </c>
      <c r="N97" s="23">
        <v>480</v>
      </c>
      <c r="O97" s="23">
        <v>100</v>
      </c>
      <c r="P97" s="23">
        <v>540</v>
      </c>
      <c r="Q97" s="23">
        <v>166</v>
      </c>
      <c r="R97" s="93">
        <v>420</v>
      </c>
      <c r="S97" s="20">
        <v>168</v>
      </c>
    </row>
    <row r="98" spans="2:19" ht="51" x14ac:dyDescent="0.2">
      <c r="B98" s="75" t="s">
        <v>254</v>
      </c>
      <c r="C98" s="97" t="s">
        <v>153</v>
      </c>
      <c r="D98" s="95" t="s">
        <v>255</v>
      </c>
      <c r="E98" s="77" t="s">
        <v>51</v>
      </c>
      <c r="F98" s="160"/>
      <c r="G98" s="138"/>
      <c r="H98" s="160">
        <v>453.6</v>
      </c>
      <c r="I98" s="138">
        <v>90</v>
      </c>
      <c r="J98" s="79">
        <v>504</v>
      </c>
      <c r="K98" s="79">
        <v>100</v>
      </c>
      <c r="L98" s="126">
        <f t="shared" si="8"/>
        <v>504</v>
      </c>
      <c r="M98" s="140">
        <f t="shared" si="7"/>
        <v>166</v>
      </c>
      <c r="N98" s="23">
        <v>504</v>
      </c>
      <c r="O98" s="23">
        <v>100</v>
      </c>
      <c r="P98" s="23">
        <v>540</v>
      </c>
      <c r="Q98" s="23">
        <v>166</v>
      </c>
      <c r="R98" s="93">
        <v>420</v>
      </c>
      <c r="S98" s="20">
        <v>168</v>
      </c>
    </row>
    <row r="99" spans="2:19" ht="63.75" x14ac:dyDescent="0.2">
      <c r="B99" s="75" t="s">
        <v>256</v>
      </c>
      <c r="C99" s="76" t="s">
        <v>246</v>
      </c>
      <c r="D99" s="95" t="s">
        <v>257</v>
      </c>
      <c r="E99" s="77" t="s">
        <v>51</v>
      </c>
      <c r="F99" s="161"/>
      <c r="G99" s="138"/>
      <c r="H99" s="161"/>
      <c r="I99" s="138">
        <v>108</v>
      </c>
      <c r="J99" s="78"/>
      <c r="K99" s="79">
        <v>120</v>
      </c>
      <c r="L99" s="78"/>
      <c r="M99" s="140">
        <f t="shared" si="7"/>
        <v>168</v>
      </c>
      <c r="N99" s="81"/>
      <c r="O99" s="23">
        <v>120</v>
      </c>
      <c r="P99" s="83"/>
      <c r="Q99" s="23">
        <v>180</v>
      </c>
      <c r="R99" s="83"/>
      <c r="S99" s="20">
        <v>168</v>
      </c>
    </row>
    <row r="100" spans="2:19" ht="63.75" x14ac:dyDescent="0.2">
      <c r="B100" s="75" t="s">
        <v>258</v>
      </c>
      <c r="C100" s="76" t="s">
        <v>246</v>
      </c>
      <c r="D100" s="95" t="s">
        <v>259</v>
      </c>
      <c r="E100" s="77" t="s">
        <v>51</v>
      </c>
      <c r="F100" s="78"/>
      <c r="G100" s="138"/>
      <c r="H100" s="78"/>
      <c r="I100" s="138">
        <v>108</v>
      </c>
      <c r="J100" s="78"/>
      <c r="K100" s="79">
        <v>120</v>
      </c>
      <c r="L100" s="78"/>
      <c r="M100" s="140">
        <f t="shared" si="7"/>
        <v>168</v>
      </c>
      <c r="N100" s="81"/>
      <c r="O100" s="23">
        <v>120</v>
      </c>
      <c r="P100" s="83"/>
      <c r="Q100" s="23">
        <v>180</v>
      </c>
      <c r="R100" s="83"/>
      <c r="S100" s="20">
        <v>168</v>
      </c>
    </row>
    <row r="101" spans="2:19" ht="89.25" x14ac:dyDescent="0.2">
      <c r="B101" s="75" t="s">
        <v>260</v>
      </c>
      <c r="C101" s="76" t="s">
        <v>246</v>
      </c>
      <c r="D101" s="95" t="s">
        <v>261</v>
      </c>
      <c r="E101" s="77" t="s">
        <v>51</v>
      </c>
      <c r="F101" s="78"/>
      <c r="G101" s="138"/>
      <c r="H101" s="78"/>
      <c r="I101" s="138">
        <v>121.5</v>
      </c>
      <c r="J101" s="78"/>
      <c r="K101" s="79">
        <v>135</v>
      </c>
      <c r="L101" s="78"/>
      <c r="M101" s="140">
        <f t="shared" si="7"/>
        <v>180</v>
      </c>
      <c r="N101" s="81"/>
      <c r="O101" s="23">
        <v>135</v>
      </c>
      <c r="P101" s="83"/>
      <c r="Q101" s="23">
        <v>180</v>
      </c>
      <c r="R101" s="83"/>
      <c r="S101" s="20">
        <v>300</v>
      </c>
    </row>
    <row r="102" spans="2:19" ht="76.5" x14ac:dyDescent="0.2">
      <c r="B102" s="75" t="s">
        <v>262</v>
      </c>
      <c r="C102" s="76" t="s">
        <v>246</v>
      </c>
      <c r="D102" s="95" t="s">
        <v>263</v>
      </c>
      <c r="E102" s="77" t="s">
        <v>51</v>
      </c>
      <c r="F102" s="78"/>
      <c r="G102" s="138"/>
      <c r="H102" s="78"/>
      <c r="I102" s="138">
        <v>121.5</v>
      </c>
      <c r="J102" s="78"/>
      <c r="K102" s="79">
        <v>135</v>
      </c>
      <c r="L102" s="78"/>
      <c r="M102" s="140">
        <f t="shared" si="7"/>
        <v>180</v>
      </c>
      <c r="N102" s="81"/>
      <c r="O102" s="23">
        <v>135</v>
      </c>
      <c r="P102" s="83"/>
      <c r="Q102" s="23">
        <v>180</v>
      </c>
      <c r="R102" s="83"/>
      <c r="S102" s="20">
        <v>300</v>
      </c>
    </row>
    <row r="103" spans="2:19" ht="38.25" x14ac:dyDescent="0.2">
      <c r="B103" s="75" t="s">
        <v>264</v>
      </c>
      <c r="C103" s="76" t="s">
        <v>246</v>
      </c>
      <c r="D103" s="95" t="s">
        <v>265</v>
      </c>
      <c r="E103" s="77" t="s">
        <v>56</v>
      </c>
      <c r="F103" s="78"/>
      <c r="G103" s="138"/>
      <c r="H103" s="78"/>
      <c r="I103" s="138">
        <v>2.7</v>
      </c>
      <c r="J103" s="78"/>
      <c r="K103" s="79">
        <v>3</v>
      </c>
      <c r="L103" s="78"/>
      <c r="M103" s="140">
        <f t="shared" si="7"/>
        <v>3.5</v>
      </c>
      <c r="N103" s="81"/>
      <c r="O103" s="23">
        <v>4</v>
      </c>
      <c r="P103" s="83"/>
      <c r="Q103" s="20"/>
      <c r="R103" s="83"/>
      <c r="S103" s="20">
        <v>3</v>
      </c>
    </row>
    <row r="104" spans="2:19" ht="63.75" x14ac:dyDescent="0.2">
      <c r="B104" s="75" t="s">
        <v>266</v>
      </c>
      <c r="C104" s="97" t="s">
        <v>172</v>
      </c>
      <c r="D104" s="95" t="s">
        <v>267</v>
      </c>
      <c r="E104" s="144" t="s">
        <v>15</v>
      </c>
      <c r="F104" s="401"/>
      <c r="G104" s="402"/>
      <c r="H104" s="415" t="s">
        <v>174</v>
      </c>
      <c r="I104" s="416"/>
      <c r="J104" s="415"/>
      <c r="K104" s="416"/>
      <c r="L104" s="144"/>
      <c r="M104" s="140"/>
      <c r="N104" s="23">
        <v>0</v>
      </c>
      <c r="O104" s="23">
        <v>0</v>
      </c>
      <c r="P104" s="146"/>
      <c r="Q104" s="20"/>
      <c r="R104" s="93">
        <v>45</v>
      </c>
      <c r="S104" s="20">
        <v>330</v>
      </c>
    </row>
    <row r="105" spans="2:19" ht="63.75" x14ac:dyDescent="0.2">
      <c r="B105" s="75" t="s">
        <v>268</v>
      </c>
      <c r="C105" s="97" t="s">
        <v>172</v>
      </c>
      <c r="D105" s="95" t="s">
        <v>176</v>
      </c>
      <c r="E105" s="144" t="s">
        <v>15</v>
      </c>
      <c r="F105" s="401"/>
      <c r="G105" s="402"/>
      <c r="H105" s="415" t="s">
        <v>174</v>
      </c>
      <c r="I105" s="416"/>
      <c r="J105" s="415"/>
      <c r="K105" s="416"/>
      <c r="L105" s="144"/>
      <c r="M105" s="140"/>
      <c r="N105" s="23">
        <v>0</v>
      </c>
      <c r="O105" s="23">
        <v>0</v>
      </c>
      <c r="P105" s="146"/>
      <c r="Q105" s="20"/>
      <c r="R105" s="93">
        <v>150</v>
      </c>
      <c r="S105" s="20">
        <v>200</v>
      </c>
    </row>
    <row r="106" spans="2:19" ht="38.25" x14ac:dyDescent="0.2">
      <c r="B106" s="75" t="s">
        <v>269</v>
      </c>
      <c r="C106" s="25" t="s">
        <v>13</v>
      </c>
      <c r="D106" s="95" t="s">
        <v>270</v>
      </c>
      <c r="E106" s="77" t="s">
        <v>51</v>
      </c>
      <c r="F106" s="78"/>
      <c r="G106" s="138"/>
      <c r="H106" s="78"/>
      <c r="I106" s="160">
        <v>198</v>
      </c>
      <c r="J106" s="78"/>
      <c r="K106" s="79">
        <v>220</v>
      </c>
      <c r="L106" s="78"/>
      <c r="M106" s="140">
        <f t="shared" si="7"/>
        <v>250</v>
      </c>
      <c r="N106" s="81"/>
      <c r="O106" s="23">
        <v>200</v>
      </c>
      <c r="P106" s="83"/>
      <c r="Q106" s="20"/>
      <c r="R106" s="83"/>
      <c r="S106" s="20">
        <v>300</v>
      </c>
    </row>
    <row r="107" spans="2:19" ht="38.25" x14ac:dyDescent="0.2">
      <c r="B107" s="75" t="s">
        <v>271</v>
      </c>
      <c r="C107" s="76" t="s">
        <v>246</v>
      </c>
      <c r="D107" s="95" t="s">
        <v>272</v>
      </c>
      <c r="E107" s="77" t="s">
        <v>56</v>
      </c>
      <c r="F107" s="79"/>
      <c r="G107" s="138"/>
      <c r="H107" s="79">
        <v>432</v>
      </c>
      <c r="I107" s="160">
        <v>585</v>
      </c>
      <c r="J107" s="79">
        <v>480</v>
      </c>
      <c r="K107" s="79">
        <v>650</v>
      </c>
      <c r="L107" s="91">
        <f>MEDIAN(N107,P107,R107)</f>
        <v>2240</v>
      </c>
      <c r="M107" s="140">
        <f t="shared" si="7"/>
        <v>1575</v>
      </c>
      <c r="N107" s="23">
        <v>480</v>
      </c>
      <c r="O107" s="23">
        <v>650</v>
      </c>
      <c r="P107" s="93"/>
      <c r="Q107" s="20"/>
      <c r="R107" s="93">
        <v>4000</v>
      </c>
      <c r="S107" s="20">
        <v>2500</v>
      </c>
    </row>
    <row r="108" spans="2:19" ht="38.25" x14ac:dyDescent="0.2">
      <c r="B108" s="75" t="s">
        <v>273</v>
      </c>
      <c r="C108" s="76" t="s">
        <v>246</v>
      </c>
      <c r="D108" s="95" t="s">
        <v>274</v>
      </c>
      <c r="E108" s="77" t="s">
        <v>56</v>
      </c>
      <c r="F108" s="79"/>
      <c r="G108" s="138"/>
      <c r="H108" s="79">
        <v>432</v>
      </c>
      <c r="I108" s="160">
        <v>585</v>
      </c>
      <c r="J108" s="79">
        <v>480</v>
      </c>
      <c r="K108" s="79">
        <v>650</v>
      </c>
      <c r="L108" s="91">
        <f t="shared" ref="L108:L111" si="9">MEDIAN(N108,P108,R108)</f>
        <v>2240</v>
      </c>
      <c r="M108" s="140">
        <f t="shared" si="7"/>
        <v>1575</v>
      </c>
      <c r="N108" s="23">
        <v>480</v>
      </c>
      <c r="O108" s="23">
        <v>650</v>
      </c>
      <c r="P108" s="93"/>
      <c r="Q108" s="20"/>
      <c r="R108" s="93">
        <v>4000</v>
      </c>
      <c r="S108" s="20">
        <v>2500</v>
      </c>
    </row>
    <row r="109" spans="2:19" ht="38.25" x14ac:dyDescent="0.2">
      <c r="B109" s="75" t="s">
        <v>275</v>
      </c>
      <c r="C109" s="76" t="s">
        <v>246</v>
      </c>
      <c r="D109" s="95" t="s">
        <v>276</v>
      </c>
      <c r="E109" s="77" t="s">
        <v>56</v>
      </c>
      <c r="F109" s="79"/>
      <c r="G109" s="138"/>
      <c r="H109" s="79">
        <v>432</v>
      </c>
      <c r="I109" s="160">
        <v>585</v>
      </c>
      <c r="J109" s="79">
        <v>480</v>
      </c>
      <c r="K109" s="79">
        <v>650</v>
      </c>
      <c r="L109" s="91">
        <f t="shared" si="9"/>
        <v>2240</v>
      </c>
      <c r="M109" s="140">
        <f t="shared" si="7"/>
        <v>1575</v>
      </c>
      <c r="N109" s="23">
        <v>480</v>
      </c>
      <c r="O109" s="23">
        <v>650</v>
      </c>
      <c r="P109" s="93"/>
      <c r="Q109" s="20"/>
      <c r="R109" s="93">
        <v>4000</v>
      </c>
      <c r="S109" s="20">
        <v>2500</v>
      </c>
    </row>
    <row r="110" spans="2:19" ht="63.75" x14ac:dyDescent="0.2">
      <c r="B110" s="75" t="s">
        <v>277</v>
      </c>
      <c r="C110" s="76" t="s">
        <v>246</v>
      </c>
      <c r="D110" s="95" t="s">
        <v>278</v>
      </c>
      <c r="E110" s="77" t="s">
        <v>184</v>
      </c>
      <c r="F110" s="79"/>
      <c r="G110" s="138"/>
      <c r="H110" s="79">
        <v>315</v>
      </c>
      <c r="I110" s="160">
        <v>162</v>
      </c>
      <c r="J110" s="79">
        <v>350</v>
      </c>
      <c r="K110" s="79">
        <v>180</v>
      </c>
      <c r="L110" s="91">
        <f t="shared" si="9"/>
        <v>640</v>
      </c>
      <c r="M110" s="140">
        <f t="shared" si="7"/>
        <v>190</v>
      </c>
      <c r="N110" s="23">
        <v>350</v>
      </c>
      <c r="O110" s="23">
        <v>180</v>
      </c>
      <c r="P110" s="93"/>
      <c r="Q110" s="20"/>
      <c r="R110" s="93">
        <v>930</v>
      </c>
      <c r="S110" s="20">
        <v>200</v>
      </c>
    </row>
    <row r="111" spans="2:19" ht="63.75" x14ac:dyDescent="0.2">
      <c r="B111" s="75" t="s">
        <v>279</v>
      </c>
      <c r="C111" s="76" t="s">
        <v>246</v>
      </c>
      <c r="D111" s="95" t="s">
        <v>280</v>
      </c>
      <c r="E111" s="77" t="s">
        <v>184</v>
      </c>
      <c r="F111" s="79"/>
      <c r="G111" s="138"/>
      <c r="H111" s="79">
        <v>324</v>
      </c>
      <c r="I111" s="160">
        <v>162</v>
      </c>
      <c r="J111" s="79">
        <v>360</v>
      </c>
      <c r="K111" s="79">
        <v>180</v>
      </c>
      <c r="L111" s="91">
        <f t="shared" si="9"/>
        <v>768.5</v>
      </c>
      <c r="M111" s="140">
        <f t="shared" si="7"/>
        <v>190</v>
      </c>
      <c r="N111" s="23">
        <v>360</v>
      </c>
      <c r="O111" s="23">
        <v>180</v>
      </c>
      <c r="P111" s="93"/>
      <c r="Q111" s="20"/>
      <c r="R111" s="93">
        <v>1177</v>
      </c>
      <c r="S111" s="20">
        <v>200</v>
      </c>
    </row>
    <row r="112" spans="2:19" ht="51" x14ac:dyDescent="0.2">
      <c r="B112" s="75" t="s">
        <v>281</v>
      </c>
      <c r="C112" s="25" t="s">
        <v>13</v>
      </c>
      <c r="D112" s="95" t="s">
        <v>282</v>
      </c>
      <c r="E112" s="77" t="s">
        <v>283</v>
      </c>
      <c r="F112" s="147"/>
      <c r="G112" s="138"/>
      <c r="H112" s="147"/>
      <c r="I112" s="160">
        <v>162</v>
      </c>
      <c r="J112" s="78"/>
      <c r="K112" s="79">
        <v>180</v>
      </c>
      <c r="L112" s="78"/>
      <c r="M112" s="140">
        <f t="shared" si="7"/>
        <v>190</v>
      </c>
      <c r="N112" s="81"/>
      <c r="O112" s="23">
        <v>180</v>
      </c>
      <c r="P112" s="83"/>
      <c r="Q112" s="20"/>
      <c r="R112" s="83"/>
      <c r="S112" s="20">
        <v>200</v>
      </c>
    </row>
    <row r="113" spans="2:19" ht="38.25" x14ac:dyDescent="0.2">
      <c r="B113" s="75" t="s">
        <v>284</v>
      </c>
      <c r="C113" s="76" t="s">
        <v>215</v>
      </c>
      <c r="D113" s="95" t="s">
        <v>285</v>
      </c>
      <c r="E113" s="77" t="s">
        <v>283</v>
      </c>
      <c r="F113" s="79"/>
      <c r="G113" s="138"/>
      <c r="H113" s="79">
        <v>1350</v>
      </c>
      <c r="I113" s="160">
        <v>180</v>
      </c>
      <c r="J113" s="79">
        <v>1500</v>
      </c>
      <c r="K113" s="79">
        <v>200</v>
      </c>
      <c r="L113" s="91">
        <f>MEDIAN(N113,P113,R113)</f>
        <v>810</v>
      </c>
      <c r="M113" s="140">
        <f t="shared" si="7"/>
        <v>350</v>
      </c>
      <c r="N113" s="23">
        <v>120</v>
      </c>
      <c r="O113" s="23">
        <v>200</v>
      </c>
      <c r="P113" s="93"/>
      <c r="Q113" s="20"/>
      <c r="R113" s="93">
        <v>1500</v>
      </c>
      <c r="S113" s="20">
        <v>500</v>
      </c>
    </row>
    <row r="114" spans="2:19" ht="38.25" x14ac:dyDescent="0.2">
      <c r="B114" s="75" t="s">
        <v>286</v>
      </c>
      <c r="C114" s="76" t="s">
        <v>215</v>
      </c>
      <c r="D114" s="95" t="s">
        <v>287</v>
      </c>
      <c r="E114" s="77" t="s">
        <v>51</v>
      </c>
      <c r="F114" s="147"/>
      <c r="G114" s="138"/>
      <c r="H114" s="147"/>
      <c r="I114" s="160">
        <v>198</v>
      </c>
      <c r="J114" s="78"/>
      <c r="K114" s="79">
        <v>220</v>
      </c>
      <c r="L114" s="78"/>
      <c r="M114" s="140">
        <f t="shared" si="7"/>
        <v>240</v>
      </c>
      <c r="N114" s="81"/>
      <c r="O114" s="23">
        <v>180</v>
      </c>
      <c r="P114" s="83"/>
      <c r="Q114" s="20"/>
      <c r="R114" s="83"/>
      <c r="S114" s="20">
        <v>300</v>
      </c>
    </row>
    <row r="115" spans="2:19" ht="63.75" x14ac:dyDescent="0.2">
      <c r="B115" s="75" t="s">
        <v>288</v>
      </c>
      <c r="C115" s="76" t="s">
        <v>190</v>
      </c>
      <c r="D115" s="95" t="s">
        <v>289</v>
      </c>
      <c r="E115" s="100" t="s">
        <v>73</v>
      </c>
      <c r="F115" s="79"/>
      <c r="G115" s="138"/>
      <c r="H115" s="79">
        <v>3600</v>
      </c>
      <c r="I115" s="160">
        <v>990</v>
      </c>
      <c r="J115" s="79">
        <v>4000</v>
      </c>
      <c r="K115" s="79">
        <v>1100</v>
      </c>
      <c r="L115" s="162">
        <f>MEDIAN(N115,P115,R115)</f>
        <v>4500</v>
      </c>
      <c r="M115" s="140">
        <f t="shared" si="7"/>
        <v>1800</v>
      </c>
      <c r="N115" s="23">
        <v>4500</v>
      </c>
      <c r="O115" s="23">
        <v>1800</v>
      </c>
      <c r="P115" s="23">
        <v>2800</v>
      </c>
      <c r="Q115" s="23">
        <v>1600</v>
      </c>
      <c r="R115" s="93">
        <v>6000</v>
      </c>
      <c r="S115" s="20">
        <v>3000</v>
      </c>
    </row>
    <row r="116" spans="2:19" ht="63.75" x14ac:dyDescent="0.2">
      <c r="B116" s="75" t="s">
        <v>290</v>
      </c>
      <c r="C116" s="76" t="s">
        <v>190</v>
      </c>
      <c r="D116" s="95" t="s">
        <v>291</v>
      </c>
      <c r="E116" s="100" t="s">
        <v>73</v>
      </c>
      <c r="F116" s="79"/>
      <c r="G116" s="138"/>
      <c r="H116" s="79">
        <v>3600</v>
      </c>
      <c r="I116" s="160">
        <v>990</v>
      </c>
      <c r="J116" s="79">
        <v>4000</v>
      </c>
      <c r="K116" s="79">
        <v>1100</v>
      </c>
      <c r="L116" s="162">
        <f t="shared" ref="L116:L118" si="10">MEDIAN(N116,P116,R116)</f>
        <v>3000</v>
      </c>
      <c r="M116" s="140">
        <f t="shared" si="7"/>
        <v>1600</v>
      </c>
      <c r="N116" s="23">
        <v>4500</v>
      </c>
      <c r="O116" s="23">
        <v>1100</v>
      </c>
      <c r="P116" s="23">
        <v>2800</v>
      </c>
      <c r="Q116" s="23">
        <v>1600</v>
      </c>
      <c r="R116" s="93">
        <v>3000</v>
      </c>
      <c r="S116" s="20">
        <v>2500</v>
      </c>
    </row>
    <row r="117" spans="2:19" ht="63.75" x14ac:dyDescent="0.2">
      <c r="B117" s="75" t="s">
        <v>292</v>
      </c>
      <c r="C117" s="76" t="s">
        <v>190</v>
      </c>
      <c r="D117" s="95" t="s">
        <v>293</v>
      </c>
      <c r="E117" s="100" t="s">
        <v>73</v>
      </c>
      <c r="F117" s="79"/>
      <c r="G117" s="138"/>
      <c r="H117" s="79">
        <v>3600</v>
      </c>
      <c r="I117" s="160">
        <v>990</v>
      </c>
      <c r="J117" s="79">
        <v>4000</v>
      </c>
      <c r="K117" s="79">
        <v>1100</v>
      </c>
      <c r="L117" s="162">
        <f t="shared" si="10"/>
        <v>4500</v>
      </c>
      <c r="M117" s="140">
        <f t="shared" si="7"/>
        <v>1800</v>
      </c>
      <c r="N117" s="23">
        <v>4500</v>
      </c>
      <c r="O117" s="23">
        <v>1800</v>
      </c>
      <c r="P117" s="23">
        <v>2800</v>
      </c>
      <c r="Q117" s="23">
        <v>1600</v>
      </c>
      <c r="R117" s="93">
        <v>6000</v>
      </c>
      <c r="S117" s="20">
        <v>3000</v>
      </c>
    </row>
    <row r="118" spans="2:19" ht="63.75" x14ac:dyDescent="0.2">
      <c r="B118" s="75" t="s">
        <v>294</v>
      </c>
      <c r="C118" s="76" t="s">
        <v>190</v>
      </c>
      <c r="D118" s="95" t="s">
        <v>295</v>
      </c>
      <c r="E118" s="100" t="s">
        <v>73</v>
      </c>
      <c r="F118" s="79"/>
      <c r="G118" s="138"/>
      <c r="H118" s="79">
        <v>3600</v>
      </c>
      <c r="I118" s="160">
        <v>990</v>
      </c>
      <c r="J118" s="79">
        <v>4000</v>
      </c>
      <c r="K118" s="79">
        <v>1100</v>
      </c>
      <c r="L118" s="162">
        <f t="shared" si="10"/>
        <v>3000</v>
      </c>
      <c r="M118" s="140">
        <f t="shared" si="7"/>
        <v>1600</v>
      </c>
      <c r="N118" s="23">
        <v>4500</v>
      </c>
      <c r="O118" s="23">
        <v>1100</v>
      </c>
      <c r="P118" s="23">
        <v>2800</v>
      </c>
      <c r="Q118" s="23">
        <v>1600</v>
      </c>
      <c r="R118" s="93">
        <v>3000</v>
      </c>
      <c r="S118" s="20">
        <v>2500</v>
      </c>
    </row>
    <row r="119" spans="2:19" x14ac:dyDescent="0.2">
      <c r="B119" s="75" t="s">
        <v>296</v>
      </c>
      <c r="C119" s="76" t="s">
        <v>13</v>
      </c>
      <c r="D119" s="95" t="s">
        <v>200</v>
      </c>
      <c r="E119" s="100" t="s">
        <v>201</v>
      </c>
      <c r="F119" s="125"/>
      <c r="G119" s="138"/>
      <c r="H119" s="125"/>
      <c r="I119" s="160">
        <v>72</v>
      </c>
      <c r="J119" s="125"/>
      <c r="K119" s="79">
        <v>80</v>
      </c>
      <c r="L119" s="125"/>
      <c r="M119" s="140">
        <f t="shared" si="7"/>
        <v>80</v>
      </c>
      <c r="N119" s="81"/>
      <c r="O119" s="23">
        <v>80</v>
      </c>
      <c r="P119" s="83"/>
      <c r="Q119" s="23">
        <v>120</v>
      </c>
      <c r="R119" s="83"/>
      <c r="S119" s="20">
        <v>80</v>
      </c>
    </row>
    <row r="120" spans="2:19" ht="63.75" x14ac:dyDescent="0.2">
      <c r="B120" s="75" t="s">
        <v>297</v>
      </c>
      <c r="C120" s="76" t="s">
        <v>13</v>
      </c>
      <c r="D120" s="148" t="s">
        <v>298</v>
      </c>
      <c r="E120" s="77" t="s">
        <v>204</v>
      </c>
      <c r="F120" s="78"/>
      <c r="G120" s="138"/>
      <c r="H120" s="78"/>
      <c r="I120" s="160">
        <v>126</v>
      </c>
      <c r="J120" s="78"/>
      <c r="K120" s="79">
        <v>140</v>
      </c>
      <c r="L120" s="78"/>
      <c r="M120" s="140">
        <f t="shared" si="7"/>
        <v>140</v>
      </c>
      <c r="N120" s="81"/>
      <c r="O120" s="23">
        <v>140</v>
      </c>
      <c r="P120" s="83"/>
      <c r="Q120" s="23">
        <v>240</v>
      </c>
      <c r="R120" s="83">
        <v>37</v>
      </c>
      <c r="S120" s="20">
        <v>45</v>
      </c>
    </row>
    <row r="121" spans="2:19" ht="63.75" x14ac:dyDescent="0.2">
      <c r="B121" s="75" t="s">
        <v>299</v>
      </c>
      <c r="C121" s="76" t="s">
        <v>13</v>
      </c>
      <c r="D121" s="148" t="s">
        <v>300</v>
      </c>
      <c r="E121" s="77" t="s">
        <v>204</v>
      </c>
      <c r="F121" s="78"/>
      <c r="G121" s="138"/>
      <c r="H121" s="78"/>
      <c r="I121" s="160">
        <v>144</v>
      </c>
      <c r="J121" s="78"/>
      <c r="K121" s="79">
        <v>160</v>
      </c>
      <c r="L121" s="78"/>
      <c r="M121" s="140">
        <f t="shared" si="7"/>
        <v>160</v>
      </c>
      <c r="N121" s="81"/>
      <c r="O121" s="23">
        <v>160</v>
      </c>
      <c r="P121" s="83"/>
      <c r="Q121" s="23">
        <v>240</v>
      </c>
      <c r="R121" s="83">
        <v>37</v>
      </c>
      <c r="S121" s="20">
        <v>45</v>
      </c>
    </row>
    <row r="122" spans="2:19" ht="51.75" thickBot="1" x14ac:dyDescent="0.25">
      <c r="B122" s="102" t="s">
        <v>301</v>
      </c>
      <c r="C122" s="149" t="s">
        <v>13</v>
      </c>
      <c r="D122" s="150" t="s">
        <v>302</v>
      </c>
      <c r="E122" s="151" t="s">
        <v>204</v>
      </c>
      <c r="F122" s="163"/>
      <c r="G122" s="138"/>
      <c r="H122" s="163"/>
      <c r="I122" s="160">
        <v>598.5</v>
      </c>
      <c r="J122" s="164"/>
      <c r="K122" s="165">
        <v>665</v>
      </c>
      <c r="L122" s="78"/>
      <c r="M122" s="140">
        <f t="shared" si="7"/>
        <v>950</v>
      </c>
      <c r="N122" s="154"/>
      <c r="O122" s="106">
        <v>950</v>
      </c>
      <c r="P122" s="155"/>
      <c r="Q122" s="106">
        <v>240</v>
      </c>
      <c r="R122" s="155">
        <v>1000</v>
      </c>
      <c r="S122" s="108">
        <v>1500</v>
      </c>
    </row>
    <row r="123" spans="2:19" ht="13.5" thickBot="1" x14ac:dyDescent="0.25">
      <c r="B123" s="419" t="s">
        <v>92</v>
      </c>
      <c r="C123" s="420"/>
      <c r="D123" s="420"/>
      <c r="E123" s="420"/>
      <c r="F123" s="156"/>
      <c r="G123" s="156"/>
      <c r="H123" s="156"/>
      <c r="I123" s="156"/>
      <c r="J123" s="156"/>
      <c r="K123" s="156"/>
      <c r="L123" s="166"/>
      <c r="M123" s="158"/>
      <c r="N123" s="113"/>
      <c r="O123" s="113"/>
      <c r="P123" s="114"/>
      <c r="Q123" s="115"/>
      <c r="R123" s="114"/>
      <c r="S123" s="115"/>
    </row>
    <row r="124" spans="2:19" ht="13.5" customHeight="1" thickBot="1" x14ac:dyDescent="0.25">
      <c r="B124" s="412" t="s">
        <v>303</v>
      </c>
      <c r="C124" s="400"/>
      <c r="D124" s="400"/>
      <c r="E124" s="400"/>
      <c r="F124" s="400"/>
      <c r="G124" s="400"/>
      <c r="H124" s="400"/>
      <c r="I124" s="400"/>
      <c r="J124" s="400"/>
      <c r="K124" s="400"/>
      <c r="L124" s="400"/>
      <c r="M124" s="400"/>
      <c r="N124" s="399"/>
      <c r="O124" s="399"/>
      <c r="P124" s="116"/>
      <c r="R124" s="4"/>
    </row>
    <row r="125" spans="2:19" ht="25.5" x14ac:dyDescent="0.2">
      <c r="B125" s="133" t="s">
        <v>304</v>
      </c>
      <c r="C125" s="167" t="s">
        <v>305</v>
      </c>
      <c r="D125" s="135" t="s">
        <v>306</v>
      </c>
      <c r="E125" s="136" t="s">
        <v>73</v>
      </c>
      <c r="F125" s="168"/>
      <c r="G125" s="138"/>
      <c r="H125" s="139"/>
      <c r="I125" s="138">
        <v>6300</v>
      </c>
      <c r="J125" s="139"/>
      <c r="K125" s="159">
        <v>7000</v>
      </c>
      <c r="L125" s="125"/>
      <c r="M125" s="140">
        <f>MEDIAN(O125,Q125,S125)</f>
        <v>8200</v>
      </c>
      <c r="N125" s="81"/>
      <c r="O125" s="23">
        <v>8200</v>
      </c>
      <c r="P125" s="83"/>
      <c r="Q125" s="169">
        <v>14000</v>
      </c>
      <c r="R125" s="83"/>
      <c r="S125" s="20">
        <v>7000</v>
      </c>
    </row>
    <row r="126" spans="2:19" ht="25.5" x14ac:dyDescent="0.2">
      <c r="B126" s="120" t="s">
        <v>307</v>
      </c>
      <c r="C126" s="123" t="s">
        <v>305</v>
      </c>
      <c r="D126" s="124" t="s">
        <v>308</v>
      </c>
      <c r="E126" s="96" t="s">
        <v>73</v>
      </c>
      <c r="F126" s="125"/>
      <c r="G126" s="138"/>
      <c r="H126" s="125"/>
      <c r="I126" s="138">
        <v>5670</v>
      </c>
      <c r="J126" s="125"/>
      <c r="K126" s="159">
        <v>6300</v>
      </c>
      <c r="L126" s="125"/>
      <c r="M126" s="140">
        <f t="shared" ref="M126:M148" si="11">MEDIAN(O126,Q126,S126)</f>
        <v>7000</v>
      </c>
      <c r="N126" s="81"/>
      <c r="O126" s="23">
        <v>7000</v>
      </c>
      <c r="P126" s="83"/>
      <c r="Q126" s="169">
        <v>14000</v>
      </c>
      <c r="R126" s="83"/>
      <c r="S126" s="20">
        <v>6300</v>
      </c>
    </row>
    <row r="127" spans="2:19" ht="25.5" x14ac:dyDescent="0.2">
      <c r="B127" s="120" t="s">
        <v>309</v>
      </c>
      <c r="C127" s="123" t="s">
        <v>305</v>
      </c>
      <c r="D127" s="124" t="s">
        <v>310</v>
      </c>
      <c r="E127" s="96" t="s">
        <v>73</v>
      </c>
      <c r="F127" s="170">
        <f>G127/35</f>
        <v>0</v>
      </c>
      <c r="G127" s="138"/>
      <c r="H127" s="125"/>
      <c r="I127" s="138">
        <v>14175</v>
      </c>
      <c r="J127" s="125"/>
      <c r="K127" s="90">
        <v>15750</v>
      </c>
      <c r="L127" s="125"/>
      <c r="M127" s="140">
        <f t="shared" si="11"/>
        <v>19016</v>
      </c>
      <c r="N127" s="81"/>
      <c r="O127" s="23">
        <v>15750</v>
      </c>
      <c r="P127" s="83"/>
      <c r="Q127" s="20">
        <v>19016</v>
      </c>
      <c r="R127" s="83"/>
      <c r="S127" s="20">
        <v>35000</v>
      </c>
    </row>
    <row r="128" spans="2:19" ht="25.5" x14ac:dyDescent="0.2">
      <c r="B128" s="120" t="s">
        <v>311</v>
      </c>
      <c r="C128" s="123" t="s">
        <v>305</v>
      </c>
      <c r="D128" s="124" t="s">
        <v>312</v>
      </c>
      <c r="E128" s="96" t="s">
        <v>73</v>
      </c>
      <c r="F128" s="125"/>
      <c r="G128" s="138"/>
      <c r="H128" s="125"/>
      <c r="I128" s="138">
        <v>6300</v>
      </c>
      <c r="J128" s="125"/>
      <c r="K128" s="90">
        <v>7000</v>
      </c>
      <c r="L128" s="125"/>
      <c r="M128" s="140">
        <f t="shared" si="11"/>
        <v>8200</v>
      </c>
      <c r="N128" s="81"/>
      <c r="O128" s="23">
        <v>8200</v>
      </c>
      <c r="P128" s="83"/>
      <c r="Q128" s="20">
        <v>19016</v>
      </c>
      <c r="R128" s="83"/>
      <c r="S128" s="20">
        <v>7000</v>
      </c>
    </row>
    <row r="129" spans="2:19" ht="25.5" x14ac:dyDescent="0.2">
      <c r="B129" s="120" t="s">
        <v>313</v>
      </c>
      <c r="C129" s="123" t="s">
        <v>305</v>
      </c>
      <c r="D129" s="124" t="s">
        <v>314</v>
      </c>
      <c r="E129" s="96" t="s">
        <v>73</v>
      </c>
      <c r="F129" s="125"/>
      <c r="G129" s="138"/>
      <c r="H129" s="125"/>
      <c r="I129" s="138">
        <v>5670</v>
      </c>
      <c r="J129" s="125"/>
      <c r="K129" s="90">
        <v>6300</v>
      </c>
      <c r="L129" s="125"/>
      <c r="M129" s="140">
        <f t="shared" si="11"/>
        <v>7000</v>
      </c>
      <c r="N129" s="81"/>
      <c r="O129" s="23">
        <v>7000</v>
      </c>
      <c r="P129" s="83"/>
      <c r="Q129" s="20">
        <v>19016</v>
      </c>
      <c r="R129" s="83"/>
      <c r="S129" s="20">
        <v>6300</v>
      </c>
    </row>
    <row r="130" spans="2:19" ht="51" x14ac:dyDescent="0.2">
      <c r="B130" s="120" t="s">
        <v>315</v>
      </c>
      <c r="C130" s="123" t="s">
        <v>305</v>
      </c>
      <c r="D130" s="124" t="s">
        <v>316</v>
      </c>
      <c r="E130" s="96" t="s">
        <v>184</v>
      </c>
      <c r="F130" s="89"/>
      <c r="G130" s="138"/>
      <c r="H130" s="89">
        <v>360</v>
      </c>
      <c r="I130" s="138">
        <v>162</v>
      </c>
      <c r="J130" s="90">
        <v>400</v>
      </c>
      <c r="K130" s="90">
        <v>180</v>
      </c>
      <c r="L130" s="122">
        <f>MEDIAN(N130,P130,R130)</f>
        <v>500</v>
      </c>
      <c r="M130" s="140">
        <f t="shared" si="11"/>
        <v>200</v>
      </c>
      <c r="N130" s="23">
        <v>400</v>
      </c>
      <c r="O130" s="23">
        <v>180</v>
      </c>
      <c r="P130" s="23">
        <v>500</v>
      </c>
      <c r="Q130" s="20">
        <v>200</v>
      </c>
      <c r="R130" s="93">
        <v>1250</v>
      </c>
      <c r="S130" s="20">
        <v>200</v>
      </c>
    </row>
    <row r="131" spans="2:19" ht="120.75" customHeight="1" x14ac:dyDescent="0.2">
      <c r="B131" s="120" t="s">
        <v>317</v>
      </c>
      <c r="C131" s="123" t="s">
        <v>318</v>
      </c>
      <c r="D131" s="171" t="s">
        <v>319</v>
      </c>
      <c r="E131" s="96" t="s">
        <v>73</v>
      </c>
      <c r="F131" s="89"/>
      <c r="G131" s="138"/>
      <c r="H131" s="89">
        <v>108</v>
      </c>
      <c r="I131" s="138">
        <v>180</v>
      </c>
      <c r="J131" s="90">
        <v>120</v>
      </c>
      <c r="K131" s="90">
        <v>200</v>
      </c>
      <c r="L131" s="122">
        <f>MEDIAN(N131,P131,R131)</f>
        <v>1600</v>
      </c>
      <c r="M131" s="140">
        <f t="shared" si="11"/>
        <v>1200</v>
      </c>
      <c r="N131" s="23">
        <v>120</v>
      </c>
      <c r="O131" s="23">
        <v>200</v>
      </c>
      <c r="P131" s="23">
        <v>2100</v>
      </c>
      <c r="Q131" s="23">
        <v>1200</v>
      </c>
      <c r="R131" s="93">
        <v>1600</v>
      </c>
      <c r="S131" s="20">
        <v>2000</v>
      </c>
    </row>
    <row r="132" spans="2:19" ht="25.5" x14ac:dyDescent="0.2">
      <c r="B132" s="75" t="s">
        <v>320</v>
      </c>
      <c r="C132" s="25" t="s">
        <v>13</v>
      </c>
      <c r="D132" s="95" t="s">
        <v>321</v>
      </c>
      <c r="E132" s="100" t="s">
        <v>283</v>
      </c>
      <c r="F132" s="172"/>
      <c r="G132" s="138"/>
      <c r="H132" s="125"/>
      <c r="I132" s="138">
        <v>148.5</v>
      </c>
      <c r="J132" s="125"/>
      <c r="K132" s="79">
        <v>165</v>
      </c>
      <c r="L132" s="125"/>
      <c r="M132" s="140">
        <f t="shared" si="11"/>
        <v>300</v>
      </c>
      <c r="N132" s="81"/>
      <c r="O132" s="23">
        <v>165</v>
      </c>
      <c r="P132" s="83"/>
      <c r="Q132" s="23">
        <v>400</v>
      </c>
      <c r="R132" s="83"/>
      <c r="S132" s="20">
        <v>300</v>
      </c>
    </row>
    <row r="133" spans="2:19" ht="38.25" x14ac:dyDescent="0.2">
      <c r="B133" s="75" t="s">
        <v>322</v>
      </c>
      <c r="C133" s="76" t="s">
        <v>305</v>
      </c>
      <c r="D133" s="95" t="s">
        <v>148</v>
      </c>
      <c r="E133" s="100" t="s">
        <v>283</v>
      </c>
      <c r="F133" s="172"/>
      <c r="G133" s="138"/>
      <c r="H133" s="125"/>
      <c r="I133" s="138">
        <v>198</v>
      </c>
      <c r="J133" s="125"/>
      <c r="K133" s="79">
        <v>220</v>
      </c>
      <c r="L133" s="125"/>
      <c r="M133" s="140">
        <f t="shared" si="11"/>
        <v>300</v>
      </c>
      <c r="N133" s="81"/>
      <c r="O133" s="23">
        <v>220</v>
      </c>
      <c r="P133" s="83"/>
      <c r="Q133" s="23">
        <v>800</v>
      </c>
      <c r="R133" s="83"/>
      <c r="S133" s="20">
        <v>300</v>
      </c>
    </row>
    <row r="134" spans="2:19" ht="25.5" x14ac:dyDescent="0.2">
      <c r="B134" s="75" t="s">
        <v>323</v>
      </c>
      <c r="C134" s="76" t="s">
        <v>305</v>
      </c>
      <c r="D134" s="95" t="s">
        <v>151</v>
      </c>
      <c r="E134" s="77" t="s">
        <v>51</v>
      </c>
      <c r="F134" s="172"/>
      <c r="G134" s="138"/>
      <c r="H134" s="78"/>
      <c r="I134" s="138">
        <v>72</v>
      </c>
      <c r="J134" s="78"/>
      <c r="K134" s="79">
        <v>80</v>
      </c>
      <c r="L134" s="78"/>
      <c r="M134" s="140">
        <f t="shared" si="11"/>
        <v>120</v>
      </c>
      <c r="N134" s="81"/>
      <c r="O134" s="23">
        <v>80</v>
      </c>
      <c r="P134" s="83"/>
      <c r="Q134" s="23">
        <v>120</v>
      </c>
      <c r="R134" s="83"/>
      <c r="S134" s="20">
        <v>300</v>
      </c>
    </row>
    <row r="135" spans="2:19" ht="51" x14ac:dyDescent="0.2">
      <c r="B135" s="75" t="s">
        <v>324</v>
      </c>
      <c r="C135" s="97" t="s">
        <v>153</v>
      </c>
      <c r="D135" s="95" t="s">
        <v>325</v>
      </c>
      <c r="E135" s="77" t="s">
        <v>51</v>
      </c>
      <c r="F135" s="89"/>
      <c r="G135" s="138"/>
      <c r="H135" s="160">
        <v>342</v>
      </c>
      <c r="I135" s="138">
        <v>108</v>
      </c>
      <c r="J135" s="79">
        <v>380</v>
      </c>
      <c r="K135" s="79">
        <v>120</v>
      </c>
      <c r="L135" s="91">
        <f>MEDIAN(N135,P135,R135)</f>
        <v>404</v>
      </c>
      <c r="M135" s="140">
        <f t="shared" si="11"/>
        <v>130</v>
      </c>
      <c r="N135" s="23">
        <v>380</v>
      </c>
      <c r="O135" s="23">
        <v>120</v>
      </c>
      <c r="P135" s="23">
        <v>540</v>
      </c>
      <c r="Q135" s="23">
        <v>166</v>
      </c>
      <c r="R135" s="93">
        <v>404</v>
      </c>
      <c r="S135" s="20">
        <v>130</v>
      </c>
    </row>
    <row r="136" spans="2:19" ht="51" x14ac:dyDescent="0.2">
      <c r="B136" s="75" t="s">
        <v>326</v>
      </c>
      <c r="C136" s="97" t="s">
        <v>153</v>
      </c>
      <c r="D136" s="95" t="s">
        <v>327</v>
      </c>
      <c r="E136" s="77" t="s">
        <v>51</v>
      </c>
      <c r="F136" s="89"/>
      <c r="G136" s="138"/>
      <c r="H136" s="160">
        <v>360</v>
      </c>
      <c r="I136" s="138">
        <v>108</v>
      </c>
      <c r="J136" s="79">
        <v>400</v>
      </c>
      <c r="K136" s="79">
        <v>120</v>
      </c>
      <c r="L136" s="91">
        <f t="shared" ref="L136:L138" si="12">MEDIAN(N136,P136,R136)</f>
        <v>404</v>
      </c>
      <c r="M136" s="140">
        <f t="shared" si="11"/>
        <v>130</v>
      </c>
      <c r="N136" s="23">
        <v>400</v>
      </c>
      <c r="O136" s="23">
        <v>120</v>
      </c>
      <c r="P136" s="23">
        <v>540</v>
      </c>
      <c r="Q136" s="23">
        <v>166</v>
      </c>
      <c r="R136" s="93">
        <v>404</v>
      </c>
      <c r="S136" s="20">
        <v>130</v>
      </c>
    </row>
    <row r="137" spans="2:19" ht="51" x14ac:dyDescent="0.2">
      <c r="B137" s="75" t="s">
        <v>328</v>
      </c>
      <c r="C137" s="97" t="s">
        <v>153</v>
      </c>
      <c r="D137" s="95" t="s">
        <v>329</v>
      </c>
      <c r="E137" s="77" t="s">
        <v>51</v>
      </c>
      <c r="F137" s="160"/>
      <c r="G137" s="138"/>
      <c r="H137" s="160">
        <v>432</v>
      </c>
      <c r="I137" s="138">
        <v>108</v>
      </c>
      <c r="J137" s="79">
        <v>480</v>
      </c>
      <c r="K137" s="79">
        <v>120</v>
      </c>
      <c r="L137" s="91">
        <f t="shared" si="12"/>
        <v>480</v>
      </c>
      <c r="M137" s="140">
        <f t="shared" si="11"/>
        <v>166</v>
      </c>
      <c r="N137" s="23">
        <v>480</v>
      </c>
      <c r="O137" s="23">
        <v>120</v>
      </c>
      <c r="P137" s="23">
        <v>540</v>
      </c>
      <c r="Q137" s="23">
        <v>166</v>
      </c>
      <c r="R137" s="93">
        <v>420</v>
      </c>
      <c r="S137" s="20">
        <v>168</v>
      </c>
    </row>
    <row r="138" spans="2:19" ht="51" x14ac:dyDescent="0.2">
      <c r="B138" s="75" t="s">
        <v>330</v>
      </c>
      <c r="C138" s="97" t="s">
        <v>153</v>
      </c>
      <c r="D138" s="95" t="s">
        <v>331</v>
      </c>
      <c r="E138" s="77" t="s">
        <v>51</v>
      </c>
      <c r="F138" s="160"/>
      <c r="G138" s="138"/>
      <c r="H138" s="160">
        <v>453.6</v>
      </c>
      <c r="I138" s="138">
        <v>108</v>
      </c>
      <c r="J138" s="79">
        <v>504</v>
      </c>
      <c r="K138" s="79">
        <v>120</v>
      </c>
      <c r="L138" s="91">
        <f t="shared" si="12"/>
        <v>504</v>
      </c>
      <c r="M138" s="140">
        <f t="shared" si="11"/>
        <v>166</v>
      </c>
      <c r="N138" s="23">
        <v>504</v>
      </c>
      <c r="O138" s="23">
        <v>120</v>
      </c>
      <c r="P138" s="23">
        <v>540</v>
      </c>
      <c r="Q138" s="23">
        <v>166</v>
      </c>
      <c r="R138" s="93">
        <v>420</v>
      </c>
      <c r="S138" s="20">
        <v>168</v>
      </c>
    </row>
    <row r="139" spans="2:19" ht="63.75" x14ac:dyDescent="0.2">
      <c r="B139" s="75" t="s">
        <v>332</v>
      </c>
      <c r="C139" s="76" t="s">
        <v>305</v>
      </c>
      <c r="D139" s="95" t="s">
        <v>333</v>
      </c>
      <c r="E139" s="77" t="s">
        <v>51</v>
      </c>
      <c r="F139" s="78"/>
      <c r="G139" s="138"/>
      <c r="H139" s="78"/>
      <c r="I139" s="138">
        <v>121.5</v>
      </c>
      <c r="J139" s="78"/>
      <c r="K139" s="79">
        <v>135</v>
      </c>
      <c r="L139" s="78"/>
      <c r="M139" s="140">
        <f t="shared" si="11"/>
        <v>168</v>
      </c>
      <c r="N139" s="81"/>
      <c r="O139" s="23">
        <v>135</v>
      </c>
      <c r="P139" s="83"/>
      <c r="Q139" s="23">
        <v>180</v>
      </c>
      <c r="R139" s="83"/>
      <c r="S139" s="20">
        <v>168</v>
      </c>
    </row>
    <row r="140" spans="2:19" ht="76.5" x14ac:dyDescent="0.2">
      <c r="B140" s="75" t="s">
        <v>334</v>
      </c>
      <c r="C140" s="76" t="s">
        <v>305</v>
      </c>
      <c r="D140" s="95" t="s">
        <v>335</v>
      </c>
      <c r="E140" s="77" t="s">
        <v>51</v>
      </c>
      <c r="F140" s="78"/>
      <c r="G140" s="138"/>
      <c r="H140" s="78"/>
      <c r="I140" s="138">
        <v>121.5</v>
      </c>
      <c r="J140" s="78"/>
      <c r="K140" s="79">
        <v>135</v>
      </c>
      <c r="L140" s="78"/>
      <c r="M140" s="140">
        <f t="shared" si="11"/>
        <v>180</v>
      </c>
      <c r="N140" s="81"/>
      <c r="O140" s="23">
        <v>135</v>
      </c>
      <c r="P140" s="83"/>
      <c r="Q140" s="23">
        <v>180</v>
      </c>
      <c r="R140" s="83"/>
      <c r="S140" s="20">
        <v>300</v>
      </c>
    </row>
    <row r="141" spans="2:19" ht="38.25" x14ac:dyDescent="0.2">
      <c r="B141" s="75" t="s">
        <v>336</v>
      </c>
      <c r="C141" s="76" t="s">
        <v>337</v>
      </c>
      <c r="D141" s="95" t="s">
        <v>338</v>
      </c>
      <c r="E141" s="100" t="s">
        <v>339</v>
      </c>
      <c r="F141" s="125"/>
      <c r="G141" s="138"/>
      <c r="H141" s="125"/>
      <c r="I141" s="138">
        <v>86.4</v>
      </c>
      <c r="J141" s="125"/>
      <c r="K141" s="79">
        <v>96</v>
      </c>
      <c r="L141" s="125"/>
      <c r="M141" s="140">
        <f t="shared" si="11"/>
        <v>144</v>
      </c>
      <c r="N141" s="81"/>
      <c r="O141" s="23">
        <v>500</v>
      </c>
      <c r="P141" s="83"/>
      <c r="Q141" s="23">
        <v>96</v>
      </c>
      <c r="R141" s="83"/>
      <c r="S141" s="20">
        <v>144</v>
      </c>
    </row>
    <row r="142" spans="2:19" ht="38.25" x14ac:dyDescent="0.2">
      <c r="B142" s="75" t="s">
        <v>340</v>
      </c>
      <c r="C142" s="76" t="s">
        <v>341</v>
      </c>
      <c r="D142" s="95" t="s">
        <v>342</v>
      </c>
      <c r="E142" s="100" t="s">
        <v>339</v>
      </c>
      <c r="F142" s="125"/>
      <c r="G142" s="138"/>
      <c r="H142" s="125"/>
      <c r="I142" s="138">
        <v>1620</v>
      </c>
      <c r="J142" s="125"/>
      <c r="K142" s="79">
        <v>1800</v>
      </c>
      <c r="L142" s="125"/>
      <c r="M142" s="140">
        <f t="shared" si="11"/>
        <v>1800</v>
      </c>
      <c r="N142" s="81"/>
      <c r="O142" s="23">
        <v>1800</v>
      </c>
      <c r="P142" s="83"/>
      <c r="Q142" s="23">
        <v>22</v>
      </c>
      <c r="R142" s="83"/>
      <c r="S142" s="20">
        <v>2040</v>
      </c>
    </row>
    <row r="143" spans="2:19" ht="38.25" x14ac:dyDescent="0.2">
      <c r="B143" s="75" t="s">
        <v>343</v>
      </c>
      <c r="C143" s="76" t="s">
        <v>344</v>
      </c>
      <c r="D143" s="95" t="s">
        <v>345</v>
      </c>
      <c r="E143" s="100" t="s">
        <v>73</v>
      </c>
      <c r="F143" s="160"/>
      <c r="G143" s="138"/>
      <c r="H143" s="160">
        <v>3600</v>
      </c>
      <c r="I143" s="138">
        <v>990</v>
      </c>
      <c r="J143" s="79">
        <v>4000</v>
      </c>
      <c r="K143" s="79">
        <v>1100</v>
      </c>
      <c r="L143" s="162">
        <f>MEDIAN(N143,P143,R143)</f>
        <v>6000</v>
      </c>
      <c r="M143" s="140">
        <f t="shared" si="11"/>
        <v>2800</v>
      </c>
      <c r="N143" s="23">
        <v>4500</v>
      </c>
      <c r="O143" s="23">
        <v>1800</v>
      </c>
      <c r="P143" s="23">
        <v>13000</v>
      </c>
      <c r="Q143" s="23">
        <v>2800</v>
      </c>
      <c r="R143" s="93">
        <v>6000</v>
      </c>
      <c r="S143" s="20">
        <v>3000</v>
      </c>
    </row>
    <row r="144" spans="2:19" ht="38.25" x14ac:dyDescent="0.2">
      <c r="B144" s="75" t="s">
        <v>346</v>
      </c>
      <c r="C144" s="76" t="s">
        <v>344</v>
      </c>
      <c r="D144" s="95" t="s">
        <v>347</v>
      </c>
      <c r="E144" s="100" t="s">
        <v>73</v>
      </c>
      <c r="F144" s="160"/>
      <c r="G144" s="138"/>
      <c r="H144" s="160">
        <v>3600</v>
      </c>
      <c r="I144" s="138">
        <v>990</v>
      </c>
      <c r="J144" s="79">
        <v>4000</v>
      </c>
      <c r="K144" s="79">
        <v>1100</v>
      </c>
      <c r="L144" s="162">
        <f>MEDIAN(N144,P144,R144)</f>
        <v>4500</v>
      </c>
      <c r="M144" s="140">
        <f t="shared" si="11"/>
        <v>2000</v>
      </c>
      <c r="N144" s="173">
        <v>4500</v>
      </c>
      <c r="O144" s="173">
        <v>1100</v>
      </c>
      <c r="P144" s="173">
        <v>13000</v>
      </c>
      <c r="Q144" s="173">
        <v>2800</v>
      </c>
      <c r="R144" s="174">
        <v>3500</v>
      </c>
      <c r="S144" s="175">
        <v>2000</v>
      </c>
    </row>
    <row r="145" spans="2:19" x14ac:dyDescent="0.2">
      <c r="B145" s="75" t="s">
        <v>348</v>
      </c>
      <c r="C145" s="76" t="s">
        <v>13</v>
      </c>
      <c r="D145" s="95" t="s">
        <v>349</v>
      </c>
      <c r="E145" s="100" t="s">
        <v>201</v>
      </c>
      <c r="F145" s="176"/>
      <c r="G145" s="138"/>
      <c r="H145" s="176">
        <v>0</v>
      </c>
      <c r="I145" s="138">
        <v>72</v>
      </c>
      <c r="J145" s="125"/>
      <c r="K145" s="79">
        <v>80</v>
      </c>
      <c r="L145" s="125"/>
      <c r="M145" s="140">
        <f t="shared" si="11"/>
        <v>80</v>
      </c>
      <c r="N145" s="177"/>
      <c r="O145" s="173">
        <v>80</v>
      </c>
      <c r="P145" s="178"/>
      <c r="Q145" s="173">
        <v>120</v>
      </c>
      <c r="R145" s="178"/>
      <c r="S145" s="175">
        <v>80</v>
      </c>
    </row>
    <row r="146" spans="2:19" ht="63.75" x14ac:dyDescent="0.2">
      <c r="B146" s="75" t="s">
        <v>350</v>
      </c>
      <c r="C146" s="76" t="s">
        <v>13</v>
      </c>
      <c r="D146" s="148" t="s">
        <v>298</v>
      </c>
      <c r="E146" s="77" t="s">
        <v>204</v>
      </c>
      <c r="F146" s="164"/>
      <c r="G146" s="138"/>
      <c r="H146" s="164"/>
      <c r="I146" s="138">
        <v>126</v>
      </c>
      <c r="J146" s="78"/>
      <c r="K146" s="79">
        <v>140</v>
      </c>
      <c r="L146" s="78"/>
      <c r="M146" s="140">
        <f t="shared" si="11"/>
        <v>140</v>
      </c>
      <c r="N146" s="177"/>
      <c r="O146" s="173">
        <v>140</v>
      </c>
      <c r="P146" s="178"/>
      <c r="Q146" s="175">
        <v>240</v>
      </c>
      <c r="R146" s="178"/>
      <c r="S146" s="175">
        <v>45</v>
      </c>
    </row>
    <row r="147" spans="2:19" ht="63.75" x14ac:dyDescent="0.2">
      <c r="B147" s="75" t="s">
        <v>351</v>
      </c>
      <c r="C147" s="76" t="s">
        <v>13</v>
      </c>
      <c r="D147" s="148" t="s">
        <v>300</v>
      </c>
      <c r="E147" s="77" t="s">
        <v>204</v>
      </c>
      <c r="F147" s="164"/>
      <c r="G147" s="138"/>
      <c r="H147" s="164"/>
      <c r="I147" s="138">
        <v>144</v>
      </c>
      <c r="J147" s="78"/>
      <c r="K147" s="79">
        <v>160</v>
      </c>
      <c r="L147" s="78"/>
      <c r="M147" s="140">
        <f t="shared" si="11"/>
        <v>160</v>
      </c>
      <c r="N147" s="177"/>
      <c r="O147" s="173">
        <v>160</v>
      </c>
      <c r="P147" s="178"/>
      <c r="Q147" s="175">
        <v>240</v>
      </c>
      <c r="R147" s="178"/>
      <c r="S147" s="175">
        <v>45</v>
      </c>
    </row>
    <row r="148" spans="2:19" ht="51.75" thickBot="1" x14ac:dyDescent="0.25">
      <c r="B148" s="102" t="s">
        <v>352</v>
      </c>
      <c r="C148" s="149" t="s">
        <v>13</v>
      </c>
      <c r="D148" s="150" t="s">
        <v>302</v>
      </c>
      <c r="E148" s="151" t="s">
        <v>204</v>
      </c>
      <c r="F148" s="164"/>
      <c r="G148" s="138"/>
      <c r="H148" s="164"/>
      <c r="I148" s="138">
        <v>598.5</v>
      </c>
      <c r="J148" s="163"/>
      <c r="K148" s="152">
        <v>665</v>
      </c>
      <c r="L148" s="78"/>
      <c r="M148" s="140">
        <f t="shared" si="11"/>
        <v>950</v>
      </c>
      <c r="N148" s="177"/>
      <c r="O148" s="173">
        <v>950</v>
      </c>
      <c r="P148" s="178"/>
      <c r="Q148" s="175">
        <v>240</v>
      </c>
      <c r="R148" s="178"/>
      <c r="S148" s="175">
        <v>1500</v>
      </c>
    </row>
    <row r="149" spans="2:19" ht="13.5" thickBot="1" x14ac:dyDescent="0.25">
      <c r="B149" s="396" t="s">
        <v>92</v>
      </c>
      <c r="C149" s="397"/>
      <c r="D149" s="397"/>
      <c r="E149" s="397"/>
      <c r="F149" s="110"/>
      <c r="G149" s="110"/>
      <c r="H149" s="110"/>
      <c r="I149" s="110"/>
      <c r="J149" s="110"/>
      <c r="K149" s="110"/>
      <c r="L149" s="111"/>
      <c r="M149" s="112"/>
      <c r="N149" s="179"/>
      <c r="O149" s="179"/>
      <c r="P149" s="180"/>
      <c r="Q149" s="181"/>
      <c r="R149" s="180"/>
      <c r="S149" s="181"/>
    </row>
    <row r="150" spans="2:19" ht="13.5" thickBot="1" x14ac:dyDescent="0.25">
      <c r="B150" s="412" t="s">
        <v>353</v>
      </c>
      <c r="C150" s="400"/>
      <c r="D150" s="400"/>
      <c r="E150" s="400"/>
      <c r="F150" s="400"/>
      <c r="G150" s="400"/>
      <c r="H150" s="400"/>
      <c r="I150" s="400"/>
      <c r="J150" s="400"/>
      <c r="K150" s="400"/>
      <c r="L150" s="400"/>
      <c r="M150" s="400"/>
      <c r="N150" s="400"/>
      <c r="O150" s="400"/>
      <c r="P150" s="116"/>
      <c r="R150" s="4"/>
    </row>
    <row r="151" spans="2:19" ht="25.5" x14ac:dyDescent="0.2">
      <c r="B151" s="133" t="s">
        <v>354</v>
      </c>
      <c r="C151" s="167" t="s">
        <v>355</v>
      </c>
      <c r="D151" s="135" t="s">
        <v>356</v>
      </c>
      <c r="E151" s="136" t="s">
        <v>357</v>
      </c>
      <c r="F151" s="139"/>
      <c r="G151" s="138"/>
      <c r="H151" s="139"/>
      <c r="I151" s="138">
        <v>225</v>
      </c>
      <c r="J151" s="139"/>
      <c r="K151" s="159">
        <v>250</v>
      </c>
      <c r="L151" s="125"/>
      <c r="M151" s="140">
        <f>MEDIAN(O151,Q151,S151)</f>
        <v>320</v>
      </c>
      <c r="N151" s="72"/>
      <c r="O151" s="82">
        <v>320</v>
      </c>
      <c r="P151" s="74"/>
      <c r="Q151" s="82">
        <v>14000</v>
      </c>
      <c r="R151" s="74"/>
      <c r="S151" s="119">
        <v>250</v>
      </c>
    </row>
    <row r="152" spans="2:19" ht="25.5" x14ac:dyDescent="0.2">
      <c r="B152" s="120" t="s">
        <v>358</v>
      </c>
      <c r="C152" s="123" t="s">
        <v>355</v>
      </c>
      <c r="D152" s="124" t="s">
        <v>359</v>
      </c>
      <c r="E152" s="96" t="s">
        <v>357</v>
      </c>
      <c r="F152" s="125"/>
      <c r="G152" s="138"/>
      <c r="H152" s="125"/>
      <c r="I152" s="138">
        <v>207</v>
      </c>
      <c r="J152" s="125"/>
      <c r="K152" s="159">
        <f>AVERAGE(S152,O152)</f>
        <v>230</v>
      </c>
      <c r="L152" s="125"/>
      <c r="M152" s="140">
        <f t="shared" ref="M152:M175" si="13">MEDIAN(O152,Q152,S152)</f>
        <v>280</v>
      </c>
      <c r="N152" s="81"/>
      <c r="O152" s="23">
        <v>280</v>
      </c>
      <c r="P152" s="83"/>
      <c r="Q152" s="23">
        <v>14000</v>
      </c>
      <c r="R152" s="83"/>
      <c r="S152" s="20">
        <v>180</v>
      </c>
    </row>
    <row r="153" spans="2:19" ht="25.5" x14ac:dyDescent="0.2">
      <c r="B153" s="120" t="s">
        <v>360</v>
      </c>
      <c r="C153" s="123" t="s">
        <v>355</v>
      </c>
      <c r="D153" s="124" t="s">
        <v>361</v>
      </c>
      <c r="E153" s="96" t="s">
        <v>357</v>
      </c>
      <c r="F153" s="125"/>
      <c r="G153" s="138"/>
      <c r="H153" s="125"/>
      <c r="I153" s="138">
        <v>450</v>
      </c>
      <c r="J153" s="125"/>
      <c r="K153" s="90">
        <v>500</v>
      </c>
      <c r="L153" s="125"/>
      <c r="M153" s="140">
        <f t="shared" si="13"/>
        <v>1000</v>
      </c>
      <c r="N153" s="81"/>
      <c r="O153" s="23">
        <v>450</v>
      </c>
      <c r="P153" s="83"/>
      <c r="Q153" s="23">
        <v>19016</v>
      </c>
      <c r="R153" s="83"/>
      <c r="S153" s="20">
        <v>1000</v>
      </c>
    </row>
    <row r="154" spans="2:19" ht="25.5" x14ac:dyDescent="0.2">
      <c r="B154" s="120" t="s">
        <v>362</v>
      </c>
      <c r="C154" s="123" t="s">
        <v>355</v>
      </c>
      <c r="D154" s="124" t="s">
        <v>363</v>
      </c>
      <c r="E154" s="96" t="s">
        <v>357</v>
      </c>
      <c r="F154" s="125"/>
      <c r="G154" s="138"/>
      <c r="H154" s="125"/>
      <c r="I154" s="138">
        <v>225</v>
      </c>
      <c r="J154" s="125"/>
      <c r="K154" s="90">
        <v>250</v>
      </c>
      <c r="L154" s="125"/>
      <c r="M154" s="140">
        <f t="shared" si="13"/>
        <v>320</v>
      </c>
      <c r="N154" s="81"/>
      <c r="O154" s="23">
        <v>320</v>
      </c>
      <c r="P154" s="83"/>
      <c r="Q154" s="23">
        <v>19016</v>
      </c>
      <c r="R154" s="83"/>
      <c r="S154" s="20">
        <v>250</v>
      </c>
    </row>
    <row r="155" spans="2:19" ht="25.5" x14ac:dyDescent="0.2">
      <c r="B155" s="120" t="s">
        <v>364</v>
      </c>
      <c r="C155" s="123" t="s">
        <v>355</v>
      </c>
      <c r="D155" s="124" t="s">
        <v>365</v>
      </c>
      <c r="E155" s="96" t="s">
        <v>357</v>
      </c>
      <c r="F155" s="125"/>
      <c r="G155" s="138"/>
      <c r="H155" s="125"/>
      <c r="I155" s="138">
        <v>162</v>
      </c>
      <c r="J155" s="125"/>
      <c r="K155" s="90">
        <v>180</v>
      </c>
      <c r="L155" s="125"/>
      <c r="M155" s="140">
        <f t="shared" si="13"/>
        <v>280</v>
      </c>
      <c r="N155" s="81"/>
      <c r="O155" s="23">
        <v>280</v>
      </c>
      <c r="P155" s="83"/>
      <c r="Q155" s="23">
        <v>19016</v>
      </c>
      <c r="R155" s="83"/>
      <c r="S155" s="20">
        <v>180</v>
      </c>
    </row>
    <row r="156" spans="2:19" ht="63.75" x14ac:dyDescent="0.2">
      <c r="B156" s="120" t="s">
        <v>366</v>
      </c>
      <c r="C156" s="123" t="s">
        <v>355</v>
      </c>
      <c r="D156" s="124" t="s">
        <v>367</v>
      </c>
      <c r="E156" s="96" t="s">
        <v>184</v>
      </c>
      <c r="F156" s="89"/>
      <c r="G156" s="138"/>
      <c r="H156" s="89">
        <v>315</v>
      </c>
      <c r="I156" s="138">
        <v>162</v>
      </c>
      <c r="J156" s="90">
        <v>350</v>
      </c>
      <c r="K156" s="90">
        <v>180</v>
      </c>
      <c r="L156" s="122">
        <f>MEDIAN(N156,P156,R156)</f>
        <v>550</v>
      </c>
      <c r="M156" s="140">
        <f t="shared" si="13"/>
        <v>200</v>
      </c>
      <c r="N156" s="23">
        <v>300</v>
      </c>
      <c r="O156" s="23">
        <v>80</v>
      </c>
      <c r="P156" s="23">
        <v>550</v>
      </c>
      <c r="Q156" s="23">
        <v>200</v>
      </c>
      <c r="R156" s="93">
        <v>1230</v>
      </c>
      <c r="S156" s="20">
        <v>200</v>
      </c>
    </row>
    <row r="157" spans="2:19" ht="38.25" x14ac:dyDescent="0.2">
      <c r="B157" s="120" t="s">
        <v>368</v>
      </c>
      <c r="C157" s="123" t="s">
        <v>355</v>
      </c>
      <c r="D157" s="124" t="s">
        <v>369</v>
      </c>
      <c r="E157" s="96" t="s">
        <v>339</v>
      </c>
      <c r="F157" s="89"/>
      <c r="G157" s="138"/>
      <c r="H157" s="89">
        <v>6120</v>
      </c>
      <c r="I157" s="138">
        <v>1800</v>
      </c>
      <c r="J157" s="90">
        <v>6800</v>
      </c>
      <c r="K157" s="90">
        <v>2000</v>
      </c>
      <c r="L157" s="122">
        <f>MEDIAN(N157,P157,R157)</f>
        <v>37695.5</v>
      </c>
      <c r="M157" s="140">
        <f t="shared" si="13"/>
        <v>2000</v>
      </c>
      <c r="N157" s="23">
        <v>6800</v>
      </c>
      <c r="O157" s="23">
        <v>1800</v>
      </c>
      <c r="P157" s="93"/>
      <c r="Q157" s="23">
        <v>2000</v>
      </c>
      <c r="R157" s="182">
        <v>68591</v>
      </c>
      <c r="S157" s="183">
        <v>37000</v>
      </c>
    </row>
    <row r="158" spans="2:19" ht="25.5" x14ac:dyDescent="0.2">
      <c r="B158" s="120" t="s">
        <v>370</v>
      </c>
      <c r="C158" s="14" t="s">
        <v>13</v>
      </c>
      <c r="D158" s="95" t="s">
        <v>371</v>
      </c>
      <c r="E158" s="96" t="s">
        <v>51</v>
      </c>
      <c r="F158" s="161"/>
      <c r="G158" s="138"/>
      <c r="H158" s="125"/>
      <c r="I158" s="138">
        <v>148.5</v>
      </c>
      <c r="J158" s="125"/>
      <c r="K158" s="90">
        <v>165</v>
      </c>
      <c r="L158" s="125"/>
      <c r="M158" s="140">
        <f t="shared" si="13"/>
        <v>300</v>
      </c>
      <c r="N158" s="81"/>
      <c r="O158" s="23">
        <v>165</v>
      </c>
      <c r="P158" s="83"/>
      <c r="Q158" s="23">
        <v>400</v>
      </c>
      <c r="R158" s="83"/>
      <c r="S158" s="20">
        <v>300</v>
      </c>
    </row>
    <row r="159" spans="2:19" ht="51" x14ac:dyDescent="0.2">
      <c r="B159" s="120" t="s">
        <v>372</v>
      </c>
      <c r="C159" s="123" t="s">
        <v>355</v>
      </c>
      <c r="D159" s="95" t="s">
        <v>244</v>
      </c>
      <c r="E159" s="96" t="s">
        <v>51</v>
      </c>
      <c r="F159" s="161"/>
      <c r="G159" s="138"/>
      <c r="H159" s="125"/>
      <c r="I159" s="138">
        <v>213.00299999999999</v>
      </c>
      <c r="J159" s="125"/>
      <c r="K159" s="90">
        <v>236.67</v>
      </c>
      <c r="L159" s="125"/>
      <c r="M159" s="140">
        <f t="shared" si="13"/>
        <v>300</v>
      </c>
      <c r="N159" s="81"/>
      <c r="O159" s="23">
        <v>220</v>
      </c>
      <c r="P159" s="83"/>
      <c r="Q159" s="23">
        <v>800</v>
      </c>
      <c r="R159" s="83"/>
      <c r="S159" s="20">
        <v>300</v>
      </c>
    </row>
    <row r="160" spans="2:19" ht="25.5" x14ac:dyDescent="0.2">
      <c r="B160" s="120" t="s">
        <v>373</v>
      </c>
      <c r="C160" s="123" t="s">
        <v>355</v>
      </c>
      <c r="D160" s="95" t="s">
        <v>247</v>
      </c>
      <c r="E160" s="86" t="s">
        <v>51</v>
      </c>
      <c r="F160" s="161"/>
      <c r="G160" s="138"/>
      <c r="H160" s="78"/>
      <c r="I160" s="138">
        <v>72</v>
      </c>
      <c r="J160" s="78"/>
      <c r="K160" s="90">
        <v>80</v>
      </c>
      <c r="L160" s="78"/>
      <c r="M160" s="140">
        <f t="shared" si="13"/>
        <v>120</v>
      </c>
      <c r="N160" s="81"/>
      <c r="O160" s="23">
        <v>80</v>
      </c>
      <c r="P160" s="83"/>
      <c r="Q160" s="23">
        <v>120</v>
      </c>
      <c r="R160" s="83"/>
      <c r="S160" s="20">
        <v>300</v>
      </c>
    </row>
    <row r="161" spans="2:19" ht="51" x14ac:dyDescent="0.2">
      <c r="B161" s="120" t="s">
        <v>374</v>
      </c>
      <c r="C161" s="184" t="s">
        <v>153</v>
      </c>
      <c r="D161" s="95" t="s">
        <v>375</v>
      </c>
      <c r="E161" s="86" t="s">
        <v>283</v>
      </c>
      <c r="F161" s="89"/>
      <c r="G161" s="138"/>
      <c r="H161" s="89">
        <v>363.6</v>
      </c>
      <c r="I161" s="138">
        <v>108</v>
      </c>
      <c r="J161" s="90">
        <v>404</v>
      </c>
      <c r="K161" s="90">
        <v>120</v>
      </c>
      <c r="L161" s="126">
        <f>MEDIAN(N161,P161,R161)</f>
        <v>404</v>
      </c>
      <c r="M161" s="140">
        <f t="shared" si="13"/>
        <v>130</v>
      </c>
      <c r="N161" s="23">
        <v>400</v>
      </c>
      <c r="O161" s="23">
        <v>120</v>
      </c>
      <c r="P161" s="23">
        <v>540</v>
      </c>
      <c r="Q161" s="23">
        <v>166</v>
      </c>
      <c r="R161" s="93">
        <v>404</v>
      </c>
      <c r="S161" s="20">
        <v>130</v>
      </c>
    </row>
    <row r="162" spans="2:19" ht="51" x14ac:dyDescent="0.2">
      <c r="B162" s="120" t="s">
        <v>376</v>
      </c>
      <c r="C162" s="184" t="s">
        <v>153</v>
      </c>
      <c r="D162" s="95" t="s">
        <v>377</v>
      </c>
      <c r="E162" s="86" t="s">
        <v>283</v>
      </c>
      <c r="F162" s="89"/>
      <c r="G162" s="138"/>
      <c r="H162" s="89">
        <v>363.6</v>
      </c>
      <c r="I162" s="138">
        <v>108</v>
      </c>
      <c r="J162" s="90">
        <v>404</v>
      </c>
      <c r="K162" s="90">
        <v>120</v>
      </c>
      <c r="L162" s="126">
        <f t="shared" ref="L162:L175" si="14">MEDIAN(N162,P162,R162)</f>
        <v>450</v>
      </c>
      <c r="M162" s="140">
        <f t="shared" si="13"/>
        <v>130</v>
      </c>
      <c r="N162" s="23">
        <v>450</v>
      </c>
      <c r="O162" s="23">
        <v>120</v>
      </c>
      <c r="P162" s="23">
        <v>540</v>
      </c>
      <c r="Q162" s="23">
        <v>166</v>
      </c>
      <c r="R162" s="93">
        <v>404</v>
      </c>
      <c r="S162" s="20">
        <v>130</v>
      </c>
    </row>
    <row r="163" spans="2:19" ht="51" x14ac:dyDescent="0.2">
      <c r="B163" s="120" t="s">
        <v>378</v>
      </c>
      <c r="C163" s="184" t="s">
        <v>153</v>
      </c>
      <c r="D163" s="95" t="s">
        <v>379</v>
      </c>
      <c r="E163" s="86" t="s">
        <v>283</v>
      </c>
      <c r="F163" s="89"/>
      <c r="G163" s="138"/>
      <c r="H163" s="89">
        <v>378</v>
      </c>
      <c r="I163" s="138">
        <v>108</v>
      </c>
      <c r="J163" s="90">
        <v>420</v>
      </c>
      <c r="K163" s="90">
        <v>120</v>
      </c>
      <c r="L163" s="126">
        <f t="shared" si="14"/>
        <v>480</v>
      </c>
      <c r="M163" s="140">
        <f t="shared" si="13"/>
        <v>166</v>
      </c>
      <c r="N163" s="23">
        <v>480</v>
      </c>
      <c r="O163" s="23">
        <v>120</v>
      </c>
      <c r="P163" s="23">
        <v>540</v>
      </c>
      <c r="Q163" s="23">
        <v>166</v>
      </c>
      <c r="R163" s="93">
        <v>420</v>
      </c>
      <c r="S163" s="20">
        <v>168</v>
      </c>
    </row>
    <row r="164" spans="2:19" ht="51" x14ac:dyDescent="0.2">
      <c r="B164" s="120" t="s">
        <v>380</v>
      </c>
      <c r="C164" s="184" t="s">
        <v>153</v>
      </c>
      <c r="D164" s="95" t="s">
        <v>381</v>
      </c>
      <c r="E164" s="86" t="s">
        <v>283</v>
      </c>
      <c r="F164" s="89"/>
      <c r="G164" s="138"/>
      <c r="H164" s="89">
        <v>378</v>
      </c>
      <c r="I164" s="138">
        <v>108</v>
      </c>
      <c r="J164" s="90">
        <v>420</v>
      </c>
      <c r="K164" s="90">
        <v>120</v>
      </c>
      <c r="L164" s="126">
        <f t="shared" si="14"/>
        <v>504</v>
      </c>
      <c r="M164" s="140">
        <f t="shared" si="13"/>
        <v>166</v>
      </c>
      <c r="N164" s="23">
        <v>504</v>
      </c>
      <c r="O164" s="23">
        <v>120</v>
      </c>
      <c r="P164" s="23">
        <v>540</v>
      </c>
      <c r="Q164" s="23">
        <v>166</v>
      </c>
      <c r="R164" s="93">
        <v>420</v>
      </c>
      <c r="S164" s="20">
        <v>168</v>
      </c>
    </row>
    <row r="165" spans="2:19" ht="63.75" x14ac:dyDescent="0.2">
      <c r="B165" s="120" t="s">
        <v>382</v>
      </c>
      <c r="C165" s="123" t="s">
        <v>355</v>
      </c>
      <c r="D165" s="95" t="s">
        <v>383</v>
      </c>
      <c r="E165" s="86" t="s">
        <v>283</v>
      </c>
      <c r="F165" s="78"/>
      <c r="G165" s="138"/>
      <c r="H165" s="78"/>
      <c r="I165" s="138">
        <v>121.5</v>
      </c>
      <c r="J165" s="78"/>
      <c r="K165" s="90">
        <v>135</v>
      </c>
      <c r="L165" s="80"/>
      <c r="M165" s="140">
        <f t="shared" si="13"/>
        <v>157.5</v>
      </c>
      <c r="N165" s="81"/>
      <c r="O165" s="23">
        <v>135</v>
      </c>
      <c r="P165" s="83"/>
      <c r="Q165" s="23">
        <v>180</v>
      </c>
      <c r="R165" s="83"/>
      <c r="S165" s="20"/>
    </row>
    <row r="166" spans="2:19" ht="102" x14ac:dyDescent="0.2">
      <c r="B166" s="120" t="s">
        <v>384</v>
      </c>
      <c r="C166" s="123" t="s">
        <v>355</v>
      </c>
      <c r="D166" s="95" t="s">
        <v>385</v>
      </c>
      <c r="E166" s="86" t="s">
        <v>51</v>
      </c>
      <c r="F166" s="78"/>
      <c r="G166" s="138"/>
      <c r="H166" s="78"/>
      <c r="I166" s="138">
        <v>180</v>
      </c>
      <c r="J166" s="78"/>
      <c r="K166" s="90">
        <v>200</v>
      </c>
      <c r="L166" s="80"/>
      <c r="M166" s="140">
        <f t="shared" si="13"/>
        <v>157.5</v>
      </c>
      <c r="N166" s="81"/>
      <c r="O166" s="23">
        <v>135</v>
      </c>
      <c r="P166" s="83"/>
      <c r="Q166" s="23">
        <v>180</v>
      </c>
      <c r="R166" s="83"/>
      <c r="S166" s="20"/>
    </row>
    <row r="167" spans="2:19" ht="38.25" x14ac:dyDescent="0.2">
      <c r="B167" s="120" t="s">
        <v>386</v>
      </c>
      <c r="C167" s="123" t="s">
        <v>355</v>
      </c>
      <c r="D167" s="95" t="s">
        <v>387</v>
      </c>
      <c r="E167" s="96" t="s">
        <v>388</v>
      </c>
      <c r="F167" s="125"/>
      <c r="G167" s="138"/>
      <c r="H167" s="125"/>
      <c r="I167" s="138">
        <v>135</v>
      </c>
      <c r="J167" s="125"/>
      <c r="K167" s="90">
        <v>150</v>
      </c>
      <c r="L167" s="80"/>
      <c r="M167" s="140">
        <f t="shared" si="13"/>
        <v>272</v>
      </c>
      <c r="N167" s="81"/>
      <c r="O167" s="23">
        <v>500</v>
      </c>
      <c r="P167" s="83"/>
      <c r="Q167" s="23">
        <v>44</v>
      </c>
      <c r="R167" s="83"/>
      <c r="S167" s="20"/>
    </row>
    <row r="168" spans="2:19" ht="25.5" x14ac:dyDescent="0.2">
      <c r="B168" s="120" t="s">
        <v>389</v>
      </c>
      <c r="C168" s="123" t="s">
        <v>355</v>
      </c>
      <c r="D168" s="124" t="s">
        <v>390</v>
      </c>
      <c r="E168" s="86" t="s">
        <v>51</v>
      </c>
      <c r="F168" s="90"/>
      <c r="G168" s="138"/>
      <c r="H168" s="90">
        <v>1440</v>
      </c>
      <c r="I168" s="138">
        <v>378</v>
      </c>
      <c r="J168" s="90">
        <v>1600</v>
      </c>
      <c r="K168" s="90">
        <v>420</v>
      </c>
      <c r="L168" s="126">
        <f t="shared" si="14"/>
        <v>450</v>
      </c>
      <c r="M168" s="140">
        <f t="shared" si="13"/>
        <v>300</v>
      </c>
      <c r="N168" s="23">
        <v>450</v>
      </c>
      <c r="O168" s="23">
        <v>200</v>
      </c>
      <c r="P168" s="185"/>
      <c r="Q168" s="23">
        <v>400</v>
      </c>
      <c r="R168" s="93"/>
      <c r="S168" s="20"/>
    </row>
    <row r="169" spans="2:19" ht="38.25" x14ac:dyDescent="0.2">
      <c r="B169" s="120" t="s">
        <v>391</v>
      </c>
      <c r="C169" s="123" t="s">
        <v>355</v>
      </c>
      <c r="D169" s="124" t="s">
        <v>392</v>
      </c>
      <c r="E169" s="86" t="s">
        <v>51</v>
      </c>
      <c r="F169" s="147"/>
      <c r="G169" s="138"/>
      <c r="H169" s="78"/>
      <c r="I169" s="138">
        <v>444.6</v>
      </c>
      <c r="J169" s="78"/>
      <c r="K169" s="90">
        <v>494</v>
      </c>
      <c r="L169" s="80"/>
      <c r="M169" s="140">
        <f t="shared" si="13"/>
        <v>500</v>
      </c>
      <c r="N169" s="81"/>
      <c r="O169" s="23">
        <v>200</v>
      </c>
      <c r="P169" s="83"/>
      <c r="Q169" s="23">
        <v>800</v>
      </c>
      <c r="R169" s="83"/>
      <c r="S169" s="20"/>
    </row>
    <row r="170" spans="2:19" ht="38.25" x14ac:dyDescent="0.2">
      <c r="B170" s="120" t="s">
        <v>393</v>
      </c>
      <c r="C170" s="123" t="s">
        <v>344</v>
      </c>
      <c r="D170" s="124" t="s">
        <v>394</v>
      </c>
      <c r="E170" s="96" t="s">
        <v>73</v>
      </c>
      <c r="F170" s="90"/>
      <c r="G170" s="138"/>
      <c r="H170" s="89">
        <v>3600</v>
      </c>
      <c r="I170" s="138">
        <v>990</v>
      </c>
      <c r="J170" s="90">
        <v>4000</v>
      </c>
      <c r="K170" s="90">
        <v>1100</v>
      </c>
      <c r="L170" s="126">
        <f t="shared" si="14"/>
        <v>8750</v>
      </c>
      <c r="M170" s="140">
        <f t="shared" si="13"/>
        <v>2300</v>
      </c>
      <c r="N170" s="23">
        <v>4500</v>
      </c>
      <c r="O170" s="23">
        <v>1800</v>
      </c>
      <c r="P170" s="23">
        <v>13000</v>
      </c>
      <c r="Q170" s="23">
        <v>2800</v>
      </c>
      <c r="R170" s="93"/>
      <c r="S170" s="20"/>
    </row>
    <row r="171" spans="2:19" ht="38.25" x14ac:dyDescent="0.2">
      <c r="B171" s="120" t="s">
        <v>395</v>
      </c>
      <c r="C171" s="123" t="s">
        <v>396</v>
      </c>
      <c r="D171" s="124" t="s">
        <v>397</v>
      </c>
      <c r="E171" s="96" t="s">
        <v>73</v>
      </c>
      <c r="F171" s="90"/>
      <c r="G171" s="138"/>
      <c r="H171" s="89">
        <v>3600</v>
      </c>
      <c r="I171" s="138">
        <v>990</v>
      </c>
      <c r="J171" s="90">
        <v>4000</v>
      </c>
      <c r="K171" s="90">
        <v>1100</v>
      </c>
      <c r="L171" s="126">
        <f t="shared" si="14"/>
        <v>8750</v>
      </c>
      <c r="M171" s="140">
        <f t="shared" si="13"/>
        <v>1950</v>
      </c>
      <c r="N171" s="23">
        <v>4500</v>
      </c>
      <c r="O171" s="23">
        <v>1100</v>
      </c>
      <c r="P171" s="23">
        <v>13000</v>
      </c>
      <c r="Q171" s="23">
        <v>2800</v>
      </c>
      <c r="R171" s="93"/>
      <c r="S171" s="20"/>
    </row>
    <row r="172" spans="2:19" x14ac:dyDescent="0.2">
      <c r="B172" s="75" t="s">
        <v>398</v>
      </c>
      <c r="C172" s="76" t="s">
        <v>13</v>
      </c>
      <c r="D172" s="95" t="s">
        <v>349</v>
      </c>
      <c r="E172" s="100" t="s">
        <v>201</v>
      </c>
      <c r="F172" s="125"/>
      <c r="G172" s="138"/>
      <c r="H172" s="125"/>
      <c r="I172" s="138">
        <v>72</v>
      </c>
      <c r="J172" s="125"/>
      <c r="K172" s="79">
        <v>80</v>
      </c>
      <c r="L172" s="126">
        <f t="shared" si="14"/>
        <v>0</v>
      </c>
      <c r="M172" s="140">
        <f t="shared" si="13"/>
        <v>100</v>
      </c>
      <c r="N172" s="81">
        <v>0</v>
      </c>
      <c r="O172" s="23">
        <v>80</v>
      </c>
      <c r="P172" s="93"/>
      <c r="Q172" s="23">
        <v>120</v>
      </c>
      <c r="R172" s="93"/>
      <c r="S172" s="20"/>
    </row>
    <row r="173" spans="2:19" ht="63.75" x14ac:dyDescent="0.2">
      <c r="B173" s="75" t="s">
        <v>399</v>
      </c>
      <c r="C173" s="76" t="s">
        <v>13</v>
      </c>
      <c r="D173" s="148" t="s">
        <v>298</v>
      </c>
      <c r="E173" s="77" t="s">
        <v>204</v>
      </c>
      <c r="F173" s="417"/>
      <c r="G173" s="418"/>
      <c r="H173" s="417">
        <v>126</v>
      </c>
      <c r="I173" s="418"/>
      <c r="J173" s="408">
        <v>140</v>
      </c>
      <c r="K173" s="409"/>
      <c r="L173" s="126">
        <f t="shared" si="14"/>
        <v>900</v>
      </c>
      <c r="M173" s="140">
        <f t="shared" si="13"/>
        <v>190</v>
      </c>
      <c r="N173" s="23">
        <v>900</v>
      </c>
      <c r="O173" s="23">
        <v>140</v>
      </c>
      <c r="P173" s="93"/>
      <c r="Q173" s="23">
        <v>240</v>
      </c>
      <c r="R173" s="93"/>
      <c r="S173" s="20"/>
    </row>
    <row r="174" spans="2:19" ht="63.75" x14ac:dyDescent="0.2">
      <c r="B174" s="75" t="s">
        <v>400</v>
      </c>
      <c r="C174" s="76" t="s">
        <v>13</v>
      </c>
      <c r="D174" s="148" t="s">
        <v>300</v>
      </c>
      <c r="E174" s="77" t="s">
        <v>204</v>
      </c>
      <c r="F174" s="417"/>
      <c r="G174" s="418"/>
      <c r="H174" s="417">
        <v>144</v>
      </c>
      <c r="I174" s="418"/>
      <c r="J174" s="408">
        <v>160</v>
      </c>
      <c r="K174" s="409"/>
      <c r="L174" s="126">
        <f t="shared" si="14"/>
        <v>1000</v>
      </c>
      <c r="M174" s="140">
        <f t="shared" si="13"/>
        <v>200</v>
      </c>
      <c r="N174" s="23">
        <v>1000</v>
      </c>
      <c r="O174" s="23">
        <v>160</v>
      </c>
      <c r="P174" s="93"/>
      <c r="Q174" s="23">
        <v>240</v>
      </c>
      <c r="R174" s="93"/>
      <c r="S174" s="20"/>
    </row>
    <row r="175" spans="2:19" ht="51.75" thickBot="1" x14ac:dyDescent="0.25">
      <c r="B175" s="102" t="s">
        <v>401</v>
      </c>
      <c r="C175" s="149" t="s">
        <v>13</v>
      </c>
      <c r="D175" s="150" t="s">
        <v>302</v>
      </c>
      <c r="E175" s="151" t="s">
        <v>204</v>
      </c>
      <c r="F175" s="417"/>
      <c r="G175" s="418"/>
      <c r="H175" s="417">
        <v>598.5</v>
      </c>
      <c r="I175" s="418"/>
      <c r="J175" s="408">
        <v>665</v>
      </c>
      <c r="K175" s="409"/>
      <c r="L175" s="126">
        <f t="shared" si="14"/>
        <v>6850</v>
      </c>
      <c r="M175" s="140">
        <f t="shared" si="13"/>
        <v>595</v>
      </c>
      <c r="N175" s="106">
        <v>6850</v>
      </c>
      <c r="O175" s="106">
        <v>950</v>
      </c>
      <c r="P175" s="109"/>
      <c r="Q175" s="106">
        <v>240</v>
      </c>
      <c r="R175" s="109"/>
      <c r="S175" s="108"/>
    </row>
    <row r="176" spans="2:19" ht="13.5" thickBot="1" x14ac:dyDescent="0.25">
      <c r="B176" s="396" t="s">
        <v>92</v>
      </c>
      <c r="C176" s="397"/>
      <c r="D176" s="397"/>
      <c r="E176" s="397"/>
      <c r="F176" s="110"/>
      <c r="G176" s="110"/>
      <c r="H176" s="110"/>
      <c r="I176" s="110"/>
      <c r="J176" s="110"/>
      <c r="K176" s="110"/>
      <c r="L176" s="111"/>
      <c r="M176" s="112"/>
      <c r="N176" s="113"/>
      <c r="O176" s="113"/>
      <c r="P176" s="114"/>
      <c r="Q176" s="115"/>
      <c r="R176" s="114"/>
      <c r="S176" s="115"/>
    </row>
    <row r="177" spans="2:19" ht="13.5" customHeight="1" thickBot="1" x14ac:dyDescent="0.25">
      <c r="B177" s="398" t="s">
        <v>402</v>
      </c>
      <c r="C177" s="399"/>
      <c r="D177" s="399"/>
      <c r="E177" s="399"/>
      <c r="F177" s="399"/>
      <c r="G177" s="399"/>
      <c r="H177" s="399"/>
      <c r="I177" s="399"/>
      <c r="J177" s="399"/>
      <c r="K177" s="399"/>
      <c r="L177" s="399"/>
      <c r="M177" s="399"/>
      <c r="N177" s="399"/>
      <c r="O177" s="399"/>
      <c r="P177" s="116"/>
      <c r="R177" s="4"/>
    </row>
    <row r="178" spans="2:19" ht="76.5" x14ac:dyDescent="0.2">
      <c r="B178" s="133" t="s">
        <v>403</v>
      </c>
      <c r="C178" s="167" t="s">
        <v>404</v>
      </c>
      <c r="D178" s="135" t="s">
        <v>405</v>
      </c>
      <c r="E178" s="136" t="s">
        <v>73</v>
      </c>
      <c r="F178" s="139"/>
      <c r="G178" s="138"/>
      <c r="H178" s="139"/>
      <c r="I178" s="138">
        <v>135</v>
      </c>
      <c r="J178" s="139"/>
      <c r="K178" s="159">
        <v>150</v>
      </c>
      <c r="L178" s="125"/>
      <c r="M178" s="140">
        <f>MEDIAN(O178,Q178,S178)</f>
        <v>200</v>
      </c>
      <c r="N178" s="72"/>
      <c r="O178" s="82">
        <v>200</v>
      </c>
      <c r="P178" s="74"/>
      <c r="Q178" s="82">
        <v>500</v>
      </c>
      <c r="R178" s="74"/>
      <c r="S178" s="119">
        <v>150</v>
      </c>
    </row>
    <row r="179" spans="2:19" ht="115.5" thickBot="1" x14ac:dyDescent="0.25">
      <c r="B179" s="127" t="s">
        <v>406</v>
      </c>
      <c r="C179" s="186" t="s">
        <v>404</v>
      </c>
      <c r="D179" s="187" t="s">
        <v>407</v>
      </c>
      <c r="E179" s="129" t="s">
        <v>73</v>
      </c>
      <c r="F179" s="188"/>
      <c r="G179" s="138"/>
      <c r="H179" s="188"/>
      <c r="I179" s="138">
        <v>45</v>
      </c>
      <c r="J179" s="125"/>
      <c r="K179" s="130">
        <v>50</v>
      </c>
      <c r="L179" s="125"/>
      <c r="M179" s="140">
        <f>MEDIAN(O179,Q179,S179)</f>
        <v>80</v>
      </c>
      <c r="N179" s="154"/>
      <c r="O179" s="106">
        <v>80</v>
      </c>
      <c r="P179" s="155"/>
      <c r="Q179" s="106">
        <v>800</v>
      </c>
      <c r="R179" s="155"/>
      <c r="S179" s="108">
        <v>50</v>
      </c>
    </row>
    <row r="180" spans="2:19" ht="13.5" thickBot="1" x14ac:dyDescent="0.25">
      <c r="B180" s="394" t="s">
        <v>92</v>
      </c>
      <c r="C180" s="395"/>
      <c r="D180" s="395"/>
      <c r="E180" s="395"/>
      <c r="F180" s="110"/>
      <c r="G180" s="110"/>
      <c r="H180" s="110"/>
      <c r="I180" s="110"/>
      <c r="J180" s="110"/>
      <c r="K180" s="110"/>
      <c r="L180" s="111"/>
      <c r="M180" s="112"/>
      <c r="N180" s="179"/>
      <c r="O180" s="179"/>
      <c r="P180" s="180"/>
      <c r="Q180" s="181"/>
      <c r="R180" s="180"/>
      <c r="S180" s="181"/>
    </row>
    <row r="181" spans="2:19" ht="13.5" customHeight="1" thickBot="1" x14ac:dyDescent="0.25">
      <c r="B181" s="412" t="s">
        <v>408</v>
      </c>
      <c r="C181" s="400"/>
      <c r="D181" s="400"/>
      <c r="E181" s="400"/>
      <c r="F181" s="400"/>
      <c r="G181" s="400"/>
      <c r="H181" s="400"/>
      <c r="I181" s="400"/>
      <c r="J181" s="400"/>
      <c r="K181" s="400"/>
      <c r="L181" s="400"/>
      <c r="M181" s="400"/>
      <c r="N181" s="399"/>
      <c r="O181" s="399"/>
      <c r="P181" s="116"/>
      <c r="R181" s="4"/>
    </row>
    <row r="182" spans="2:19" ht="129.75" customHeight="1" x14ac:dyDescent="0.2">
      <c r="B182" s="133" t="s">
        <v>409</v>
      </c>
      <c r="C182" s="189" t="s">
        <v>13</v>
      </c>
      <c r="D182" s="135" t="s">
        <v>410</v>
      </c>
      <c r="E182" s="190" t="s">
        <v>411</v>
      </c>
      <c r="F182" s="191"/>
      <c r="G182" s="159"/>
      <c r="H182" s="191"/>
      <c r="I182" s="159">
        <v>252</v>
      </c>
      <c r="J182" s="191"/>
      <c r="K182" s="159">
        <v>280</v>
      </c>
      <c r="L182" s="192"/>
      <c r="M182" s="193">
        <f>MEDIAN(O182,Q182,S182)</f>
        <v>280</v>
      </c>
      <c r="N182" s="72">
        <v>0</v>
      </c>
      <c r="O182" s="82">
        <v>280</v>
      </c>
      <c r="P182" s="74"/>
      <c r="Q182" s="82">
        <v>300</v>
      </c>
      <c r="R182" s="74"/>
      <c r="S182" s="119">
        <v>250</v>
      </c>
    </row>
    <row r="183" spans="2:19" ht="114.75" x14ac:dyDescent="0.2">
      <c r="B183" s="120" t="s">
        <v>412</v>
      </c>
      <c r="C183" s="184" t="s">
        <v>13</v>
      </c>
      <c r="D183" s="124" t="s">
        <v>413</v>
      </c>
      <c r="E183" s="194" t="s">
        <v>411</v>
      </c>
      <c r="F183" s="192"/>
      <c r="G183" s="159"/>
      <c r="H183" s="192"/>
      <c r="I183" s="159">
        <v>252</v>
      </c>
      <c r="J183" s="192"/>
      <c r="K183" s="159">
        <v>280</v>
      </c>
      <c r="L183" s="192"/>
      <c r="M183" s="193">
        <f t="shared" ref="M183:M188" si="15">MEDIAN(O183,Q183,S183)</f>
        <v>280</v>
      </c>
      <c r="N183" s="81">
        <v>0</v>
      </c>
      <c r="O183" s="23">
        <v>280</v>
      </c>
      <c r="P183" s="83"/>
      <c r="Q183" s="23">
        <v>300</v>
      </c>
      <c r="R183" s="83"/>
      <c r="S183" s="20">
        <v>250</v>
      </c>
    </row>
    <row r="184" spans="2:19" ht="51" x14ac:dyDescent="0.2">
      <c r="B184" s="120" t="s">
        <v>414</v>
      </c>
      <c r="C184" s="184" t="s">
        <v>13</v>
      </c>
      <c r="D184" s="95" t="s">
        <v>415</v>
      </c>
      <c r="E184" s="100" t="s">
        <v>51</v>
      </c>
      <c r="F184" s="125"/>
      <c r="G184" s="159"/>
      <c r="H184" s="125"/>
      <c r="I184" s="159">
        <v>124.2</v>
      </c>
      <c r="J184" s="125"/>
      <c r="K184" s="79">
        <v>138</v>
      </c>
      <c r="L184" s="125"/>
      <c r="M184" s="193">
        <f t="shared" si="15"/>
        <v>160</v>
      </c>
      <c r="N184" s="81">
        <v>0</v>
      </c>
      <c r="O184" s="23">
        <v>130</v>
      </c>
      <c r="P184" s="83"/>
      <c r="Q184" s="23">
        <v>160</v>
      </c>
      <c r="R184" s="83"/>
      <c r="S184" s="20">
        <v>168</v>
      </c>
    </row>
    <row r="185" spans="2:19" ht="63.75" x14ac:dyDescent="0.2">
      <c r="B185" s="120" t="s">
        <v>416</v>
      </c>
      <c r="C185" s="184" t="s">
        <v>13</v>
      </c>
      <c r="D185" s="95" t="s">
        <v>417</v>
      </c>
      <c r="E185" s="100" t="s">
        <v>51</v>
      </c>
      <c r="F185" s="125"/>
      <c r="G185" s="159"/>
      <c r="H185" s="125"/>
      <c r="I185" s="159">
        <v>180</v>
      </c>
      <c r="J185" s="125"/>
      <c r="K185" s="79">
        <v>200</v>
      </c>
      <c r="L185" s="125"/>
      <c r="M185" s="193">
        <f t="shared" si="15"/>
        <v>260</v>
      </c>
      <c r="N185" s="81"/>
      <c r="O185" s="23">
        <v>140</v>
      </c>
      <c r="P185" s="83"/>
      <c r="Q185" s="23">
        <v>260</v>
      </c>
      <c r="R185" s="83"/>
      <c r="S185" s="20">
        <v>300</v>
      </c>
    </row>
    <row r="186" spans="2:19" ht="63.75" x14ac:dyDescent="0.2">
      <c r="B186" s="120" t="s">
        <v>418</v>
      </c>
      <c r="C186" s="184" t="s">
        <v>172</v>
      </c>
      <c r="D186" s="95" t="s">
        <v>173</v>
      </c>
      <c r="E186" s="144" t="s">
        <v>15</v>
      </c>
      <c r="F186" s="413"/>
      <c r="G186" s="414"/>
      <c r="H186" s="415">
        <v>0.1</v>
      </c>
      <c r="I186" s="416"/>
      <c r="J186" s="415">
        <v>7.0000000000000007E-2</v>
      </c>
      <c r="K186" s="416"/>
      <c r="L186" s="144"/>
      <c r="M186" s="193">
        <f t="shared" si="15"/>
        <v>165</v>
      </c>
      <c r="N186" s="23">
        <v>0</v>
      </c>
      <c r="O186" s="23">
        <v>0</v>
      </c>
      <c r="P186" s="146"/>
      <c r="Q186" s="20"/>
      <c r="R186" s="93"/>
      <c r="S186" s="20">
        <v>330</v>
      </c>
    </row>
    <row r="187" spans="2:19" ht="63.75" x14ac:dyDescent="0.2">
      <c r="B187" s="120" t="s">
        <v>419</v>
      </c>
      <c r="C187" s="184" t="s">
        <v>172</v>
      </c>
      <c r="D187" s="124" t="s">
        <v>176</v>
      </c>
      <c r="E187" s="144" t="s">
        <v>15</v>
      </c>
      <c r="F187" s="413"/>
      <c r="G187" s="414"/>
      <c r="H187" s="415">
        <v>0.1</v>
      </c>
      <c r="I187" s="416"/>
      <c r="J187" s="415">
        <v>7.0000000000000007E-2</v>
      </c>
      <c r="K187" s="416"/>
      <c r="L187" s="144"/>
      <c r="M187" s="193">
        <f t="shared" si="15"/>
        <v>100</v>
      </c>
      <c r="N187" s="23">
        <v>0</v>
      </c>
      <c r="O187" s="23">
        <v>0</v>
      </c>
      <c r="P187" s="146"/>
      <c r="Q187" s="20"/>
      <c r="R187" s="93"/>
      <c r="S187" s="20">
        <v>200</v>
      </c>
    </row>
    <row r="188" spans="2:19" ht="26.25" thickBot="1" x14ac:dyDescent="0.25">
      <c r="B188" s="127" t="s">
        <v>420</v>
      </c>
      <c r="C188" s="128" t="s">
        <v>13</v>
      </c>
      <c r="D188" s="187" t="s">
        <v>178</v>
      </c>
      <c r="E188" s="129" t="s">
        <v>283</v>
      </c>
      <c r="F188" s="195"/>
      <c r="G188" s="159"/>
      <c r="H188" s="195"/>
      <c r="I188" s="159">
        <v>393.3</v>
      </c>
      <c r="J188" s="125"/>
      <c r="K188" s="130">
        <v>437</v>
      </c>
      <c r="L188" s="125"/>
      <c r="M188" s="193">
        <f t="shared" si="15"/>
        <v>300</v>
      </c>
      <c r="N188" s="81"/>
      <c r="O188" s="23">
        <v>220</v>
      </c>
      <c r="P188" s="83"/>
      <c r="Q188" s="20">
        <v>880</v>
      </c>
      <c r="R188" s="83"/>
      <c r="S188" s="20">
        <v>300</v>
      </c>
    </row>
    <row r="189" spans="2:19" ht="13.5" thickBot="1" x14ac:dyDescent="0.25">
      <c r="B189" s="396" t="s">
        <v>92</v>
      </c>
      <c r="C189" s="397"/>
      <c r="D189" s="397"/>
      <c r="E189" s="397"/>
      <c r="F189" s="110"/>
      <c r="G189" s="110"/>
      <c r="H189" s="110"/>
      <c r="I189" s="110"/>
      <c r="J189" s="110"/>
      <c r="K189" s="110"/>
      <c r="L189" s="111"/>
      <c r="M189" s="112"/>
      <c r="N189" s="179"/>
      <c r="O189" s="179"/>
      <c r="P189" s="180"/>
      <c r="Q189" s="181"/>
      <c r="R189" s="180"/>
      <c r="S189" s="181"/>
    </row>
    <row r="190" spans="2:19" ht="12.75" customHeight="1" thickBot="1" x14ac:dyDescent="0.25">
      <c r="B190" s="412" t="s">
        <v>421</v>
      </c>
      <c r="C190" s="400"/>
      <c r="D190" s="400"/>
      <c r="E190" s="400"/>
      <c r="F190" s="400"/>
      <c r="G190" s="400"/>
      <c r="H190" s="400"/>
      <c r="I190" s="400"/>
      <c r="J190" s="400"/>
      <c r="K190" s="400"/>
      <c r="L190" s="400"/>
      <c r="M190" s="400"/>
      <c r="N190" s="400"/>
      <c r="O190" s="400"/>
      <c r="P190" s="116"/>
      <c r="R190" s="4"/>
    </row>
    <row r="191" spans="2:19" ht="89.25" x14ac:dyDescent="0.2">
      <c r="B191" s="63" t="s">
        <v>422</v>
      </c>
      <c r="C191" s="196" t="s">
        <v>153</v>
      </c>
      <c r="D191" s="118" t="s">
        <v>423</v>
      </c>
      <c r="E191" s="197" t="s">
        <v>424</v>
      </c>
      <c r="F191" s="69"/>
      <c r="G191" s="69"/>
      <c r="H191" s="69">
        <v>342</v>
      </c>
      <c r="I191" s="69">
        <v>378</v>
      </c>
      <c r="J191" s="69">
        <v>380</v>
      </c>
      <c r="K191" s="69">
        <v>420</v>
      </c>
      <c r="L191" s="79">
        <f>MEDIAN(N191,P191,R191)</f>
        <v>515</v>
      </c>
      <c r="M191" s="165">
        <f>MEDIAN(O191,Q191,S191)</f>
        <v>880</v>
      </c>
      <c r="N191" s="198">
        <v>380</v>
      </c>
      <c r="O191" s="82">
        <v>420</v>
      </c>
      <c r="P191" s="199"/>
      <c r="Q191" s="119">
        <v>880</v>
      </c>
      <c r="R191" s="199">
        <v>650</v>
      </c>
      <c r="S191" s="119">
        <v>1000</v>
      </c>
    </row>
    <row r="192" spans="2:19" ht="25.5" x14ac:dyDescent="0.2">
      <c r="B192" s="75" t="s">
        <v>425</v>
      </c>
      <c r="C192" s="25" t="s">
        <v>13</v>
      </c>
      <c r="D192" s="95" t="s">
        <v>426</v>
      </c>
      <c r="E192" s="100" t="s">
        <v>56</v>
      </c>
      <c r="F192" s="69"/>
      <c r="G192" s="69"/>
      <c r="H192" s="69">
        <v>0</v>
      </c>
      <c r="I192" s="69">
        <v>132.30000000000001</v>
      </c>
      <c r="J192" s="79"/>
      <c r="K192" s="79">
        <v>147</v>
      </c>
      <c r="L192" s="79">
        <f t="shared" ref="L192:M208" si="16">MEDIAN(N192,P192,R192)</f>
        <v>0</v>
      </c>
      <c r="M192" s="165">
        <f t="shared" si="16"/>
        <v>300</v>
      </c>
      <c r="N192" s="92">
        <v>0</v>
      </c>
      <c r="O192" s="23">
        <v>300</v>
      </c>
      <c r="P192" s="93"/>
      <c r="Q192" s="20">
        <v>100</v>
      </c>
      <c r="R192" s="93"/>
      <c r="S192" s="20">
        <v>320</v>
      </c>
    </row>
    <row r="193" spans="2:19" ht="25.5" x14ac:dyDescent="0.2">
      <c r="B193" s="75" t="s">
        <v>427</v>
      </c>
      <c r="C193" s="25" t="s">
        <v>13</v>
      </c>
      <c r="D193" s="95" t="s">
        <v>428</v>
      </c>
      <c r="E193" s="100" t="s">
        <v>424</v>
      </c>
      <c r="F193" s="69">
        <v>0</v>
      </c>
      <c r="G193" s="69"/>
      <c r="H193" s="69">
        <v>0</v>
      </c>
      <c r="I193" s="69">
        <v>133.19999999999999</v>
      </c>
      <c r="J193" s="79"/>
      <c r="K193" s="79">
        <v>148</v>
      </c>
      <c r="L193" s="79">
        <f t="shared" si="16"/>
        <v>0</v>
      </c>
      <c r="M193" s="165">
        <f t="shared" si="16"/>
        <v>220</v>
      </c>
      <c r="N193" s="92">
        <v>0</v>
      </c>
      <c r="O193" s="23">
        <v>220</v>
      </c>
      <c r="P193" s="93"/>
      <c r="Q193" s="20">
        <v>150</v>
      </c>
      <c r="R193" s="93"/>
      <c r="S193" s="20">
        <v>255</v>
      </c>
    </row>
    <row r="194" spans="2:19" x14ac:dyDescent="0.2">
      <c r="B194" s="75" t="s">
        <v>429</v>
      </c>
      <c r="C194" s="25" t="s">
        <v>13</v>
      </c>
      <c r="D194" s="95" t="s">
        <v>430</v>
      </c>
      <c r="E194" s="100" t="s">
        <v>424</v>
      </c>
      <c r="F194" s="69">
        <v>0</v>
      </c>
      <c r="G194" s="69"/>
      <c r="H194" s="69">
        <v>0</v>
      </c>
      <c r="I194" s="69">
        <v>144</v>
      </c>
      <c r="J194" s="79"/>
      <c r="K194" s="79">
        <v>160</v>
      </c>
      <c r="L194" s="79">
        <f t="shared" si="16"/>
        <v>100</v>
      </c>
      <c r="M194" s="165">
        <f t="shared" si="16"/>
        <v>160</v>
      </c>
      <c r="N194" s="92">
        <v>100</v>
      </c>
      <c r="O194" s="23">
        <v>160</v>
      </c>
      <c r="P194" s="93"/>
      <c r="Q194" s="183">
        <v>150</v>
      </c>
      <c r="R194" s="93"/>
      <c r="S194" s="20">
        <v>247</v>
      </c>
    </row>
    <row r="195" spans="2:19" ht="25.5" x14ac:dyDescent="0.2">
      <c r="B195" s="75" t="s">
        <v>431</v>
      </c>
      <c r="C195" s="25" t="s">
        <v>13</v>
      </c>
      <c r="D195" s="95" t="s">
        <v>432</v>
      </c>
      <c r="E195" s="100" t="s">
        <v>56</v>
      </c>
      <c r="F195" s="100"/>
      <c r="G195" s="69"/>
      <c r="H195" s="100"/>
      <c r="I195" s="69">
        <v>200</v>
      </c>
      <c r="J195" s="100"/>
      <c r="K195" s="79">
        <v>320</v>
      </c>
      <c r="L195" s="162">
        <f t="shared" si="16"/>
        <v>0</v>
      </c>
      <c r="M195" s="200">
        <f t="shared" si="16"/>
        <v>335</v>
      </c>
      <c r="N195" s="23">
        <v>0</v>
      </c>
      <c r="O195" s="23">
        <v>320</v>
      </c>
      <c r="P195" s="93"/>
      <c r="Q195" s="20"/>
      <c r="R195" s="93"/>
      <c r="S195" s="20">
        <v>350</v>
      </c>
    </row>
    <row r="196" spans="2:19" ht="25.5" x14ac:dyDescent="0.2">
      <c r="B196" s="75" t="s">
        <v>433</v>
      </c>
      <c r="C196" s="25" t="s">
        <v>13</v>
      </c>
      <c r="D196" s="95" t="s">
        <v>434</v>
      </c>
      <c r="E196" s="100" t="s">
        <v>56</v>
      </c>
      <c r="F196" s="100"/>
      <c r="G196" s="69"/>
      <c r="H196" s="100"/>
      <c r="I196" s="69">
        <v>400</v>
      </c>
      <c r="J196" s="100"/>
      <c r="K196" s="79">
        <v>320</v>
      </c>
      <c r="L196" s="162">
        <f t="shared" si="16"/>
        <v>0</v>
      </c>
      <c r="M196" s="200">
        <f t="shared" si="16"/>
        <v>360</v>
      </c>
      <c r="N196" s="23">
        <v>0</v>
      </c>
      <c r="O196" s="23">
        <v>320</v>
      </c>
      <c r="P196" s="93"/>
      <c r="Q196" s="20"/>
      <c r="R196" s="93"/>
      <c r="S196" s="20">
        <v>400</v>
      </c>
    </row>
    <row r="197" spans="2:19" ht="25.5" x14ac:dyDescent="0.2">
      <c r="B197" s="75" t="s">
        <v>435</v>
      </c>
      <c r="C197" s="25" t="s">
        <v>13</v>
      </c>
      <c r="D197" s="95" t="s">
        <v>436</v>
      </c>
      <c r="E197" s="100" t="s">
        <v>56</v>
      </c>
      <c r="F197" s="100"/>
      <c r="G197" s="69"/>
      <c r="H197" s="100"/>
      <c r="I197" s="69">
        <v>500</v>
      </c>
      <c r="J197" s="100"/>
      <c r="K197" s="79">
        <v>400</v>
      </c>
      <c r="L197" s="162">
        <f t="shared" si="16"/>
        <v>0</v>
      </c>
      <c r="M197" s="200">
        <f t="shared" si="16"/>
        <v>440</v>
      </c>
      <c r="N197" s="23">
        <v>0</v>
      </c>
      <c r="O197" s="23">
        <v>480</v>
      </c>
      <c r="P197" s="93"/>
      <c r="Q197" s="20"/>
      <c r="R197" s="93"/>
      <c r="S197" s="20">
        <v>400</v>
      </c>
    </row>
    <row r="198" spans="2:19" ht="25.5" x14ac:dyDescent="0.2">
      <c r="B198" s="75" t="s">
        <v>437</v>
      </c>
      <c r="C198" s="25" t="s">
        <v>13</v>
      </c>
      <c r="D198" s="95" t="s">
        <v>438</v>
      </c>
      <c r="E198" s="100" t="s">
        <v>56</v>
      </c>
      <c r="F198" s="100"/>
      <c r="G198" s="69"/>
      <c r="H198" s="100"/>
      <c r="I198" s="69">
        <v>500</v>
      </c>
      <c r="J198" s="408">
        <v>172</v>
      </c>
      <c r="K198" s="409"/>
      <c r="L198" s="162">
        <f t="shared" si="16"/>
        <v>0</v>
      </c>
      <c r="M198" s="200">
        <f t="shared" si="16"/>
        <v>500</v>
      </c>
      <c r="N198" s="23">
        <v>0</v>
      </c>
      <c r="O198" s="23">
        <v>500</v>
      </c>
      <c r="P198" s="93"/>
      <c r="Q198" s="20"/>
      <c r="R198" s="93"/>
      <c r="S198" s="20">
        <v>500</v>
      </c>
    </row>
    <row r="199" spans="2:19" ht="15" customHeight="1" x14ac:dyDescent="0.2">
      <c r="B199" s="75" t="s">
        <v>439</v>
      </c>
      <c r="C199" s="25" t="s">
        <v>13</v>
      </c>
      <c r="D199" s="95" t="s">
        <v>440</v>
      </c>
      <c r="E199" s="100" t="s">
        <v>424</v>
      </c>
      <c r="F199" s="408"/>
      <c r="G199" s="409"/>
      <c r="H199" s="408">
        <f>K199*0.9</f>
        <v>180</v>
      </c>
      <c r="I199" s="409"/>
      <c r="J199" s="4"/>
      <c r="K199" s="201">
        <v>200</v>
      </c>
      <c r="L199" s="162">
        <f t="shared" si="16"/>
        <v>50</v>
      </c>
      <c r="M199" s="200">
        <f t="shared" si="16"/>
        <v>200</v>
      </c>
      <c r="N199" s="23">
        <v>50</v>
      </c>
      <c r="O199" s="23">
        <v>200</v>
      </c>
      <c r="P199" s="93"/>
      <c r="Q199" s="20">
        <v>200</v>
      </c>
      <c r="R199" s="93"/>
      <c r="S199" s="20">
        <v>220</v>
      </c>
    </row>
    <row r="200" spans="2:19" ht="15" customHeight="1" x14ac:dyDescent="0.2">
      <c r="B200" s="75" t="s">
        <v>441</v>
      </c>
      <c r="C200" s="25" t="s">
        <v>13</v>
      </c>
      <c r="D200" s="95" t="s">
        <v>442</v>
      </c>
      <c r="E200" s="100" t="s">
        <v>424</v>
      </c>
      <c r="F200" s="408"/>
      <c r="G200" s="409"/>
      <c r="H200" s="408">
        <v>252</v>
      </c>
      <c r="I200" s="409"/>
      <c r="J200" s="408">
        <v>280</v>
      </c>
      <c r="K200" s="409"/>
      <c r="L200" s="162">
        <f t="shared" si="16"/>
        <v>100</v>
      </c>
      <c r="M200" s="200">
        <f t="shared" si="16"/>
        <v>280</v>
      </c>
      <c r="N200" s="23">
        <v>100</v>
      </c>
      <c r="O200" s="23">
        <v>280</v>
      </c>
      <c r="P200" s="93"/>
      <c r="Q200" s="20">
        <v>280</v>
      </c>
      <c r="R200" s="93"/>
      <c r="S200" s="20">
        <v>319</v>
      </c>
    </row>
    <row r="201" spans="2:19" ht="15" customHeight="1" x14ac:dyDescent="0.2">
      <c r="B201" s="75" t="s">
        <v>443</v>
      </c>
      <c r="C201" s="25" t="s">
        <v>13</v>
      </c>
      <c r="D201" s="95" t="s">
        <v>444</v>
      </c>
      <c r="E201" s="100" t="s">
        <v>424</v>
      </c>
      <c r="F201" s="408"/>
      <c r="G201" s="409"/>
      <c r="H201" s="408">
        <v>252</v>
      </c>
      <c r="I201" s="409"/>
      <c r="J201" s="408">
        <v>280</v>
      </c>
      <c r="K201" s="409"/>
      <c r="L201" s="162">
        <f t="shared" si="16"/>
        <v>70</v>
      </c>
      <c r="M201" s="200">
        <f t="shared" si="16"/>
        <v>220</v>
      </c>
      <c r="N201" s="23">
        <v>70</v>
      </c>
      <c r="O201" s="23">
        <v>210</v>
      </c>
      <c r="P201" s="93"/>
      <c r="Q201" s="20">
        <v>220</v>
      </c>
      <c r="R201" s="93"/>
      <c r="S201" s="20">
        <v>320</v>
      </c>
    </row>
    <row r="202" spans="2:19" ht="15" customHeight="1" x14ac:dyDescent="0.2">
      <c r="B202" s="75" t="s">
        <v>445</v>
      </c>
      <c r="C202" s="25" t="s">
        <v>13</v>
      </c>
      <c r="D202" s="95" t="s">
        <v>446</v>
      </c>
      <c r="E202" s="100" t="s">
        <v>424</v>
      </c>
      <c r="F202" s="408"/>
      <c r="G202" s="409"/>
      <c r="H202" s="408">
        <v>267.3</v>
      </c>
      <c r="I202" s="409"/>
      <c r="J202" s="408">
        <v>297</v>
      </c>
      <c r="K202" s="409"/>
      <c r="L202" s="162">
        <f t="shared" si="16"/>
        <v>140</v>
      </c>
      <c r="M202" s="200">
        <f t="shared" si="16"/>
        <v>350</v>
      </c>
      <c r="N202" s="23">
        <v>140</v>
      </c>
      <c r="O202" s="23">
        <v>350</v>
      </c>
      <c r="P202" s="93"/>
      <c r="Q202" s="20">
        <v>280</v>
      </c>
      <c r="R202" s="93"/>
      <c r="S202" s="20">
        <v>419</v>
      </c>
    </row>
    <row r="203" spans="2:19" ht="15" customHeight="1" x14ac:dyDescent="0.2">
      <c r="B203" s="75" t="s">
        <v>447</v>
      </c>
      <c r="C203" s="25" t="s">
        <v>13</v>
      </c>
      <c r="D203" s="95" t="s">
        <v>448</v>
      </c>
      <c r="E203" s="100" t="s">
        <v>424</v>
      </c>
      <c r="F203" s="408"/>
      <c r="G203" s="409"/>
      <c r="H203" s="408">
        <v>135</v>
      </c>
      <c r="I203" s="409"/>
      <c r="J203" s="410">
        <v>150</v>
      </c>
      <c r="K203" s="411"/>
      <c r="L203" s="162">
        <f t="shared" si="16"/>
        <v>50</v>
      </c>
      <c r="M203" s="200">
        <f t="shared" si="16"/>
        <v>150</v>
      </c>
      <c r="N203" s="23">
        <v>50</v>
      </c>
      <c r="O203" s="23">
        <v>100</v>
      </c>
      <c r="P203" s="93"/>
      <c r="Q203" s="20"/>
      <c r="R203" s="93"/>
      <c r="S203" s="20">
        <v>200</v>
      </c>
    </row>
    <row r="204" spans="2:19" ht="15" customHeight="1" x14ac:dyDescent="0.2">
      <c r="B204" s="75" t="s">
        <v>449</v>
      </c>
      <c r="C204" s="25" t="s">
        <v>13</v>
      </c>
      <c r="D204" s="95" t="s">
        <v>450</v>
      </c>
      <c r="E204" s="100" t="s">
        <v>424</v>
      </c>
      <c r="F204" s="408"/>
      <c r="G204" s="409"/>
      <c r="H204" s="408">
        <v>234</v>
      </c>
      <c r="I204" s="409"/>
      <c r="J204" s="408">
        <v>260</v>
      </c>
      <c r="K204" s="409"/>
      <c r="L204" s="162">
        <f t="shared" si="16"/>
        <v>100</v>
      </c>
      <c r="M204" s="200">
        <f t="shared" si="16"/>
        <v>212.5</v>
      </c>
      <c r="N204" s="23">
        <v>100</v>
      </c>
      <c r="O204" s="23">
        <v>160</v>
      </c>
      <c r="P204" s="93"/>
      <c r="Q204" s="20"/>
      <c r="R204" s="93"/>
      <c r="S204" s="20">
        <v>265</v>
      </c>
    </row>
    <row r="205" spans="2:19" ht="15" customHeight="1" x14ac:dyDescent="0.2">
      <c r="B205" s="75" t="s">
        <v>451</v>
      </c>
      <c r="C205" s="25" t="s">
        <v>13</v>
      </c>
      <c r="D205" s="95" t="s">
        <v>452</v>
      </c>
      <c r="E205" s="100" t="s">
        <v>424</v>
      </c>
      <c r="F205" s="408"/>
      <c r="G205" s="409"/>
      <c r="H205" s="408">
        <v>238.5</v>
      </c>
      <c r="I205" s="409"/>
      <c r="J205" s="408">
        <v>265</v>
      </c>
      <c r="K205" s="409"/>
      <c r="L205" s="162">
        <f t="shared" si="16"/>
        <v>120</v>
      </c>
      <c r="M205" s="200">
        <f t="shared" si="16"/>
        <v>222.5</v>
      </c>
      <c r="N205" s="23">
        <v>120</v>
      </c>
      <c r="O205" s="23">
        <v>180</v>
      </c>
      <c r="P205" s="93"/>
      <c r="Q205" s="20"/>
      <c r="R205" s="93"/>
      <c r="S205" s="20">
        <v>265</v>
      </c>
    </row>
    <row r="206" spans="2:19" ht="15" customHeight="1" x14ac:dyDescent="0.2">
      <c r="B206" s="75" t="s">
        <v>453</v>
      </c>
      <c r="C206" s="25" t="s">
        <v>13</v>
      </c>
      <c r="D206" s="95" t="s">
        <v>454</v>
      </c>
      <c r="E206" s="100" t="s">
        <v>424</v>
      </c>
      <c r="F206" s="408"/>
      <c r="G206" s="409"/>
      <c r="H206" s="408">
        <v>99</v>
      </c>
      <c r="I206" s="409"/>
      <c r="J206" s="408">
        <v>110</v>
      </c>
      <c r="K206" s="409"/>
      <c r="L206" s="162">
        <f t="shared" si="16"/>
        <v>60</v>
      </c>
      <c r="M206" s="200">
        <f t="shared" si="16"/>
        <v>157.5</v>
      </c>
      <c r="N206" s="23">
        <v>60</v>
      </c>
      <c r="O206" s="23">
        <v>50</v>
      </c>
      <c r="P206" s="93"/>
      <c r="Q206" s="20"/>
      <c r="R206" s="93"/>
      <c r="S206" s="20">
        <v>265</v>
      </c>
    </row>
    <row r="207" spans="2:19" ht="15" customHeight="1" x14ac:dyDescent="0.2">
      <c r="B207" s="75" t="s">
        <v>455</v>
      </c>
      <c r="C207" s="25" t="s">
        <v>13</v>
      </c>
      <c r="D207" s="95" t="s">
        <v>456</v>
      </c>
      <c r="E207" s="100" t="s">
        <v>424</v>
      </c>
      <c r="F207" s="408"/>
      <c r="G207" s="409"/>
      <c r="H207" s="408">
        <v>154.80000000000001</v>
      </c>
      <c r="I207" s="409"/>
      <c r="J207" s="408">
        <v>172</v>
      </c>
      <c r="K207" s="409"/>
      <c r="L207" s="162">
        <f t="shared" si="16"/>
        <v>20</v>
      </c>
      <c r="M207" s="200">
        <f t="shared" si="16"/>
        <v>166</v>
      </c>
      <c r="N207" s="23">
        <v>20</v>
      </c>
      <c r="O207" s="23">
        <v>160</v>
      </c>
      <c r="P207" s="93"/>
      <c r="Q207" s="20"/>
      <c r="R207" s="93"/>
      <c r="S207" s="20">
        <v>172</v>
      </c>
    </row>
    <row r="208" spans="2:19" ht="15.75" customHeight="1" thickBot="1" x14ac:dyDescent="0.25">
      <c r="B208" s="102" t="s">
        <v>457</v>
      </c>
      <c r="C208" s="202" t="s">
        <v>13</v>
      </c>
      <c r="D208" s="104" t="s">
        <v>458</v>
      </c>
      <c r="E208" s="203" t="s">
        <v>424</v>
      </c>
      <c r="F208" s="408"/>
      <c r="G208" s="409"/>
      <c r="H208" s="408">
        <v>90</v>
      </c>
      <c r="I208" s="409"/>
      <c r="J208" s="408">
        <v>100</v>
      </c>
      <c r="K208" s="409"/>
      <c r="L208" s="162">
        <f t="shared" si="16"/>
        <v>20</v>
      </c>
      <c r="M208" s="200">
        <f t="shared" si="16"/>
        <v>100</v>
      </c>
      <c r="N208" s="106">
        <v>20</v>
      </c>
      <c r="O208" s="106">
        <v>100</v>
      </c>
      <c r="P208" s="109"/>
      <c r="Q208" s="108"/>
      <c r="R208" s="109"/>
      <c r="S208" s="108">
        <v>100</v>
      </c>
    </row>
    <row r="209" spans="2:19" ht="13.5" thickBot="1" x14ac:dyDescent="0.25">
      <c r="B209" s="396" t="s">
        <v>92</v>
      </c>
      <c r="C209" s="397"/>
      <c r="D209" s="397"/>
      <c r="E209" s="397"/>
      <c r="F209" s="110"/>
      <c r="G209" s="110"/>
      <c r="H209" s="110"/>
      <c r="I209" s="110"/>
      <c r="J209" s="110"/>
      <c r="K209" s="110"/>
      <c r="L209" s="111"/>
      <c r="M209" s="112"/>
      <c r="N209" s="113"/>
      <c r="O209" s="113"/>
      <c r="P209" s="114"/>
      <c r="Q209" s="115"/>
      <c r="R209" s="114"/>
      <c r="S209" s="115"/>
    </row>
    <row r="210" spans="2:19" ht="13.5" thickBot="1" x14ac:dyDescent="0.25">
      <c r="B210" s="398" t="s">
        <v>459</v>
      </c>
      <c r="C210" s="399"/>
      <c r="D210" s="399"/>
      <c r="E210" s="399"/>
      <c r="F210" s="400"/>
      <c r="G210" s="400"/>
      <c r="H210" s="400"/>
      <c r="I210" s="400"/>
      <c r="J210" s="400"/>
      <c r="K210" s="400"/>
      <c r="L210" s="399"/>
      <c r="M210" s="399"/>
      <c r="N210" s="399"/>
      <c r="O210" s="399"/>
      <c r="P210" s="116"/>
      <c r="R210" s="4">
        <v>0</v>
      </c>
      <c r="S210" s="4">
        <v>100</v>
      </c>
    </row>
    <row r="211" spans="2:19" ht="26.25" thickBot="1" x14ac:dyDescent="0.25">
      <c r="B211" s="204" t="s">
        <v>460</v>
      </c>
      <c r="C211" s="205" t="s">
        <v>461</v>
      </c>
      <c r="D211" s="206" t="s">
        <v>462</v>
      </c>
      <c r="E211" s="207" t="s">
        <v>15</v>
      </c>
      <c r="F211" s="401"/>
      <c r="G211" s="402"/>
      <c r="H211" s="403" t="s">
        <v>174</v>
      </c>
      <c r="I211" s="403"/>
      <c r="J211" s="404" t="s">
        <v>81</v>
      </c>
      <c r="K211" s="405"/>
      <c r="L211" s="406" t="s">
        <v>82</v>
      </c>
      <c r="M211" s="407"/>
      <c r="N211" s="208"/>
      <c r="O211" s="208"/>
      <c r="P211" s="209"/>
      <c r="Q211" s="210"/>
      <c r="R211" s="211"/>
      <c r="S211" s="210"/>
    </row>
    <row r="212" spans="2:19" ht="13.5" thickBot="1" x14ac:dyDescent="0.25">
      <c r="B212" s="394" t="s">
        <v>92</v>
      </c>
      <c r="C212" s="395"/>
      <c r="D212" s="395"/>
      <c r="E212" s="395"/>
      <c r="F212" s="110"/>
      <c r="G212" s="110"/>
      <c r="H212" s="110"/>
      <c r="I212" s="110"/>
      <c r="J212" s="110"/>
      <c r="K212" s="110"/>
      <c r="L212" s="111"/>
      <c r="M212" s="112"/>
      <c r="N212" s="179"/>
      <c r="O212" s="179"/>
      <c r="P212" s="180"/>
      <c r="Q212" s="181"/>
      <c r="R212" s="180"/>
      <c r="S212" s="181"/>
    </row>
    <row r="213" spans="2:19" x14ac:dyDescent="0.2">
      <c r="L213" s="212"/>
      <c r="M213" s="213"/>
    </row>
    <row r="214" spans="2:19" x14ac:dyDescent="0.2">
      <c r="B214" s="4"/>
      <c r="C214" s="4"/>
      <c r="D214" s="4"/>
      <c r="E214" s="4"/>
      <c r="F214" s="4"/>
      <c r="G214" s="4"/>
      <c r="H214" s="4"/>
      <c r="I214" s="4"/>
      <c r="J214" s="4"/>
      <c r="K214" s="4"/>
      <c r="L214" s="4"/>
      <c r="M214" s="4"/>
    </row>
    <row r="215" spans="2:19" x14ac:dyDescent="0.2">
      <c r="B215" s="4"/>
      <c r="C215" s="4"/>
      <c r="D215" s="4"/>
      <c r="E215" s="4"/>
      <c r="F215" s="4"/>
      <c r="G215" s="4"/>
      <c r="H215" s="4"/>
      <c r="I215" s="4"/>
      <c r="J215" s="4"/>
      <c r="K215" s="4"/>
      <c r="L215" s="4"/>
      <c r="M215" s="4"/>
    </row>
    <row r="216" spans="2:19" x14ac:dyDescent="0.2">
      <c r="B216" s="4"/>
      <c r="C216" s="4"/>
      <c r="D216" s="4"/>
      <c r="E216" s="4"/>
      <c r="F216" s="4"/>
      <c r="G216" s="4"/>
      <c r="H216" s="4"/>
      <c r="I216" s="4"/>
      <c r="J216" s="4"/>
      <c r="K216" s="4"/>
      <c r="L216" s="4"/>
      <c r="M216" s="4"/>
    </row>
    <row r="217" spans="2:19" x14ac:dyDescent="0.2">
      <c r="B217" s="4"/>
      <c r="C217" s="4"/>
      <c r="D217" s="4"/>
      <c r="E217" s="4"/>
      <c r="F217" s="4"/>
      <c r="G217" s="4"/>
      <c r="H217" s="4"/>
      <c r="I217" s="4"/>
      <c r="J217" s="4"/>
      <c r="K217" s="4"/>
      <c r="L217" s="4"/>
      <c r="M217" s="4"/>
    </row>
    <row r="218" spans="2:19" x14ac:dyDescent="0.2">
      <c r="B218" s="4"/>
      <c r="C218" s="4"/>
      <c r="D218" s="4"/>
      <c r="E218" s="4"/>
      <c r="F218" s="4"/>
      <c r="G218" s="4"/>
      <c r="H218" s="4"/>
      <c r="I218" s="4"/>
      <c r="J218" s="4"/>
      <c r="K218" s="4"/>
      <c r="L218" s="4"/>
      <c r="M218" s="4"/>
    </row>
    <row r="219" spans="2:19" x14ac:dyDescent="0.2">
      <c r="B219" s="4"/>
      <c r="C219" s="4"/>
      <c r="D219" s="4"/>
      <c r="E219" s="4"/>
      <c r="F219" s="4"/>
      <c r="G219" s="4"/>
      <c r="H219" s="4"/>
      <c r="I219" s="4"/>
      <c r="J219" s="4"/>
      <c r="K219" s="4"/>
      <c r="L219" s="4"/>
      <c r="M219" s="4"/>
    </row>
    <row r="220" spans="2:19" x14ac:dyDescent="0.2">
      <c r="B220" s="4"/>
      <c r="C220" s="4"/>
      <c r="D220" s="4"/>
      <c r="E220" s="4"/>
      <c r="F220" s="4"/>
      <c r="G220" s="4"/>
      <c r="H220" s="4"/>
      <c r="I220" s="4"/>
      <c r="J220" s="4"/>
      <c r="K220" s="4"/>
      <c r="L220" s="4"/>
      <c r="M220" s="4"/>
    </row>
    <row r="221" spans="2:19" x14ac:dyDescent="0.2">
      <c r="B221" s="4"/>
      <c r="C221" s="4"/>
      <c r="D221" s="4"/>
      <c r="E221" s="4"/>
      <c r="F221" s="4"/>
      <c r="G221" s="4"/>
      <c r="H221" s="4"/>
      <c r="I221" s="4"/>
      <c r="J221" s="4"/>
      <c r="K221" s="4"/>
      <c r="L221" s="4"/>
      <c r="M221" s="4"/>
    </row>
    <row r="222" spans="2:19" x14ac:dyDescent="0.2">
      <c r="B222" s="4"/>
      <c r="C222" s="4"/>
      <c r="D222" s="4"/>
      <c r="E222" s="4"/>
      <c r="F222" s="4"/>
      <c r="G222" s="4"/>
      <c r="H222" s="4"/>
      <c r="I222" s="4"/>
      <c r="J222" s="4"/>
      <c r="K222" s="4"/>
      <c r="L222" s="4"/>
      <c r="M222" s="4"/>
    </row>
    <row r="223" spans="2:19" x14ac:dyDescent="0.2">
      <c r="B223" s="4"/>
      <c r="C223" s="4"/>
      <c r="D223" s="4"/>
      <c r="E223" s="4"/>
      <c r="F223" s="4"/>
      <c r="G223" s="4"/>
      <c r="H223" s="4"/>
      <c r="I223" s="4"/>
      <c r="J223" s="4"/>
      <c r="K223" s="4"/>
      <c r="L223" s="4"/>
      <c r="M223" s="4"/>
    </row>
    <row r="224" spans="2:19" x14ac:dyDescent="0.2">
      <c r="B224" s="4"/>
      <c r="C224" s="4"/>
      <c r="D224" s="4"/>
      <c r="E224" s="4"/>
      <c r="F224" s="4"/>
      <c r="G224" s="4"/>
      <c r="H224" s="4"/>
      <c r="I224" s="4"/>
      <c r="J224" s="4"/>
      <c r="K224" s="4"/>
      <c r="L224" s="4"/>
      <c r="M224" s="4"/>
    </row>
    <row r="225" spans="14:18" s="4" customFormat="1" x14ac:dyDescent="0.2">
      <c r="N225" s="43"/>
      <c r="O225" s="43"/>
      <c r="P225" s="44"/>
      <c r="Q225" s="45"/>
      <c r="R225" s="44"/>
    </row>
    <row r="226" spans="14:18" s="4" customFormat="1" x14ac:dyDescent="0.2">
      <c r="N226" s="43"/>
      <c r="O226" s="43"/>
      <c r="P226" s="44"/>
      <c r="Q226" s="45"/>
      <c r="R226" s="44"/>
    </row>
    <row r="227" spans="14:18" s="4" customFormat="1" x14ac:dyDescent="0.2">
      <c r="N227" s="43"/>
      <c r="O227" s="43"/>
      <c r="P227" s="44"/>
      <c r="Q227" s="45"/>
      <c r="R227" s="44"/>
    </row>
    <row r="228" spans="14:18" s="4" customFormat="1" x14ac:dyDescent="0.2">
      <c r="N228" s="43"/>
      <c r="O228" s="43"/>
      <c r="P228" s="44"/>
      <c r="Q228" s="45"/>
      <c r="R228" s="44"/>
    </row>
    <row r="229" spans="14:18" s="4" customFormat="1" x14ac:dyDescent="0.2">
      <c r="N229" s="43"/>
      <c r="O229" s="43"/>
      <c r="P229" s="44"/>
      <c r="Q229" s="45"/>
      <c r="R229" s="44"/>
    </row>
    <row r="230" spans="14:18" s="4" customFormat="1" x14ac:dyDescent="0.2">
      <c r="N230" s="43"/>
      <c r="O230" s="43"/>
      <c r="P230" s="44"/>
      <c r="Q230" s="45"/>
      <c r="R230" s="44"/>
    </row>
    <row r="231" spans="14:18" s="4" customFormat="1" x14ac:dyDescent="0.2">
      <c r="N231" s="43"/>
      <c r="O231" s="43"/>
      <c r="P231" s="44"/>
      <c r="Q231" s="45"/>
      <c r="R231" s="44"/>
    </row>
    <row r="232" spans="14:18" s="4" customFormat="1" x14ac:dyDescent="0.2">
      <c r="N232" s="43"/>
      <c r="O232" s="43"/>
      <c r="P232" s="44"/>
      <c r="Q232" s="45"/>
      <c r="R232" s="44"/>
    </row>
    <row r="233" spans="14:18" s="4" customFormat="1" x14ac:dyDescent="0.2">
      <c r="N233" s="43"/>
      <c r="O233" s="43"/>
      <c r="P233" s="44"/>
      <c r="Q233" s="45"/>
      <c r="R233" s="44"/>
    </row>
    <row r="234" spans="14:18" s="4" customFormat="1" x14ac:dyDescent="0.2">
      <c r="N234" s="43"/>
      <c r="O234" s="43"/>
      <c r="P234" s="44"/>
      <c r="Q234" s="45"/>
      <c r="R234" s="44"/>
    </row>
    <row r="235" spans="14:18" s="4" customFormat="1" x14ac:dyDescent="0.2">
      <c r="N235" s="43"/>
      <c r="O235" s="43"/>
      <c r="P235" s="44"/>
      <c r="Q235" s="45"/>
      <c r="R235" s="44"/>
    </row>
    <row r="236" spans="14:18" s="4" customFormat="1" x14ac:dyDescent="0.2">
      <c r="N236" s="43"/>
      <c r="O236" s="43"/>
      <c r="P236" s="44"/>
      <c r="Q236" s="45"/>
      <c r="R236" s="44"/>
    </row>
    <row r="237" spans="14:18" s="4" customFormat="1" x14ac:dyDescent="0.2">
      <c r="N237" s="43"/>
      <c r="O237" s="43"/>
      <c r="P237" s="44"/>
      <c r="Q237" s="45"/>
      <c r="R237" s="44"/>
    </row>
    <row r="238" spans="14:18" s="4" customFormat="1" x14ac:dyDescent="0.2">
      <c r="N238" s="43"/>
      <c r="O238" s="43"/>
      <c r="P238" s="44"/>
      <c r="Q238" s="45"/>
      <c r="R238" s="44"/>
    </row>
    <row r="239" spans="14:18" s="4" customFormat="1" x14ac:dyDescent="0.2">
      <c r="N239" s="43"/>
      <c r="O239" s="43"/>
      <c r="P239" s="44"/>
      <c r="Q239" s="45"/>
      <c r="R239" s="44"/>
    </row>
    <row r="240" spans="14:18" s="4" customFormat="1" x14ac:dyDescent="0.2">
      <c r="N240" s="43"/>
      <c r="O240" s="43"/>
      <c r="P240" s="44"/>
      <c r="Q240" s="45"/>
      <c r="R240" s="44"/>
    </row>
    <row r="241" spans="14:18" s="4" customFormat="1" x14ac:dyDescent="0.2">
      <c r="N241" s="43"/>
      <c r="O241" s="43"/>
      <c r="P241" s="44"/>
      <c r="Q241" s="45"/>
      <c r="R241" s="44"/>
    </row>
    <row r="242" spans="14:18" s="4" customFormat="1" x14ac:dyDescent="0.2">
      <c r="N242" s="43"/>
      <c r="O242" s="43"/>
      <c r="P242" s="44"/>
      <c r="Q242" s="45"/>
      <c r="R242" s="44"/>
    </row>
    <row r="243" spans="14:18" s="4" customFormat="1" x14ac:dyDescent="0.2">
      <c r="N243" s="43"/>
      <c r="O243" s="43"/>
      <c r="P243" s="44"/>
      <c r="Q243" s="45"/>
      <c r="R243" s="44"/>
    </row>
    <row r="244" spans="14:18" s="4" customFormat="1" x14ac:dyDescent="0.2">
      <c r="N244" s="43"/>
      <c r="O244" s="43"/>
      <c r="P244" s="44"/>
      <c r="Q244" s="45"/>
      <c r="R244" s="44"/>
    </row>
    <row r="245" spans="14:18" s="4" customFormat="1" x14ac:dyDescent="0.2">
      <c r="N245" s="43"/>
      <c r="O245" s="43"/>
      <c r="P245" s="44"/>
      <c r="Q245" s="45"/>
      <c r="R245" s="44"/>
    </row>
    <row r="246" spans="14:18" s="4" customFormat="1" x14ac:dyDescent="0.2">
      <c r="N246" s="43"/>
      <c r="O246" s="43"/>
      <c r="P246" s="44"/>
      <c r="Q246" s="45"/>
      <c r="R246" s="44"/>
    </row>
    <row r="247" spans="14:18" s="4" customFormat="1" x14ac:dyDescent="0.2">
      <c r="N247" s="43"/>
      <c r="O247" s="43"/>
      <c r="P247" s="44"/>
      <c r="Q247" s="45"/>
      <c r="R247" s="44"/>
    </row>
    <row r="248" spans="14:18" s="4" customFormat="1" x14ac:dyDescent="0.2">
      <c r="N248" s="43"/>
      <c r="O248" s="43"/>
      <c r="P248" s="44"/>
      <c r="Q248" s="45"/>
      <c r="R248" s="44"/>
    </row>
    <row r="249" spans="14:18" s="4" customFormat="1" x14ac:dyDescent="0.2">
      <c r="N249" s="43"/>
      <c r="O249" s="43"/>
      <c r="P249" s="44"/>
      <c r="Q249" s="45"/>
      <c r="R249" s="44"/>
    </row>
    <row r="250" spans="14:18" s="4" customFormat="1" x14ac:dyDescent="0.2">
      <c r="N250" s="43"/>
      <c r="O250" s="43"/>
      <c r="P250" s="44"/>
      <c r="Q250" s="45"/>
      <c r="R250" s="44"/>
    </row>
    <row r="251" spans="14:18" s="4" customFormat="1" x14ac:dyDescent="0.2">
      <c r="N251" s="43"/>
      <c r="O251" s="43"/>
      <c r="P251" s="44"/>
      <c r="Q251" s="45"/>
      <c r="R251" s="44"/>
    </row>
    <row r="252" spans="14:18" s="4" customFormat="1" x14ac:dyDescent="0.2">
      <c r="N252" s="43"/>
      <c r="O252" s="43"/>
      <c r="P252" s="44"/>
      <c r="Q252" s="45"/>
      <c r="R252" s="44"/>
    </row>
    <row r="253" spans="14:18" s="4" customFormat="1" x14ac:dyDescent="0.2">
      <c r="N253" s="43"/>
      <c r="O253" s="43"/>
      <c r="P253" s="44"/>
      <c r="Q253" s="45"/>
      <c r="R253" s="44"/>
    </row>
    <row r="254" spans="14:18" s="4" customFormat="1" x14ac:dyDescent="0.2">
      <c r="N254" s="43"/>
      <c r="O254" s="43"/>
      <c r="P254" s="44"/>
      <c r="Q254" s="45"/>
      <c r="R254" s="44"/>
    </row>
    <row r="255" spans="14:18" s="4" customFormat="1" x14ac:dyDescent="0.2">
      <c r="N255" s="43"/>
      <c r="O255" s="43"/>
      <c r="P255" s="44"/>
      <c r="Q255" s="45"/>
      <c r="R255" s="44"/>
    </row>
    <row r="256" spans="14:18" s="4" customFormat="1" x14ac:dyDescent="0.2">
      <c r="N256" s="43"/>
      <c r="O256" s="43"/>
      <c r="P256" s="44"/>
      <c r="Q256" s="45"/>
      <c r="R256" s="44"/>
    </row>
    <row r="257" spans="14:18" s="4" customFormat="1" x14ac:dyDescent="0.2">
      <c r="N257" s="43"/>
      <c r="O257" s="43"/>
      <c r="P257" s="44"/>
      <c r="Q257" s="45"/>
      <c r="R257" s="44"/>
    </row>
    <row r="258" spans="14:18" s="4" customFormat="1" x14ac:dyDescent="0.2">
      <c r="N258" s="43"/>
      <c r="O258" s="43"/>
      <c r="P258" s="44"/>
      <c r="Q258" s="45"/>
      <c r="R258" s="44"/>
    </row>
    <row r="259" spans="14:18" s="4" customFormat="1" x14ac:dyDescent="0.2">
      <c r="N259" s="43"/>
      <c r="O259" s="43"/>
      <c r="P259" s="44"/>
      <c r="Q259" s="45"/>
      <c r="R259" s="44"/>
    </row>
    <row r="260" spans="14:18" s="4" customFormat="1" x14ac:dyDescent="0.2">
      <c r="N260" s="43"/>
      <c r="O260" s="43"/>
      <c r="P260" s="44"/>
      <c r="Q260" s="45"/>
      <c r="R260" s="44"/>
    </row>
    <row r="261" spans="14:18" s="4" customFormat="1" x14ac:dyDescent="0.2">
      <c r="N261" s="43"/>
      <c r="O261" s="43"/>
      <c r="P261" s="44"/>
      <c r="Q261" s="45"/>
      <c r="R261" s="44"/>
    </row>
    <row r="262" spans="14:18" s="4" customFormat="1" x14ac:dyDescent="0.2">
      <c r="N262" s="43"/>
      <c r="O262" s="43"/>
      <c r="P262" s="44"/>
      <c r="Q262" s="45"/>
      <c r="R262" s="44"/>
    </row>
    <row r="263" spans="14:18" s="4" customFormat="1" x14ac:dyDescent="0.2">
      <c r="N263" s="43"/>
      <c r="O263" s="43"/>
      <c r="P263" s="44"/>
      <c r="Q263" s="45"/>
      <c r="R263" s="44"/>
    </row>
    <row r="264" spans="14:18" s="4" customFormat="1" x14ac:dyDescent="0.2">
      <c r="N264" s="43"/>
      <c r="O264" s="43"/>
      <c r="P264" s="44"/>
      <c r="Q264" s="45"/>
      <c r="R264" s="44"/>
    </row>
    <row r="265" spans="14:18" s="4" customFormat="1" x14ac:dyDescent="0.2">
      <c r="N265" s="43"/>
      <c r="O265" s="43"/>
      <c r="P265" s="44"/>
      <c r="Q265" s="45"/>
      <c r="R265" s="44"/>
    </row>
    <row r="266" spans="14:18" s="4" customFormat="1" x14ac:dyDescent="0.2">
      <c r="N266" s="43"/>
      <c r="O266" s="43"/>
      <c r="P266" s="44"/>
      <c r="Q266" s="45"/>
      <c r="R266" s="44"/>
    </row>
    <row r="267" spans="14:18" s="4" customFormat="1" x14ac:dyDescent="0.2">
      <c r="N267" s="43"/>
      <c r="O267" s="43"/>
      <c r="P267" s="44"/>
      <c r="Q267" s="45"/>
      <c r="R267" s="44"/>
    </row>
    <row r="268" spans="14:18" s="4" customFormat="1" x14ac:dyDescent="0.2">
      <c r="N268" s="43"/>
      <c r="O268" s="43"/>
      <c r="P268" s="44"/>
      <c r="Q268" s="45"/>
      <c r="R268" s="44"/>
    </row>
    <row r="269" spans="14:18" s="4" customFormat="1" x14ac:dyDescent="0.2">
      <c r="N269" s="43"/>
      <c r="O269" s="43"/>
      <c r="P269" s="44"/>
      <c r="Q269" s="45"/>
      <c r="R269" s="44"/>
    </row>
    <row r="270" spans="14:18" s="4" customFormat="1" x14ac:dyDescent="0.2">
      <c r="N270" s="43"/>
      <c r="O270" s="43"/>
      <c r="P270" s="44"/>
      <c r="Q270" s="45"/>
      <c r="R270" s="44"/>
    </row>
    <row r="271" spans="14:18" s="4" customFormat="1" x14ac:dyDescent="0.2">
      <c r="N271" s="43"/>
      <c r="O271" s="43"/>
      <c r="P271" s="44"/>
      <c r="Q271" s="45"/>
      <c r="R271" s="44"/>
    </row>
    <row r="272" spans="14:18" s="4" customFormat="1" x14ac:dyDescent="0.2">
      <c r="N272" s="43"/>
      <c r="O272" s="43"/>
      <c r="P272" s="44"/>
      <c r="Q272" s="45"/>
      <c r="R272" s="44"/>
    </row>
    <row r="273" spans="14:18" s="4" customFormat="1" x14ac:dyDescent="0.2">
      <c r="N273" s="43"/>
      <c r="O273" s="43"/>
      <c r="P273" s="44"/>
      <c r="Q273" s="45"/>
      <c r="R273" s="44"/>
    </row>
    <row r="274" spans="14:18" s="4" customFormat="1" x14ac:dyDescent="0.2">
      <c r="N274" s="43"/>
      <c r="O274" s="43"/>
      <c r="P274" s="44"/>
      <c r="Q274" s="45"/>
      <c r="R274" s="44"/>
    </row>
    <row r="275" spans="14:18" s="4" customFormat="1" x14ac:dyDescent="0.2">
      <c r="N275" s="43"/>
      <c r="O275" s="43"/>
      <c r="P275" s="44"/>
      <c r="Q275" s="45"/>
      <c r="R275" s="44"/>
    </row>
    <row r="276" spans="14:18" s="4" customFormat="1" x14ac:dyDescent="0.2">
      <c r="N276" s="43"/>
      <c r="O276" s="43"/>
      <c r="P276" s="44"/>
      <c r="Q276" s="45"/>
      <c r="R276" s="44"/>
    </row>
    <row r="277" spans="14:18" s="4" customFormat="1" x14ac:dyDescent="0.2">
      <c r="N277" s="43"/>
      <c r="O277" s="43"/>
      <c r="P277" s="44"/>
      <c r="Q277" s="45"/>
      <c r="R277" s="44"/>
    </row>
    <row r="278" spans="14:18" s="4" customFormat="1" x14ac:dyDescent="0.2">
      <c r="N278" s="43"/>
      <c r="O278" s="43"/>
      <c r="P278" s="44"/>
      <c r="Q278" s="45"/>
      <c r="R278" s="44"/>
    </row>
    <row r="279" spans="14:18" s="4" customFormat="1" x14ac:dyDescent="0.2">
      <c r="N279" s="43"/>
      <c r="O279" s="43"/>
      <c r="P279" s="44"/>
      <c r="Q279" s="45"/>
      <c r="R279" s="44"/>
    </row>
    <row r="280" spans="14:18" s="4" customFormat="1" x14ac:dyDescent="0.2">
      <c r="N280" s="43"/>
      <c r="O280" s="43"/>
      <c r="P280" s="44"/>
      <c r="Q280" s="45"/>
      <c r="R280" s="44"/>
    </row>
    <row r="281" spans="14:18" s="4" customFormat="1" x14ac:dyDescent="0.2">
      <c r="N281" s="43"/>
      <c r="O281" s="43"/>
      <c r="P281" s="44"/>
      <c r="Q281" s="45"/>
      <c r="R281" s="44"/>
    </row>
    <row r="282" spans="14:18" s="4" customFormat="1" x14ac:dyDescent="0.2">
      <c r="N282" s="43"/>
      <c r="O282" s="43"/>
      <c r="P282" s="44"/>
      <c r="Q282" s="45"/>
      <c r="R282" s="44"/>
    </row>
    <row r="283" spans="14:18" s="4" customFormat="1" x14ac:dyDescent="0.2">
      <c r="N283" s="43"/>
      <c r="O283" s="43"/>
      <c r="P283" s="44"/>
      <c r="Q283" s="45"/>
      <c r="R283" s="44"/>
    </row>
    <row r="284" spans="14:18" s="4" customFormat="1" x14ac:dyDescent="0.2">
      <c r="N284" s="43"/>
      <c r="O284" s="43"/>
      <c r="P284" s="44"/>
      <c r="Q284" s="45"/>
      <c r="R284" s="44"/>
    </row>
    <row r="285" spans="14:18" s="4" customFormat="1" x14ac:dyDescent="0.2">
      <c r="N285" s="43"/>
      <c r="O285" s="43"/>
      <c r="P285" s="44"/>
      <c r="Q285" s="45"/>
      <c r="R285" s="44"/>
    </row>
    <row r="286" spans="14:18" s="4" customFormat="1" x14ac:dyDescent="0.2">
      <c r="N286" s="43"/>
      <c r="O286" s="43"/>
      <c r="P286" s="44"/>
      <c r="Q286" s="45"/>
      <c r="R286" s="44"/>
    </row>
    <row r="287" spans="14:18" s="4" customFormat="1" x14ac:dyDescent="0.2">
      <c r="N287" s="43"/>
      <c r="O287" s="43"/>
      <c r="P287" s="44"/>
      <c r="Q287" s="45"/>
      <c r="R287" s="44"/>
    </row>
    <row r="288" spans="14:18" s="4" customFormat="1" x14ac:dyDescent="0.2">
      <c r="N288" s="43"/>
      <c r="O288" s="43"/>
      <c r="P288" s="44"/>
      <c r="Q288" s="45"/>
      <c r="R288" s="44"/>
    </row>
    <row r="289" spans="14:18" s="4" customFormat="1" x14ac:dyDescent="0.2">
      <c r="N289" s="43"/>
      <c r="O289" s="43"/>
      <c r="P289" s="44"/>
      <c r="Q289" s="45"/>
      <c r="R289" s="44"/>
    </row>
    <row r="290" spans="14:18" s="4" customFormat="1" x14ac:dyDescent="0.2">
      <c r="N290" s="43"/>
      <c r="O290" s="43"/>
      <c r="P290" s="44"/>
      <c r="Q290" s="45"/>
      <c r="R290" s="44"/>
    </row>
    <row r="291" spans="14:18" s="4" customFormat="1" x14ac:dyDescent="0.2">
      <c r="N291" s="43"/>
      <c r="O291" s="43"/>
      <c r="P291" s="44"/>
      <c r="Q291" s="45"/>
      <c r="R291" s="44"/>
    </row>
    <row r="292" spans="14:18" s="4" customFormat="1" x14ac:dyDescent="0.2">
      <c r="N292" s="43"/>
      <c r="O292" s="43"/>
      <c r="P292" s="44"/>
      <c r="Q292" s="45"/>
      <c r="R292" s="44"/>
    </row>
    <row r="293" spans="14:18" s="4" customFormat="1" x14ac:dyDescent="0.2">
      <c r="N293" s="43"/>
      <c r="O293" s="43"/>
      <c r="P293" s="44"/>
      <c r="Q293" s="45"/>
      <c r="R293" s="44"/>
    </row>
    <row r="294" spans="14:18" s="4" customFormat="1" x14ac:dyDescent="0.2">
      <c r="N294" s="43"/>
      <c r="O294" s="43"/>
      <c r="P294" s="44"/>
      <c r="Q294" s="45"/>
      <c r="R294" s="44"/>
    </row>
    <row r="295" spans="14:18" s="4" customFormat="1" x14ac:dyDescent="0.2">
      <c r="N295" s="43"/>
      <c r="O295" s="43"/>
      <c r="P295" s="44"/>
      <c r="Q295" s="45"/>
      <c r="R295" s="44"/>
    </row>
    <row r="296" spans="14:18" s="4" customFormat="1" x14ac:dyDescent="0.2">
      <c r="N296" s="43"/>
      <c r="O296" s="43"/>
      <c r="P296" s="44"/>
      <c r="Q296" s="45"/>
      <c r="R296" s="44"/>
    </row>
    <row r="297" spans="14:18" s="4" customFormat="1" x14ac:dyDescent="0.2">
      <c r="N297" s="43"/>
      <c r="O297" s="43"/>
      <c r="P297" s="44"/>
      <c r="Q297" s="45"/>
      <c r="R297" s="44"/>
    </row>
    <row r="298" spans="14:18" s="4" customFormat="1" x14ac:dyDescent="0.2">
      <c r="N298" s="43"/>
      <c r="O298" s="43"/>
      <c r="P298" s="44"/>
      <c r="Q298" s="45"/>
      <c r="R298" s="44"/>
    </row>
    <row r="299" spans="14:18" s="4" customFormat="1" x14ac:dyDescent="0.2">
      <c r="N299" s="43"/>
      <c r="O299" s="43"/>
      <c r="P299" s="44"/>
      <c r="Q299" s="45"/>
      <c r="R299" s="44"/>
    </row>
    <row r="300" spans="14:18" s="4" customFormat="1" x14ac:dyDescent="0.2">
      <c r="N300" s="43"/>
      <c r="O300" s="43"/>
      <c r="P300" s="44"/>
      <c r="Q300" s="45"/>
      <c r="R300" s="44"/>
    </row>
    <row r="301" spans="14:18" s="4" customFormat="1" x14ac:dyDescent="0.2">
      <c r="N301" s="43"/>
      <c r="O301" s="43"/>
      <c r="P301" s="44"/>
      <c r="Q301" s="45"/>
      <c r="R301" s="44"/>
    </row>
    <row r="302" spans="14:18" s="4" customFormat="1" x14ac:dyDescent="0.2">
      <c r="N302" s="43"/>
      <c r="O302" s="43"/>
      <c r="P302" s="44"/>
      <c r="Q302" s="45"/>
      <c r="R302" s="44"/>
    </row>
    <row r="303" spans="14:18" s="4" customFormat="1" x14ac:dyDescent="0.2">
      <c r="N303" s="43"/>
      <c r="O303" s="43"/>
      <c r="P303" s="44"/>
      <c r="Q303" s="45"/>
      <c r="R303" s="44"/>
    </row>
    <row r="304" spans="14:18" s="4" customFormat="1" x14ac:dyDescent="0.2">
      <c r="N304" s="43"/>
      <c r="O304" s="43"/>
      <c r="P304" s="44"/>
      <c r="Q304" s="45"/>
      <c r="R304" s="44"/>
    </row>
    <row r="305" spans="14:18" s="4" customFormat="1" x14ac:dyDescent="0.2">
      <c r="N305" s="43"/>
      <c r="O305" s="43"/>
      <c r="P305" s="44"/>
      <c r="Q305" s="45"/>
      <c r="R305" s="44"/>
    </row>
    <row r="306" spans="14:18" s="4" customFormat="1" x14ac:dyDescent="0.2">
      <c r="N306" s="43"/>
      <c r="O306" s="43"/>
      <c r="P306" s="44"/>
      <c r="Q306" s="45"/>
      <c r="R306" s="44"/>
    </row>
    <row r="307" spans="14:18" s="4" customFormat="1" x14ac:dyDescent="0.2">
      <c r="N307" s="43"/>
      <c r="O307" s="43"/>
      <c r="P307" s="44"/>
      <c r="Q307" s="45"/>
      <c r="R307" s="44"/>
    </row>
    <row r="308" spans="14:18" s="4" customFormat="1" x14ac:dyDescent="0.2">
      <c r="N308" s="43"/>
      <c r="O308" s="43"/>
      <c r="P308" s="44"/>
      <c r="Q308" s="45"/>
      <c r="R308" s="44"/>
    </row>
    <row r="309" spans="14:18" s="4" customFormat="1" x14ac:dyDescent="0.2">
      <c r="N309" s="43"/>
      <c r="O309" s="43"/>
      <c r="P309" s="44"/>
      <c r="Q309" s="45"/>
      <c r="R309" s="44"/>
    </row>
    <row r="310" spans="14:18" s="4" customFormat="1" x14ac:dyDescent="0.2">
      <c r="N310" s="43"/>
      <c r="O310" s="43"/>
      <c r="P310" s="44"/>
      <c r="Q310" s="45"/>
      <c r="R310" s="44"/>
    </row>
    <row r="311" spans="14:18" s="4" customFormat="1" x14ac:dyDescent="0.2">
      <c r="N311" s="43"/>
      <c r="O311" s="43"/>
      <c r="P311" s="44"/>
      <c r="Q311" s="45"/>
      <c r="R311" s="44"/>
    </row>
    <row r="312" spans="14:18" s="4" customFormat="1" x14ac:dyDescent="0.2">
      <c r="N312" s="43"/>
      <c r="O312" s="43"/>
      <c r="P312" s="44"/>
      <c r="Q312" s="45"/>
      <c r="R312" s="44"/>
    </row>
    <row r="313" spans="14:18" s="4" customFormat="1" x14ac:dyDescent="0.2">
      <c r="N313" s="43"/>
      <c r="O313" s="43"/>
      <c r="P313" s="44"/>
      <c r="Q313" s="45"/>
      <c r="R313" s="44"/>
    </row>
    <row r="314" spans="14:18" s="4" customFormat="1" x14ac:dyDescent="0.2">
      <c r="N314" s="43"/>
      <c r="O314" s="43"/>
      <c r="P314" s="44"/>
      <c r="Q314" s="45"/>
      <c r="R314" s="44"/>
    </row>
    <row r="315" spans="14:18" s="4" customFormat="1" x14ac:dyDescent="0.2">
      <c r="N315" s="43"/>
      <c r="O315" s="43"/>
      <c r="P315" s="44"/>
      <c r="Q315" s="45"/>
      <c r="R315" s="44"/>
    </row>
    <row r="316" spans="14:18" s="4" customFormat="1" x14ac:dyDescent="0.2">
      <c r="N316" s="43"/>
      <c r="O316" s="43"/>
      <c r="P316" s="44"/>
      <c r="Q316" s="45"/>
      <c r="R316" s="44"/>
    </row>
    <row r="317" spans="14:18" s="4" customFormat="1" x14ac:dyDescent="0.2">
      <c r="N317" s="43"/>
      <c r="O317" s="43"/>
      <c r="P317" s="44"/>
      <c r="Q317" s="45"/>
      <c r="R317" s="44"/>
    </row>
    <row r="318" spans="14:18" s="4" customFormat="1" x14ac:dyDescent="0.2">
      <c r="N318" s="43"/>
      <c r="O318" s="43"/>
      <c r="P318" s="44"/>
      <c r="Q318" s="45"/>
      <c r="R318" s="44"/>
    </row>
    <row r="319" spans="14:18" s="4" customFormat="1" x14ac:dyDescent="0.2">
      <c r="N319" s="43"/>
      <c r="O319" s="43"/>
      <c r="P319" s="44"/>
      <c r="Q319" s="45"/>
      <c r="R319" s="44"/>
    </row>
    <row r="320" spans="14:18" s="4" customFormat="1" x14ac:dyDescent="0.2">
      <c r="N320" s="43"/>
      <c r="O320" s="43"/>
      <c r="P320" s="44"/>
      <c r="Q320" s="45"/>
      <c r="R320" s="44"/>
    </row>
    <row r="321" spans="14:18" s="4" customFormat="1" x14ac:dyDescent="0.2">
      <c r="N321" s="43"/>
      <c r="O321" s="43"/>
      <c r="P321" s="44"/>
      <c r="Q321" s="45"/>
      <c r="R321" s="44"/>
    </row>
    <row r="322" spans="14:18" s="4" customFormat="1" x14ac:dyDescent="0.2">
      <c r="N322" s="43"/>
      <c r="O322" s="43"/>
      <c r="P322" s="44"/>
      <c r="Q322" s="45"/>
      <c r="R322" s="44"/>
    </row>
    <row r="323" spans="14:18" s="4" customFormat="1" x14ac:dyDescent="0.2">
      <c r="N323" s="43"/>
      <c r="O323" s="43"/>
      <c r="P323" s="44"/>
      <c r="Q323" s="45"/>
      <c r="R323" s="44"/>
    </row>
    <row r="324" spans="14:18" s="4" customFormat="1" x14ac:dyDescent="0.2">
      <c r="N324" s="43"/>
      <c r="O324" s="43"/>
      <c r="P324" s="44"/>
      <c r="Q324" s="45"/>
      <c r="R324" s="44"/>
    </row>
    <row r="325" spans="14:18" s="4" customFormat="1" x14ac:dyDescent="0.2">
      <c r="N325" s="43"/>
      <c r="O325" s="43"/>
      <c r="P325" s="44"/>
      <c r="Q325" s="45"/>
      <c r="R325" s="44"/>
    </row>
    <row r="326" spans="14:18" s="4" customFormat="1" x14ac:dyDescent="0.2">
      <c r="N326" s="43"/>
      <c r="O326" s="43"/>
      <c r="P326" s="44"/>
      <c r="Q326" s="45"/>
      <c r="R326" s="44"/>
    </row>
    <row r="327" spans="14:18" s="4" customFormat="1" x14ac:dyDescent="0.2">
      <c r="N327" s="43"/>
      <c r="O327" s="43"/>
      <c r="P327" s="44"/>
      <c r="Q327" s="45"/>
      <c r="R327" s="44"/>
    </row>
    <row r="328" spans="14:18" s="4" customFormat="1" x14ac:dyDescent="0.2">
      <c r="N328" s="43"/>
      <c r="O328" s="43"/>
      <c r="P328" s="44"/>
      <c r="Q328" s="45"/>
      <c r="R328" s="44"/>
    </row>
    <row r="329" spans="14:18" s="4" customFormat="1" x14ac:dyDescent="0.2">
      <c r="N329" s="43"/>
      <c r="O329" s="43"/>
      <c r="P329" s="44"/>
      <c r="Q329" s="45"/>
      <c r="R329" s="44"/>
    </row>
    <row r="330" spans="14:18" s="4" customFormat="1" x14ac:dyDescent="0.2">
      <c r="N330" s="43"/>
      <c r="O330" s="43"/>
      <c r="P330" s="44"/>
      <c r="Q330" s="45"/>
      <c r="R330" s="44"/>
    </row>
    <row r="331" spans="14:18" s="4" customFormat="1" x14ac:dyDescent="0.2">
      <c r="N331" s="43"/>
      <c r="O331" s="43"/>
      <c r="P331" s="44"/>
      <c r="Q331" s="45"/>
      <c r="R331" s="44"/>
    </row>
    <row r="332" spans="14:18" s="4" customFormat="1" x14ac:dyDescent="0.2">
      <c r="N332" s="43"/>
      <c r="O332" s="43"/>
      <c r="P332" s="44"/>
      <c r="Q332" s="45"/>
      <c r="R332" s="44"/>
    </row>
    <row r="333" spans="14:18" s="4" customFormat="1" x14ac:dyDescent="0.2">
      <c r="N333" s="43"/>
      <c r="O333" s="43"/>
      <c r="P333" s="44"/>
      <c r="Q333" s="45"/>
      <c r="R333" s="44"/>
    </row>
    <row r="334" spans="14:18" s="4" customFormat="1" x14ac:dyDescent="0.2">
      <c r="N334" s="43"/>
      <c r="O334" s="43"/>
      <c r="P334" s="44"/>
      <c r="Q334" s="45"/>
      <c r="R334" s="44"/>
    </row>
    <row r="335" spans="14:18" s="4" customFormat="1" x14ac:dyDescent="0.2">
      <c r="N335" s="43"/>
      <c r="O335" s="43"/>
      <c r="P335" s="44"/>
      <c r="Q335" s="45"/>
      <c r="R335" s="44"/>
    </row>
    <row r="336" spans="14:18" s="4" customFormat="1" x14ac:dyDescent="0.2">
      <c r="N336" s="43"/>
      <c r="O336" s="43"/>
      <c r="P336" s="44"/>
      <c r="Q336" s="45"/>
      <c r="R336" s="44"/>
    </row>
    <row r="337" spans="14:18" s="4" customFormat="1" x14ac:dyDescent="0.2">
      <c r="N337" s="43"/>
      <c r="O337" s="43"/>
      <c r="P337" s="44"/>
      <c r="Q337" s="45"/>
      <c r="R337" s="44"/>
    </row>
    <row r="338" spans="14:18" s="4" customFormat="1" x14ac:dyDescent="0.2">
      <c r="N338" s="43"/>
      <c r="O338" s="43"/>
      <c r="P338" s="44"/>
      <c r="Q338" s="45"/>
      <c r="R338" s="44"/>
    </row>
    <row r="339" spans="14:18" s="4" customFormat="1" x14ac:dyDescent="0.2">
      <c r="N339" s="43"/>
      <c r="O339" s="43"/>
      <c r="P339" s="44"/>
      <c r="Q339" s="45"/>
      <c r="R339" s="44"/>
    </row>
    <row r="340" spans="14:18" s="4" customFormat="1" x14ac:dyDescent="0.2">
      <c r="N340" s="43"/>
      <c r="O340" s="43"/>
      <c r="P340" s="44"/>
      <c r="Q340" s="45"/>
      <c r="R340" s="44"/>
    </row>
    <row r="341" spans="14:18" s="4" customFormat="1" x14ac:dyDescent="0.2">
      <c r="N341" s="43"/>
      <c r="O341" s="43"/>
      <c r="P341" s="44"/>
      <c r="Q341" s="45"/>
      <c r="R341" s="44"/>
    </row>
    <row r="342" spans="14:18" s="4" customFormat="1" x14ac:dyDescent="0.2">
      <c r="N342" s="43"/>
      <c r="O342" s="43"/>
      <c r="P342" s="44"/>
      <c r="Q342" s="45"/>
      <c r="R342" s="44"/>
    </row>
    <row r="343" spans="14:18" s="4" customFormat="1" x14ac:dyDescent="0.2">
      <c r="N343" s="43"/>
      <c r="O343" s="43"/>
      <c r="P343" s="44"/>
      <c r="Q343" s="45"/>
      <c r="R343" s="44"/>
    </row>
    <row r="344" spans="14:18" s="4" customFormat="1" x14ac:dyDescent="0.2">
      <c r="N344" s="43"/>
      <c r="O344" s="43"/>
      <c r="P344" s="44"/>
      <c r="Q344" s="45"/>
      <c r="R344" s="44"/>
    </row>
    <row r="345" spans="14:18" s="4" customFormat="1" x14ac:dyDescent="0.2">
      <c r="N345" s="43"/>
      <c r="O345" s="43"/>
      <c r="P345" s="44"/>
      <c r="Q345" s="45"/>
      <c r="R345" s="44"/>
    </row>
    <row r="346" spans="14:18" s="4" customFormat="1" x14ac:dyDescent="0.2">
      <c r="N346" s="43"/>
      <c r="O346" s="43"/>
      <c r="P346" s="44"/>
      <c r="Q346" s="45"/>
      <c r="R346" s="44"/>
    </row>
    <row r="347" spans="14:18" s="4" customFormat="1" x14ac:dyDescent="0.2">
      <c r="N347" s="43"/>
      <c r="O347" s="43"/>
      <c r="P347" s="44"/>
      <c r="Q347" s="45"/>
      <c r="R347" s="44"/>
    </row>
    <row r="348" spans="14:18" s="4" customFormat="1" x14ac:dyDescent="0.2">
      <c r="N348" s="43"/>
      <c r="O348" s="43"/>
      <c r="P348" s="44"/>
      <c r="Q348" s="45"/>
      <c r="R348" s="44"/>
    </row>
    <row r="349" spans="14:18" s="4" customFormat="1" x14ac:dyDescent="0.2">
      <c r="N349" s="43"/>
      <c r="O349" s="43"/>
      <c r="P349" s="44"/>
      <c r="Q349" s="45"/>
      <c r="R349" s="44"/>
    </row>
    <row r="350" spans="14:18" s="4" customFormat="1" x14ac:dyDescent="0.2">
      <c r="N350" s="43"/>
      <c r="O350" s="43"/>
      <c r="P350" s="44"/>
      <c r="Q350" s="45"/>
      <c r="R350" s="44"/>
    </row>
    <row r="351" spans="14:18" s="4" customFormat="1" x14ac:dyDescent="0.2">
      <c r="N351" s="43"/>
      <c r="O351" s="43"/>
      <c r="P351" s="44"/>
      <c r="Q351" s="45"/>
      <c r="R351" s="44"/>
    </row>
    <row r="352" spans="14:18" s="4" customFormat="1" x14ac:dyDescent="0.2">
      <c r="N352" s="43"/>
      <c r="O352" s="43"/>
      <c r="P352" s="44"/>
      <c r="Q352" s="45"/>
      <c r="R352" s="44"/>
    </row>
    <row r="353" spans="14:18" s="4" customFormat="1" x14ac:dyDescent="0.2">
      <c r="N353" s="43"/>
      <c r="O353" s="43"/>
      <c r="P353" s="44"/>
      <c r="Q353" s="45"/>
      <c r="R353" s="44"/>
    </row>
    <row r="354" spans="14:18" s="4" customFormat="1" x14ac:dyDescent="0.2">
      <c r="N354" s="43"/>
      <c r="O354" s="43"/>
      <c r="P354" s="44"/>
      <c r="Q354" s="45"/>
      <c r="R354" s="44"/>
    </row>
    <row r="355" spans="14:18" s="4" customFormat="1" x14ac:dyDescent="0.2">
      <c r="N355" s="43"/>
      <c r="O355" s="43"/>
      <c r="P355" s="44"/>
      <c r="Q355" s="45"/>
      <c r="R355" s="44"/>
    </row>
    <row r="356" spans="14:18" s="4" customFormat="1" x14ac:dyDescent="0.2">
      <c r="N356" s="43"/>
      <c r="O356" s="43"/>
      <c r="P356" s="44"/>
      <c r="Q356" s="45"/>
      <c r="R356" s="44"/>
    </row>
    <row r="357" spans="14:18" s="4" customFormat="1" x14ac:dyDescent="0.2">
      <c r="N357" s="43"/>
      <c r="O357" s="43"/>
      <c r="P357" s="44"/>
      <c r="Q357" s="45"/>
      <c r="R357" s="44"/>
    </row>
    <row r="358" spans="14:18" s="4" customFormat="1" x14ac:dyDescent="0.2">
      <c r="N358" s="43"/>
      <c r="O358" s="43"/>
      <c r="P358" s="44"/>
      <c r="Q358" s="45"/>
      <c r="R358" s="44"/>
    </row>
    <row r="359" spans="14:18" s="4" customFormat="1" x14ac:dyDescent="0.2">
      <c r="N359" s="43"/>
      <c r="O359" s="43"/>
      <c r="P359" s="44"/>
      <c r="Q359" s="45"/>
      <c r="R359" s="44"/>
    </row>
    <row r="360" spans="14:18" s="4" customFormat="1" x14ac:dyDescent="0.2">
      <c r="N360" s="43"/>
      <c r="O360" s="43"/>
      <c r="P360" s="44"/>
      <c r="Q360" s="45"/>
      <c r="R360" s="44"/>
    </row>
    <row r="361" spans="14:18" s="4" customFormat="1" x14ac:dyDescent="0.2">
      <c r="N361" s="43"/>
      <c r="O361" s="43"/>
      <c r="P361" s="44"/>
      <c r="Q361" s="45"/>
      <c r="R361" s="44"/>
    </row>
    <row r="362" spans="14:18" s="4" customFormat="1" x14ac:dyDescent="0.2">
      <c r="N362" s="43"/>
      <c r="O362" s="43"/>
      <c r="P362" s="44"/>
      <c r="Q362" s="45"/>
      <c r="R362" s="44"/>
    </row>
    <row r="363" spans="14:18" s="4" customFormat="1" x14ac:dyDescent="0.2">
      <c r="N363" s="43"/>
      <c r="O363" s="43"/>
      <c r="P363" s="44"/>
      <c r="Q363" s="45"/>
      <c r="R363" s="44"/>
    </row>
    <row r="364" spans="14:18" s="4" customFormat="1" x14ac:dyDescent="0.2">
      <c r="N364" s="43"/>
      <c r="O364" s="43"/>
      <c r="P364" s="44"/>
      <c r="Q364" s="45"/>
      <c r="R364" s="44"/>
    </row>
    <row r="365" spans="14:18" s="4" customFormat="1" x14ac:dyDescent="0.2">
      <c r="N365" s="43"/>
      <c r="O365" s="43"/>
      <c r="P365" s="44"/>
      <c r="Q365" s="45"/>
      <c r="R365" s="44"/>
    </row>
    <row r="366" spans="14:18" s="4" customFormat="1" x14ac:dyDescent="0.2">
      <c r="N366" s="43"/>
      <c r="O366" s="43"/>
      <c r="P366" s="44"/>
      <c r="Q366" s="45"/>
      <c r="R366" s="44"/>
    </row>
    <row r="367" spans="14:18" s="4" customFormat="1" x14ac:dyDescent="0.2">
      <c r="N367" s="43"/>
      <c r="O367" s="43"/>
      <c r="P367" s="44"/>
      <c r="Q367" s="45"/>
      <c r="R367" s="44"/>
    </row>
    <row r="368" spans="14:18" s="4" customFormat="1" x14ac:dyDescent="0.2">
      <c r="N368" s="43"/>
      <c r="O368" s="43"/>
      <c r="P368" s="44"/>
      <c r="Q368" s="45"/>
      <c r="R368" s="44"/>
    </row>
    <row r="369" spans="14:18" s="4" customFormat="1" x14ac:dyDescent="0.2">
      <c r="N369" s="43"/>
      <c r="O369" s="43"/>
      <c r="P369" s="44"/>
      <c r="Q369" s="45"/>
      <c r="R369" s="44"/>
    </row>
    <row r="370" spans="14:18" s="4" customFormat="1" x14ac:dyDescent="0.2">
      <c r="N370" s="43"/>
      <c r="O370" s="43"/>
      <c r="P370" s="44"/>
      <c r="Q370" s="45"/>
      <c r="R370" s="44"/>
    </row>
    <row r="371" spans="14:18" s="4" customFormat="1" x14ac:dyDescent="0.2">
      <c r="N371" s="43"/>
      <c r="O371" s="43"/>
      <c r="P371" s="44"/>
      <c r="Q371" s="45"/>
      <c r="R371" s="44"/>
    </row>
    <row r="372" spans="14:18" s="4" customFormat="1" x14ac:dyDescent="0.2">
      <c r="N372" s="43"/>
      <c r="O372" s="43"/>
      <c r="P372" s="44"/>
      <c r="Q372" s="45"/>
      <c r="R372" s="44"/>
    </row>
    <row r="373" spans="14:18" s="4" customFormat="1" x14ac:dyDescent="0.2">
      <c r="N373" s="43"/>
      <c r="O373" s="43"/>
      <c r="P373" s="44"/>
      <c r="Q373" s="45"/>
      <c r="R373" s="44"/>
    </row>
    <row r="374" spans="14:18" s="4" customFormat="1" x14ac:dyDescent="0.2">
      <c r="N374" s="43"/>
      <c r="O374" s="43"/>
      <c r="P374" s="44"/>
      <c r="Q374" s="45"/>
      <c r="R374" s="44"/>
    </row>
    <row r="375" spans="14:18" s="4" customFormat="1" x14ac:dyDescent="0.2">
      <c r="N375" s="43"/>
      <c r="O375" s="43"/>
      <c r="P375" s="44"/>
      <c r="Q375" s="45"/>
      <c r="R375" s="44"/>
    </row>
    <row r="376" spans="14:18" s="4" customFormat="1" x14ac:dyDescent="0.2">
      <c r="N376" s="43"/>
      <c r="O376" s="43"/>
      <c r="P376" s="44"/>
      <c r="Q376" s="45"/>
      <c r="R376" s="44"/>
    </row>
    <row r="377" spans="14:18" s="4" customFormat="1" x14ac:dyDescent="0.2">
      <c r="N377" s="43"/>
      <c r="O377" s="43"/>
      <c r="P377" s="44"/>
      <c r="Q377" s="45"/>
      <c r="R377" s="44"/>
    </row>
    <row r="378" spans="14:18" s="4" customFormat="1" x14ac:dyDescent="0.2">
      <c r="N378" s="43"/>
      <c r="O378" s="43"/>
      <c r="P378" s="44"/>
      <c r="Q378" s="45"/>
      <c r="R378" s="44"/>
    </row>
    <row r="379" spans="14:18" s="4" customFormat="1" x14ac:dyDescent="0.2">
      <c r="N379" s="43"/>
      <c r="O379" s="43"/>
      <c r="P379" s="44"/>
      <c r="Q379" s="45"/>
      <c r="R379" s="44"/>
    </row>
    <row r="380" spans="14:18" s="4" customFormat="1" x14ac:dyDescent="0.2">
      <c r="N380" s="43"/>
      <c r="O380" s="43"/>
      <c r="P380" s="44"/>
      <c r="Q380" s="45"/>
      <c r="R380" s="44"/>
    </row>
    <row r="381" spans="14:18" s="4" customFormat="1" x14ac:dyDescent="0.2">
      <c r="N381" s="43"/>
      <c r="O381" s="43"/>
      <c r="P381" s="44"/>
      <c r="Q381" s="45"/>
      <c r="R381" s="44"/>
    </row>
    <row r="382" spans="14:18" s="4" customFormat="1" x14ac:dyDescent="0.2">
      <c r="N382" s="43"/>
      <c r="O382" s="43"/>
      <c r="P382" s="44"/>
      <c r="Q382" s="45"/>
      <c r="R382" s="44"/>
    </row>
    <row r="383" spans="14:18" s="4" customFormat="1" x14ac:dyDescent="0.2">
      <c r="N383" s="43"/>
      <c r="O383" s="43"/>
      <c r="P383" s="44"/>
      <c r="Q383" s="45"/>
      <c r="R383" s="44"/>
    </row>
    <row r="384" spans="14:18" s="4" customFormat="1" x14ac:dyDescent="0.2">
      <c r="N384" s="43"/>
      <c r="O384" s="43"/>
      <c r="P384" s="44"/>
      <c r="Q384" s="45"/>
      <c r="R384" s="44"/>
    </row>
    <row r="385" spans="14:18" s="4" customFormat="1" x14ac:dyDescent="0.2">
      <c r="N385" s="43"/>
      <c r="O385" s="43"/>
      <c r="P385" s="44"/>
      <c r="Q385" s="45"/>
      <c r="R385" s="44"/>
    </row>
    <row r="386" spans="14:18" s="4" customFormat="1" x14ac:dyDescent="0.2">
      <c r="N386" s="43"/>
      <c r="O386" s="43"/>
      <c r="P386" s="44"/>
      <c r="Q386" s="45"/>
      <c r="R386" s="44"/>
    </row>
    <row r="387" spans="14:18" s="4" customFormat="1" x14ac:dyDescent="0.2">
      <c r="N387" s="43"/>
      <c r="O387" s="43"/>
      <c r="P387" s="44"/>
      <c r="Q387" s="45"/>
      <c r="R387" s="44"/>
    </row>
    <row r="388" spans="14:18" s="4" customFormat="1" x14ac:dyDescent="0.2">
      <c r="N388" s="43"/>
      <c r="O388" s="43"/>
      <c r="P388" s="44"/>
      <c r="Q388" s="45"/>
      <c r="R388" s="44"/>
    </row>
    <row r="389" spans="14:18" s="4" customFormat="1" x14ac:dyDescent="0.2">
      <c r="N389" s="43"/>
      <c r="O389" s="43"/>
      <c r="P389" s="44"/>
      <c r="Q389" s="45"/>
      <c r="R389" s="44"/>
    </row>
    <row r="390" spans="14:18" s="4" customFormat="1" x14ac:dyDescent="0.2">
      <c r="N390" s="43"/>
      <c r="O390" s="43"/>
      <c r="P390" s="44"/>
      <c r="Q390" s="45"/>
      <c r="R390" s="44"/>
    </row>
    <row r="391" spans="14:18" s="4" customFormat="1" x14ac:dyDescent="0.2">
      <c r="N391" s="43"/>
      <c r="O391" s="43"/>
      <c r="P391" s="44"/>
      <c r="Q391" s="45"/>
      <c r="R391" s="44"/>
    </row>
    <row r="392" spans="14:18" s="4" customFormat="1" x14ac:dyDescent="0.2">
      <c r="N392" s="43"/>
      <c r="O392" s="43"/>
      <c r="P392" s="44"/>
      <c r="Q392" s="45"/>
      <c r="R392" s="44"/>
    </row>
    <row r="393" spans="14:18" s="4" customFormat="1" x14ac:dyDescent="0.2">
      <c r="N393" s="43"/>
      <c r="O393" s="43"/>
      <c r="P393" s="44"/>
      <c r="Q393" s="45"/>
      <c r="R393" s="44"/>
    </row>
    <row r="394" spans="14:18" s="4" customFormat="1" x14ac:dyDescent="0.2">
      <c r="N394" s="43"/>
      <c r="O394" s="43"/>
      <c r="P394" s="44"/>
      <c r="Q394" s="45"/>
      <c r="R394" s="44"/>
    </row>
    <row r="395" spans="14:18" s="4" customFormat="1" x14ac:dyDescent="0.2">
      <c r="N395" s="43"/>
      <c r="O395" s="43"/>
      <c r="P395" s="44"/>
      <c r="Q395" s="45"/>
      <c r="R395" s="44"/>
    </row>
    <row r="396" spans="14:18" s="4" customFormat="1" x14ac:dyDescent="0.2">
      <c r="N396" s="43"/>
      <c r="O396" s="43"/>
      <c r="P396" s="44"/>
      <c r="Q396" s="45"/>
      <c r="R396" s="44"/>
    </row>
    <row r="397" spans="14:18" s="4" customFormat="1" x14ac:dyDescent="0.2">
      <c r="N397" s="43"/>
      <c r="O397" s="43"/>
      <c r="P397" s="44"/>
      <c r="Q397" s="45"/>
      <c r="R397" s="44"/>
    </row>
    <row r="398" spans="14:18" s="4" customFormat="1" x14ac:dyDescent="0.2">
      <c r="N398" s="43"/>
      <c r="O398" s="43"/>
      <c r="P398" s="44"/>
      <c r="Q398" s="45"/>
      <c r="R398" s="44"/>
    </row>
    <row r="399" spans="14:18" s="4" customFormat="1" x14ac:dyDescent="0.2">
      <c r="N399" s="43"/>
      <c r="O399" s="43"/>
      <c r="P399" s="44"/>
      <c r="Q399" s="45"/>
      <c r="R399" s="44"/>
    </row>
    <row r="400" spans="14:18" s="4" customFormat="1" x14ac:dyDescent="0.2">
      <c r="N400" s="43"/>
      <c r="O400" s="43"/>
      <c r="P400" s="44"/>
      <c r="Q400" s="45"/>
      <c r="R400" s="44"/>
    </row>
    <row r="401" spans="14:18" s="4" customFormat="1" x14ac:dyDescent="0.2">
      <c r="N401" s="43"/>
      <c r="O401" s="43"/>
      <c r="P401" s="44"/>
      <c r="Q401" s="45"/>
      <c r="R401" s="44"/>
    </row>
    <row r="402" spans="14:18" s="4" customFormat="1" x14ac:dyDescent="0.2">
      <c r="N402" s="43"/>
      <c r="O402" s="43"/>
      <c r="P402" s="44"/>
      <c r="Q402" s="45"/>
      <c r="R402" s="44"/>
    </row>
    <row r="403" spans="14:18" s="4" customFormat="1" x14ac:dyDescent="0.2">
      <c r="N403" s="43"/>
      <c r="O403" s="43"/>
      <c r="P403" s="44"/>
      <c r="Q403" s="45"/>
      <c r="R403" s="44"/>
    </row>
    <row r="404" spans="14:18" s="4" customFormat="1" x14ac:dyDescent="0.2">
      <c r="N404" s="43"/>
      <c r="O404" s="43"/>
      <c r="P404" s="44"/>
      <c r="Q404" s="45"/>
      <c r="R404" s="44"/>
    </row>
    <row r="405" spans="14:18" s="4" customFormat="1" x14ac:dyDescent="0.2">
      <c r="N405" s="43"/>
      <c r="O405" s="43"/>
      <c r="P405" s="44"/>
      <c r="Q405" s="45"/>
      <c r="R405" s="44"/>
    </row>
    <row r="406" spans="14:18" s="4" customFormat="1" x14ac:dyDescent="0.2">
      <c r="N406" s="43"/>
      <c r="O406" s="43"/>
      <c r="P406" s="44"/>
      <c r="Q406" s="45"/>
      <c r="R406" s="44"/>
    </row>
    <row r="407" spans="14:18" s="4" customFormat="1" x14ac:dyDescent="0.2">
      <c r="N407" s="43"/>
      <c r="O407" s="43"/>
      <c r="P407" s="44"/>
      <c r="Q407" s="45"/>
      <c r="R407" s="44"/>
    </row>
    <row r="408" spans="14:18" s="4" customFormat="1" x14ac:dyDescent="0.2">
      <c r="N408" s="43"/>
      <c r="O408" s="43"/>
      <c r="P408" s="44"/>
      <c r="Q408" s="45"/>
      <c r="R408" s="44"/>
    </row>
    <row r="409" spans="14:18" s="4" customFormat="1" x14ac:dyDescent="0.2">
      <c r="N409" s="43"/>
      <c r="O409" s="43"/>
      <c r="P409" s="44"/>
      <c r="Q409" s="45"/>
      <c r="R409" s="44"/>
    </row>
    <row r="410" spans="14:18" s="4" customFormat="1" x14ac:dyDescent="0.2">
      <c r="N410" s="43"/>
      <c r="O410" s="43"/>
      <c r="P410" s="44"/>
      <c r="Q410" s="45"/>
      <c r="R410" s="44"/>
    </row>
    <row r="411" spans="14:18" s="4" customFormat="1" x14ac:dyDescent="0.2">
      <c r="N411" s="43"/>
      <c r="O411" s="43"/>
      <c r="P411" s="44"/>
      <c r="Q411" s="45"/>
      <c r="R411" s="44"/>
    </row>
    <row r="412" spans="14:18" s="4" customFormat="1" x14ac:dyDescent="0.2">
      <c r="N412" s="43"/>
      <c r="O412" s="43"/>
      <c r="P412" s="44"/>
      <c r="Q412" s="45"/>
      <c r="R412" s="44"/>
    </row>
    <row r="413" spans="14:18" s="4" customFormat="1" x14ac:dyDescent="0.2">
      <c r="N413" s="43"/>
      <c r="O413" s="43"/>
      <c r="P413" s="44"/>
      <c r="Q413" s="45"/>
      <c r="R413" s="44"/>
    </row>
    <row r="414" spans="14:18" s="4" customFormat="1" x14ac:dyDescent="0.2">
      <c r="N414" s="43"/>
      <c r="O414" s="43"/>
      <c r="P414" s="44"/>
      <c r="Q414" s="45"/>
      <c r="R414" s="44"/>
    </row>
    <row r="415" spans="14:18" s="4" customFormat="1" x14ac:dyDescent="0.2">
      <c r="N415" s="43"/>
      <c r="O415" s="43"/>
      <c r="P415" s="44"/>
      <c r="Q415" s="45"/>
      <c r="R415" s="44"/>
    </row>
    <row r="416" spans="14:18" s="4" customFormat="1" x14ac:dyDescent="0.2">
      <c r="N416" s="43"/>
      <c r="O416" s="43"/>
      <c r="P416" s="44"/>
      <c r="Q416" s="45"/>
      <c r="R416" s="44"/>
    </row>
    <row r="417" spans="2:13" x14ac:dyDescent="0.2">
      <c r="B417" s="4"/>
      <c r="C417" s="4"/>
      <c r="D417" s="4"/>
      <c r="E417" s="4"/>
      <c r="F417" s="4"/>
      <c r="G417" s="4"/>
      <c r="H417" s="4"/>
      <c r="I417" s="4"/>
      <c r="J417" s="4"/>
      <c r="K417" s="4"/>
      <c r="L417" s="4"/>
      <c r="M417" s="4"/>
    </row>
    <row r="418" spans="2:13" x14ac:dyDescent="0.2">
      <c r="B418" s="4"/>
      <c r="C418" s="4"/>
      <c r="D418" s="4"/>
      <c r="E418" s="4"/>
      <c r="F418" s="4"/>
      <c r="G418" s="4"/>
      <c r="H418" s="4"/>
      <c r="I418" s="4"/>
      <c r="J418" s="4"/>
      <c r="K418" s="4"/>
      <c r="L418" s="4"/>
      <c r="M418" s="4"/>
    </row>
    <row r="419" spans="2:13" x14ac:dyDescent="0.2">
      <c r="B419" s="4"/>
      <c r="C419" s="4"/>
      <c r="D419" s="4"/>
      <c r="E419" s="4"/>
      <c r="F419" s="4"/>
      <c r="G419" s="4"/>
      <c r="H419" s="4"/>
      <c r="I419" s="4"/>
      <c r="J419" s="4"/>
      <c r="K419" s="4"/>
      <c r="L419" s="4"/>
      <c r="M419" s="4"/>
    </row>
    <row r="420" spans="2:13" x14ac:dyDescent="0.2">
      <c r="B420" s="4"/>
      <c r="C420" s="4"/>
      <c r="D420" s="4"/>
      <c r="E420" s="4"/>
      <c r="F420" s="4"/>
      <c r="G420" s="4"/>
      <c r="H420" s="4"/>
      <c r="I420" s="4"/>
      <c r="J420" s="4"/>
      <c r="K420" s="4"/>
      <c r="L420" s="4"/>
      <c r="M420" s="4"/>
    </row>
    <row r="421" spans="2:13" x14ac:dyDescent="0.2">
      <c r="B421" s="4"/>
      <c r="C421" s="4"/>
      <c r="D421" s="4"/>
      <c r="E421" s="4"/>
      <c r="F421" s="4"/>
      <c r="G421" s="4"/>
      <c r="H421" s="4"/>
      <c r="I421" s="4"/>
      <c r="J421" s="4"/>
      <c r="K421" s="4"/>
      <c r="L421" s="4"/>
      <c r="M421" s="4"/>
    </row>
    <row r="422" spans="2:13" x14ac:dyDescent="0.2">
      <c r="B422" s="4"/>
      <c r="C422" s="4"/>
      <c r="D422" s="4"/>
      <c r="E422" s="4"/>
      <c r="F422" s="4"/>
      <c r="G422" s="4"/>
      <c r="H422" s="4"/>
      <c r="I422" s="4"/>
      <c r="J422" s="4"/>
      <c r="K422" s="4"/>
      <c r="L422" s="4"/>
      <c r="M422" s="4"/>
    </row>
    <row r="423" spans="2:13" x14ac:dyDescent="0.2">
      <c r="B423" s="4"/>
      <c r="C423" s="4"/>
      <c r="D423" s="4"/>
      <c r="E423" s="4"/>
      <c r="F423" s="4"/>
      <c r="G423" s="4"/>
      <c r="H423" s="4"/>
      <c r="I423" s="4"/>
      <c r="J423" s="4"/>
      <c r="K423" s="4"/>
      <c r="L423" s="4"/>
      <c r="M423" s="4"/>
    </row>
    <row r="424" spans="2:13" x14ac:dyDescent="0.2">
      <c r="B424" s="4"/>
      <c r="C424" s="4"/>
      <c r="D424" s="4"/>
      <c r="E424" s="4"/>
      <c r="F424" s="4"/>
      <c r="G424" s="4"/>
      <c r="H424" s="4"/>
      <c r="I424" s="4"/>
      <c r="J424" s="4"/>
      <c r="K424" s="4"/>
      <c r="L424" s="4"/>
      <c r="M424" s="4"/>
    </row>
    <row r="425" spans="2:13" x14ac:dyDescent="0.2">
      <c r="B425" s="4"/>
      <c r="C425" s="4"/>
      <c r="D425" s="4"/>
      <c r="E425" s="4"/>
      <c r="F425" s="4"/>
      <c r="G425" s="4"/>
      <c r="H425" s="4"/>
      <c r="I425" s="4"/>
      <c r="J425" s="4"/>
      <c r="K425" s="4"/>
      <c r="L425" s="4"/>
      <c r="M425" s="4"/>
    </row>
    <row r="426" spans="2:13" x14ac:dyDescent="0.2">
      <c r="B426" s="4"/>
      <c r="C426" s="4"/>
      <c r="D426" s="4"/>
      <c r="E426" s="4"/>
      <c r="F426" s="4"/>
      <c r="G426" s="4"/>
      <c r="H426" s="4"/>
      <c r="I426" s="4"/>
      <c r="J426" s="4"/>
      <c r="K426" s="4"/>
      <c r="L426" s="4"/>
      <c r="M426" s="4"/>
    </row>
    <row r="427" spans="2:13" x14ac:dyDescent="0.2">
      <c r="B427" s="4"/>
      <c r="C427" s="4"/>
      <c r="D427" s="4"/>
      <c r="E427" s="4"/>
      <c r="F427" s="4"/>
      <c r="G427" s="4"/>
      <c r="H427" s="4"/>
      <c r="I427" s="4"/>
      <c r="J427" s="4"/>
      <c r="K427" s="4"/>
      <c r="L427" s="4"/>
      <c r="M427" s="4"/>
    </row>
    <row r="428" spans="2:13" x14ac:dyDescent="0.2">
      <c r="B428" s="4"/>
      <c r="C428" s="4"/>
      <c r="D428" s="4"/>
      <c r="E428" s="4"/>
      <c r="F428" s="4"/>
      <c r="G428" s="4"/>
      <c r="H428" s="4"/>
      <c r="I428" s="4"/>
      <c r="J428" s="4"/>
      <c r="K428" s="4"/>
      <c r="L428" s="4"/>
      <c r="M428" s="4"/>
    </row>
    <row r="429" spans="2:13" x14ac:dyDescent="0.2">
      <c r="B429" s="4"/>
      <c r="C429" s="4"/>
      <c r="D429" s="4"/>
      <c r="E429" s="4"/>
      <c r="F429" s="4"/>
      <c r="G429" s="4"/>
      <c r="H429" s="4"/>
      <c r="I429" s="4"/>
      <c r="J429" s="4"/>
      <c r="K429" s="4"/>
      <c r="L429" s="4"/>
      <c r="M429" s="4"/>
    </row>
    <row r="430" spans="2:13" x14ac:dyDescent="0.2">
      <c r="B430" s="4"/>
      <c r="C430" s="4"/>
      <c r="D430" s="4"/>
      <c r="E430" s="4"/>
      <c r="F430" s="4"/>
      <c r="G430" s="4"/>
      <c r="H430" s="4"/>
      <c r="I430" s="4"/>
      <c r="J430" s="4"/>
      <c r="K430" s="4"/>
      <c r="L430" s="4"/>
      <c r="M430" s="4"/>
    </row>
    <row r="431" spans="2:13" x14ac:dyDescent="0.2">
      <c r="L431" s="3"/>
      <c r="M431" s="3"/>
    </row>
    <row r="432" spans="2:13" x14ac:dyDescent="0.2">
      <c r="L432" s="3"/>
      <c r="M432" s="3"/>
    </row>
    <row r="433" spans="12:13" x14ac:dyDescent="0.2">
      <c r="L433" s="3"/>
      <c r="M433" s="3"/>
    </row>
    <row r="434" spans="12:13" x14ac:dyDescent="0.2">
      <c r="L434" s="3"/>
      <c r="M434" s="3"/>
    </row>
    <row r="435" spans="12:13" x14ac:dyDescent="0.2">
      <c r="L435" s="3"/>
      <c r="M435" s="3"/>
    </row>
    <row r="436" spans="12:13" x14ac:dyDescent="0.2">
      <c r="L436" s="3"/>
      <c r="M436" s="3"/>
    </row>
    <row r="437" spans="12:13" x14ac:dyDescent="0.2">
      <c r="L437" s="3"/>
      <c r="M437" s="3"/>
    </row>
    <row r="438" spans="12:13" x14ac:dyDescent="0.2">
      <c r="L438" s="3"/>
      <c r="M438" s="3"/>
    </row>
    <row r="439" spans="12:13" x14ac:dyDescent="0.2">
      <c r="L439" s="3"/>
      <c r="M439" s="3"/>
    </row>
    <row r="440" spans="12:13" x14ac:dyDescent="0.2">
      <c r="L440" s="3"/>
      <c r="M440" s="3"/>
    </row>
    <row r="441" spans="12:13" x14ac:dyDescent="0.2">
      <c r="L441" s="3"/>
      <c r="M441" s="3"/>
    </row>
    <row r="442" spans="12:13" x14ac:dyDescent="0.2">
      <c r="L442" s="3"/>
      <c r="M442" s="3"/>
    </row>
    <row r="443" spans="12:13" x14ac:dyDescent="0.2">
      <c r="L443" s="3"/>
      <c r="M443" s="3"/>
    </row>
    <row r="444" spans="12:13" x14ac:dyDescent="0.2">
      <c r="L444" s="3"/>
      <c r="M444" s="3"/>
    </row>
    <row r="445" spans="12:13" x14ac:dyDescent="0.2">
      <c r="L445" s="3"/>
      <c r="M445" s="3"/>
    </row>
    <row r="446" spans="12:13" x14ac:dyDescent="0.2">
      <c r="L446" s="3"/>
      <c r="M446" s="3"/>
    </row>
    <row r="447" spans="12:13" x14ac:dyDescent="0.2">
      <c r="L447" s="3"/>
      <c r="M447" s="3"/>
    </row>
    <row r="448" spans="12:13" x14ac:dyDescent="0.2">
      <c r="L448" s="3"/>
      <c r="M448" s="3"/>
    </row>
    <row r="449" spans="12:13" x14ac:dyDescent="0.2">
      <c r="L449" s="3"/>
      <c r="M449" s="3"/>
    </row>
    <row r="450" spans="12:13" x14ac:dyDescent="0.2">
      <c r="L450" s="3"/>
      <c r="M450" s="3"/>
    </row>
    <row r="451" spans="12:13" x14ac:dyDescent="0.2">
      <c r="L451" s="3"/>
      <c r="M451" s="3"/>
    </row>
    <row r="452" spans="12:13" x14ac:dyDescent="0.2">
      <c r="L452" s="3"/>
      <c r="M452" s="3"/>
    </row>
    <row r="453" spans="12:13" x14ac:dyDescent="0.2">
      <c r="L453" s="3"/>
      <c r="M453" s="3"/>
    </row>
    <row r="454" spans="12:13" x14ac:dyDescent="0.2">
      <c r="L454" s="3"/>
      <c r="M454" s="3"/>
    </row>
    <row r="455" spans="12:13" x14ac:dyDescent="0.2">
      <c r="L455" s="3"/>
      <c r="M455" s="3"/>
    </row>
    <row r="456" spans="12:13" x14ac:dyDescent="0.2">
      <c r="L456" s="3"/>
      <c r="M456" s="3"/>
    </row>
    <row r="457" spans="12:13" x14ac:dyDescent="0.2">
      <c r="L457" s="3"/>
      <c r="M457" s="3"/>
    </row>
    <row r="458" spans="12:13" x14ac:dyDescent="0.2">
      <c r="L458" s="3"/>
      <c r="M458" s="3"/>
    </row>
    <row r="459" spans="12:13" x14ac:dyDescent="0.2">
      <c r="L459" s="3"/>
      <c r="M459" s="3"/>
    </row>
    <row r="460" spans="12:13" x14ac:dyDescent="0.2">
      <c r="L460" s="3"/>
      <c r="M460" s="3"/>
    </row>
    <row r="461" spans="12:13" x14ac:dyDescent="0.2">
      <c r="L461" s="3"/>
      <c r="M461" s="3"/>
    </row>
    <row r="462" spans="12:13" x14ac:dyDescent="0.2">
      <c r="L462" s="3"/>
      <c r="M462" s="3"/>
    </row>
    <row r="463" spans="12:13" x14ac:dyDescent="0.2">
      <c r="L463" s="3"/>
      <c r="M463" s="3"/>
    </row>
    <row r="464" spans="12:13" x14ac:dyDescent="0.2">
      <c r="L464" s="3"/>
      <c r="M464" s="3"/>
    </row>
    <row r="465" spans="12:13" x14ac:dyDescent="0.2">
      <c r="L465" s="3"/>
      <c r="M465" s="3"/>
    </row>
    <row r="466" spans="12:13" x14ac:dyDescent="0.2">
      <c r="L466" s="3"/>
      <c r="M466" s="3"/>
    </row>
    <row r="467" spans="12:13" x14ac:dyDescent="0.2">
      <c r="L467" s="3"/>
      <c r="M467" s="3"/>
    </row>
    <row r="468" spans="12:13" x14ac:dyDescent="0.2">
      <c r="L468" s="3"/>
      <c r="M468" s="3"/>
    </row>
    <row r="469" spans="12:13" x14ac:dyDescent="0.2">
      <c r="L469" s="3"/>
      <c r="M469" s="3"/>
    </row>
    <row r="470" spans="12:13" x14ac:dyDescent="0.2">
      <c r="L470" s="3"/>
      <c r="M470" s="3"/>
    </row>
    <row r="471" spans="12:13" x14ac:dyDescent="0.2">
      <c r="L471" s="3"/>
      <c r="M471" s="3"/>
    </row>
    <row r="472" spans="12:13" x14ac:dyDescent="0.2">
      <c r="L472" s="3"/>
      <c r="M472" s="3"/>
    </row>
    <row r="473" spans="12:13" x14ac:dyDescent="0.2">
      <c r="L473" s="3"/>
      <c r="M473" s="3"/>
    </row>
    <row r="474" spans="12:13" x14ac:dyDescent="0.2">
      <c r="L474" s="3"/>
      <c r="M474" s="3"/>
    </row>
    <row r="475" spans="12:13" x14ac:dyDescent="0.2">
      <c r="L475" s="3"/>
      <c r="M475" s="3"/>
    </row>
    <row r="476" spans="12:13" x14ac:dyDescent="0.2">
      <c r="L476" s="3"/>
      <c r="M476" s="3"/>
    </row>
    <row r="477" spans="12:13" x14ac:dyDescent="0.2">
      <c r="L477" s="3"/>
      <c r="M477" s="3"/>
    </row>
    <row r="478" spans="12:13" x14ac:dyDescent="0.2">
      <c r="L478" s="3"/>
      <c r="M478" s="3"/>
    </row>
    <row r="479" spans="12:13" x14ac:dyDescent="0.2">
      <c r="L479" s="3"/>
      <c r="M479" s="3"/>
    </row>
    <row r="480" spans="12:13" x14ac:dyDescent="0.2">
      <c r="L480" s="3"/>
      <c r="M480" s="3"/>
    </row>
    <row r="481" spans="12:13" x14ac:dyDescent="0.2">
      <c r="L481" s="3"/>
      <c r="M481" s="3"/>
    </row>
    <row r="482" spans="12:13" x14ac:dyDescent="0.2">
      <c r="L482" s="3"/>
      <c r="M482" s="3"/>
    </row>
    <row r="483" spans="12:13" x14ac:dyDescent="0.2">
      <c r="L483" s="3"/>
      <c r="M483" s="3"/>
    </row>
    <row r="484" spans="12:13" x14ac:dyDescent="0.2">
      <c r="L484" s="3"/>
      <c r="M484" s="3"/>
    </row>
    <row r="485" spans="12:13" x14ac:dyDescent="0.2">
      <c r="L485" s="3"/>
      <c r="M485" s="3"/>
    </row>
    <row r="486" spans="12:13" x14ac:dyDescent="0.2">
      <c r="L486" s="3"/>
      <c r="M486" s="3"/>
    </row>
    <row r="487" spans="12:13" x14ac:dyDescent="0.2">
      <c r="L487" s="3"/>
      <c r="M487" s="3"/>
    </row>
    <row r="488" spans="12:13" x14ac:dyDescent="0.2">
      <c r="L488" s="3"/>
      <c r="M488" s="3"/>
    </row>
    <row r="489" spans="12:13" x14ac:dyDescent="0.2">
      <c r="L489" s="3"/>
      <c r="M489" s="3"/>
    </row>
    <row r="490" spans="12:13" x14ac:dyDescent="0.2">
      <c r="L490" s="3"/>
      <c r="M490" s="3"/>
    </row>
    <row r="491" spans="12:13" x14ac:dyDescent="0.2">
      <c r="L491" s="3"/>
      <c r="M491" s="3"/>
    </row>
    <row r="492" spans="12:13" x14ac:dyDescent="0.2">
      <c r="L492" s="3"/>
      <c r="M492" s="3"/>
    </row>
    <row r="493" spans="12:13" x14ac:dyDescent="0.2">
      <c r="L493" s="3"/>
      <c r="M493" s="3"/>
    </row>
    <row r="494" spans="12:13" x14ac:dyDescent="0.2">
      <c r="L494" s="3"/>
      <c r="M494" s="3"/>
    </row>
    <row r="495" spans="12:13" x14ac:dyDescent="0.2">
      <c r="L495" s="3"/>
      <c r="M495" s="3"/>
    </row>
    <row r="496" spans="12:13" x14ac:dyDescent="0.2">
      <c r="L496" s="3"/>
      <c r="M496" s="3"/>
    </row>
    <row r="497" spans="12:13" x14ac:dyDescent="0.2">
      <c r="L497" s="3"/>
      <c r="M497" s="3"/>
    </row>
    <row r="498" spans="12:13" x14ac:dyDescent="0.2">
      <c r="L498" s="3"/>
      <c r="M498" s="3"/>
    </row>
    <row r="499" spans="12:13" x14ac:dyDescent="0.2">
      <c r="L499" s="3"/>
      <c r="M499" s="3"/>
    </row>
    <row r="500" spans="12:13" x14ac:dyDescent="0.2">
      <c r="L500" s="3"/>
      <c r="M500" s="3"/>
    </row>
    <row r="501" spans="12:13" x14ac:dyDescent="0.2">
      <c r="L501" s="3"/>
      <c r="M501" s="3"/>
    </row>
    <row r="502" spans="12:13" x14ac:dyDescent="0.2">
      <c r="L502" s="3"/>
      <c r="M502" s="3"/>
    </row>
    <row r="503" spans="12:13" x14ac:dyDescent="0.2">
      <c r="L503" s="3"/>
      <c r="M503" s="3"/>
    </row>
    <row r="504" spans="12:13" x14ac:dyDescent="0.2">
      <c r="L504" s="3"/>
      <c r="M504" s="3"/>
    </row>
    <row r="505" spans="12:13" x14ac:dyDescent="0.2">
      <c r="L505" s="3"/>
      <c r="M505" s="3"/>
    </row>
    <row r="506" spans="12:13" x14ac:dyDescent="0.2">
      <c r="L506" s="3"/>
      <c r="M506" s="3"/>
    </row>
    <row r="507" spans="12:13" x14ac:dyDescent="0.2">
      <c r="L507" s="3"/>
      <c r="M507" s="3"/>
    </row>
    <row r="508" spans="12:13" x14ac:dyDescent="0.2">
      <c r="L508" s="3"/>
      <c r="M508" s="3"/>
    </row>
    <row r="509" spans="12:13" x14ac:dyDescent="0.2">
      <c r="L509" s="3"/>
      <c r="M509" s="3"/>
    </row>
    <row r="510" spans="12:13" x14ac:dyDescent="0.2">
      <c r="L510" s="3"/>
      <c r="M510" s="3"/>
    </row>
    <row r="511" spans="12:13" x14ac:dyDescent="0.2">
      <c r="L511" s="3"/>
      <c r="M511" s="3"/>
    </row>
    <row r="512" spans="12:13" x14ac:dyDescent="0.2">
      <c r="L512" s="3"/>
      <c r="M512" s="3"/>
    </row>
    <row r="513" spans="12:13" x14ac:dyDescent="0.2">
      <c r="L513" s="3"/>
      <c r="M513" s="3"/>
    </row>
    <row r="514" spans="12:13" x14ac:dyDescent="0.2">
      <c r="L514" s="3"/>
      <c r="M514" s="3"/>
    </row>
    <row r="515" spans="12:13" x14ac:dyDescent="0.2">
      <c r="L515" s="3"/>
      <c r="M515" s="3"/>
    </row>
    <row r="516" spans="12:13" x14ac:dyDescent="0.2">
      <c r="L516" s="3"/>
      <c r="M516" s="3"/>
    </row>
    <row r="517" spans="12:13" x14ac:dyDescent="0.2">
      <c r="L517" s="3"/>
      <c r="M517" s="3"/>
    </row>
    <row r="518" spans="12:13" x14ac:dyDescent="0.2">
      <c r="L518" s="3"/>
      <c r="M518" s="3"/>
    </row>
    <row r="519" spans="12:13" x14ac:dyDescent="0.2">
      <c r="L519" s="3"/>
      <c r="M519" s="3"/>
    </row>
    <row r="520" spans="12:13" x14ac:dyDescent="0.2">
      <c r="L520" s="3"/>
      <c r="M520" s="3"/>
    </row>
    <row r="521" spans="12:13" x14ac:dyDescent="0.2">
      <c r="L521" s="3"/>
      <c r="M521" s="3"/>
    </row>
    <row r="522" spans="12:13" x14ac:dyDescent="0.2">
      <c r="L522" s="3"/>
      <c r="M522" s="3"/>
    </row>
    <row r="523" spans="12:13" x14ac:dyDescent="0.2">
      <c r="L523" s="3"/>
      <c r="M523" s="3"/>
    </row>
    <row r="524" spans="12:13" x14ac:dyDescent="0.2">
      <c r="L524" s="3"/>
      <c r="M524" s="3"/>
    </row>
    <row r="525" spans="12:13" x14ac:dyDescent="0.2">
      <c r="L525" s="3"/>
      <c r="M525" s="3"/>
    </row>
    <row r="526" spans="12:13" x14ac:dyDescent="0.2">
      <c r="L526" s="3"/>
      <c r="M526" s="3"/>
    </row>
    <row r="527" spans="12:13" x14ac:dyDescent="0.2">
      <c r="L527" s="3"/>
      <c r="M527" s="3"/>
    </row>
    <row r="528" spans="12:13" x14ac:dyDescent="0.2">
      <c r="L528" s="3"/>
      <c r="M528" s="3"/>
    </row>
    <row r="529" spans="12:13" x14ac:dyDescent="0.2">
      <c r="L529" s="3"/>
      <c r="M529" s="3"/>
    </row>
    <row r="530" spans="12:13" x14ac:dyDescent="0.2">
      <c r="L530" s="3"/>
      <c r="M530" s="3"/>
    </row>
    <row r="531" spans="12:13" x14ac:dyDescent="0.2">
      <c r="L531" s="3"/>
      <c r="M531" s="3"/>
    </row>
    <row r="532" spans="12:13" x14ac:dyDescent="0.2">
      <c r="L532" s="3"/>
      <c r="M532" s="3"/>
    </row>
    <row r="533" spans="12:13" x14ac:dyDescent="0.2">
      <c r="L533" s="3"/>
      <c r="M533" s="3"/>
    </row>
    <row r="534" spans="12:13" x14ac:dyDescent="0.2">
      <c r="L534" s="3"/>
      <c r="M534" s="3"/>
    </row>
    <row r="535" spans="12:13" x14ac:dyDescent="0.2">
      <c r="L535" s="3"/>
      <c r="M535" s="3"/>
    </row>
    <row r="536" spans="12:13" x14ac:dyDescent="0.2">
      <c r="L536" s="3"/>
      <c r="M536" s="3"/>
    </row>
    <row r="537" spans="12:13" x14ac:dyDescent="0.2">
      <c r="L537" s="3"/>
      <c r="M537" s="3"/>
    </row>
    <row r="538" spans="12:13" x14ac:dyDescent="0.2">
      <c r="L538" s="3"/>
      <c r="M538" s="3"/>
    </row>
    <row r="539" spans="12:13" x14ac:dyDescent="0.2">
      <c r="L539" s="3"/>
      <c r="M539" s="3"/>
    </row>
    <row r="540" spans="12:13" x14ac:dyDescent="0.2">
      <c r="L540" s="3"/>
      <c r="M540" s="3"/>
    </row>
    <row r="541" spans="12:13" x14ac:dyDescent="0.2">
      <c r="L541" s="3"/>
      <c r="M541" s="3"/>
    </row>
    <row r="542" spans="12:13" x14ac:dyDescent="0.2">
      <c r="L542" s="3"/>
      <c r="M542" s="3"/>
    </row>
    <row r="543" spans="12:13" x14ac:dyDescent="0.2">
      <c r="L543" s="3"/>
      <c r="M543" s="3"/>
    </row>
    <row r="544" spans="12:13" x14ac:dyDescent="0.2">
      <c r="L544" s="3"/>
      <c r="M544" s="3"/>
    </row>
    <row r="545" spans="12:13" x14ac:dyDescent="0.2">
      <c r="L545" s="3"/>
      <c r="M545" s="3"/>
    </row>
    <row r="546" spans="12:13" x14ac:dyDescent="0.2">
      <c r="L546" s="3"/>
      <c r="M546" s="3"/>
    </row>
    <row r="547" spans="12:13" x14ac:dyDescent="0.2">
      <c r="L547" s="3"/>
      <c r="M547" s="3"/>
    </row>
    <row r="548" spans="12:13" x14ac:dyDescent="0.2">
      <c r="L548" s="3"/>
      <c r="M548" s="3"/>
    </row>
    <row r="549" spans="12:13" x14ac:dyDescent="0.2">
      <c r="L549" s="3"/>
      <c r="M549" s="3"/>
    </row>
    <row r="550" spans="12:13" x14ac:dyDescent="0.2">
      <c r="L550" s="3"/>
      <c r="M550" s="3"/>
    </row>
    <row r="551" spans="12:13" x14ac:dyDescent="0.2">
      <c r="L551" s="3"/>
      <c r="M551" s="3"/>
    </row>
    <row r="552" spans="12:13" x14ac:dyDescent="0.2">
      <c r="L552" s="3"/>
      <c r="M552" s="3"/>
    </row>
    <row r="553" spans="12:13" x14ac:dyDescent="0.2">
      <c r="L553" s="3"/>
      <c r="M553" s="3"/>
    </row>
    <row r="554" spans="12:13" x14ac:dyDescent="0.2">
      <c r="L554" s="3"/>
      <c r="M554" s="3"/>
    </row>
    <row r="555" spans="12:13" x14ac:dyDescent="0.2">
      <c r="L555" s="3"/>
      <c r="M555" s="3"/>
    </row>
    <row r="556" spans="12:13" x14ac:dyDescent="0.2">
      <c r="L556" s="3"/>
      <c r="M556" s="3"/>
    </row>
    <row r="557" spans="12:13" x14ac:dyDescent="0.2">
      <c r="L557" s="3"/>
      <c r="M557" s="3"/>
    </row>
    <row r="558" spans="12:13" x14ac:dyDescent="0.2">
      <c r="L558" s="3"/>
      <c r="M558" s="3"/>
    </row>
    <row r="559" spans="12:13" x14ac:dyDescent="0.2">
      <c r="L559" s="3"/>
      <c r="M559" s="3"/>
    </row>
    <row r="560" spans="12:13" x14ac:dyDescent="0.2">
      <c r="L560" s="3"/>
      <c r="M560" s="3"/>
    </row>
    <row r="561" spans="12:13" x14ac:dyDescent="0.2">
      <c r="L561" s="3"/>
      <c r="M561" s="3"/>
    </row>
    <row r="562" spans="12:13" x14ac:dyDescent="0.2">
      <c r="L562" s="3"/>
      <c r="M562" s="3"/>
    </row>
    <row r="563" spans="12:13" x14ac:dyDescent="0.2">
      <c r="L563" s="3"/>
      <c r="M563" s="3"/>
    </row>
    <row r="564" spans="12:13" x14ac:dyDescent="0.2">
      <c r="L564" s="3"/>
      <c r="M564" s="3"/>
    </row>
    <row r="565" spans="12:13" x14ac:dyDescent="0.2">
      <c r="L565" s="3"/>
      <c r="M565" s="3"/>
    </row>
    <row r="566" spans="12:13" x14ac:dyDescent="0.2">
      <c r="L566" s="3"/>
      <c r="M566" s="3"/>
    </row>
    <row r="567" spans="12:13" x14ac:dyDescent="0.2">
      <c r="L567" s="3"/>
      <c r="M567" s="3"/>
    </row>
    <row r="568" spans="12:13" x14ac:dyDescent="0.2">
      <c r="L568" s="3"/>
      <c r="M568" s="3"/>
    </row>
    <row r="569" spans="12:13" x14ac:dyDescent="0.2">
      <c r="L569" s="3"/>
      <c r="M569" s="3"/>
    </row>
    <row r="570" spans="12:13" x14ac:dyDescent="0.2">
      <c r="L570" s="3"/>
      <c r="M570" s="3"/>
    </row>
    <row r="571" spans="12:13" x14ac:dyDescent="0.2">
      <c r="L571" s="3"/>
      <c r="M571" s="3"/>
    </row>
    <row r="572" spans="12:13" x14ac:dyDescent="0.2">
      <c r="L572" s="3"/>
      <c r="M572" s="3"/>
    </row>
    <row r="573" spans="12:13" x14ac:dyDescent="0.2">
      <c r="L573" s="3"/>
      <c r="M573" s="3"/>
    </row>
    <row r="574" spans="12:13" x14ac:dyDescent="0.2">
      <c r="L574" s="3"/>
      <c r="M574" s="3"/>
    </row>
    <row r="575" spans="12:13" x14ac:dyDescent="0.2">
      <c r="L575" s="3"/>
      <c r="M575" s="3"/>
    </row>
    <row r="576" spans="12:13" x14ac:dyDescent="0.2">
      <c r="L576" s="3"/>
      <c r="M576" s="3"/>
    </row>
    <row r="577" spans="12:13" x14ac:dyDescent="0.2">
      <c r="L577" s="3"/>
      <c r="M577" s="3"/>
    </row>
    <row r="578" spans="12:13" x14ac:dyDescent="0.2">
      <c r="L578" s="3"/>
      <c r="M578" s="3"/>
    </row>
    <row r="579" spans="12:13" x14ac:dyDescent="0.2">
      <c r="L579" s="3"/>
      <c r="M579" s="3"/>
    </row>
    <row r="580" spans="12:13" x14ac:dyDescent="0.2">
      <c r="L580" s="3"/>
      <c r="M580" s="3"/>
    </row>
    <row r="581" spans="12:13" x14ac:dyDescent="0.2">
      <c r="L581" s="3"/>
      <c r="M581" s="3"/>
    </row>
    <row r="582" spans="12:13" x14ac:dyDescent="0.2">
      <c r="L582" s="3"/>
      <c r="M582" s="3"/>
    </row>
    <row r="583" spans="12:13" x14ac:dyDescent="0.2">
      <c r="L583" s="3"/>
      <c r="M583" s="3"/>
    </row>
    <row r="584" spans="12:13" x14ac:dyDescent="0.2">
      <c r="L584" s="3"/>
      <c r="M584" s="3"/>
    </row>
    <row r="585" spans="12:13" x14ac:dyDescent="0.2">
      <c r="L585" s="3"/>
      <c r="M585" s="3"/>
    </row>
    <row r="586" spans="12:13" x14ac:dyDescent="0.2">
      <c r="L586" s="3"/>
      <c r="M586" s="3"/>
    </row>
    <row r="587" spans="12:13" x14ac:dyDescent="0.2">
      <c r="L587" s="3"/>
      <c r="M587" s="3"/>
    </row>
    <row r="588" spans="12:13" x14ac:dyDescent="0.2">
      <c r="L588" s="3"/>
      <c r="M588" s="3"/>
    </row>
    <row r="589" spans="12:13" x14ac:dyDescent="0.2">
      <c r="L589" s="3"/>
      <c r="M589" s="3"/>
    </row>
    <row r="590" spans="12:13" x14ac:dyDescent="0.2">
      <c r="L590" s="3"/>
      <c r="M590" s="3"/>
    </row>
    <row r="591" spans="12:13" x14ac:dyDescent="0.2">
      <c r="L591" s="3"/>
      <c r="M591" s="3"/>
    </row>
    <row r="592" spans="12:13" x14ac:dyDescent="0.2">
      <c r="L592" s="3"/>
      <c r="M592" s="3"/>
    </row>
    <row r="593" spans="12:13" x14ac:dyDescent="0.2">
      <c r="L593" s="3"/>
      <c r="M593" s="3"/>
    </row>
    <row r="594" spans="12:13" x14ac:dyDescent="0.2">
      <c r="L594" s="3"/>
      <c r="M594" s="3"/>
    </row>
    <row r="595" spans="12:13" x14ac:dyDescent="0.2">
      <c r="L595" s="3"/>
      <c r="M595" s="3"/>
    </row>
    <row r="596" spans="12:13" x14ac:dyDescent="0.2">
      <c r="L596" s="3"/>
      <c r="M596" s="3"/>
    </row>
    <row r="597" spans="12:13" x14ac:dyDescent="0.2">
      <c r="L597" s="3"/>
      <c r="M597" s="3"/>
    </row>
    <row r="598" spans="12:13" x14ac:dyDescent="0.2">
      <c r="L598" s="3"/>
      <c r="M598" s="3"/>
    </row>
    <row r="599" spans="12:13" x14ac:dyDescent="0.2">
      <c r="L599" s="3"/>
      <c r="M599" s="3"/>
    </row>
    <row r="600" spans="12:13" x14ac:dyDescent="0.2">
      <c r="L600" s="3"/>
      <c r="M600" s="3"/>
    </row>
    <row r="601" spans="12:13" x14ac:dyDescent="0.2">
      <c r="L601" s="3"/>
      <c r="M601" s="3"/>
    </row>
    <row r="602" spans="12:13" x14ac:dyDescent="0.2">
      <c r="L602" s="3"/>
      <c r="M602" s="3"/>
    </row>
    <row r="603" spans="12:13" x14ac:dyDescent="0.2">
      <c r="L603" s="3"/>
      <c r="M603" s="3"/>
    </row>
    <row r="604" spans="12:13" x14ac:dyDescent="0.2">
      <c r="L604" s="3"/>
      <c r="M604" s="3"/>
    </row>
    <row r="605" spans="12:13" x14ac:dyDescent="0.2">
      <c r="L605" s="3"/>
      <c r="M605" s="3"/>
    </row>
    <row r="606" spans="12:13" x14ac:dyDescent="0.2">
      <c r="L606" s="3"/>
      <c r="M606" s="3"/>
    </row>
    <row r="607" spans="12:13" x14ac:dyDescent="0.2">
      <c r="L607" s="3"/>
      <c r="M607" s="3"/>
    </row>
    <row r="608" spans="12:13" x14ac:dyDescent="0.2">
      <c r="L608" s="3"/>
      <c r="M608" s="3"/>
    </row>
    <row r="609" spans="12:13" x14ac:dyDescent="0.2">
      <c r="L609" s="3"/>
      <c r="M609" s="3"/>
    </row>
    <row r="610" spans="12:13" x14ac:dyDescent="0.2">
      <c r="L610" s="3"/>
      <c r="M610" s="3"/>
    </row>
    <row r="611" spans="12:13" x14ac:dyDescent="0.2">
      <c r="L611" s="3"/>
      <c r="M611" s="3"/>
    </row>
    <row r="612" spans="12:13" x14ac:dyDescent="0.2">
      <c r="L612" s="3"/>
      <c r="M612" s="3"/>
    </row>
    <row r="613" spans="12:13" x14ac:dyDescent="0.2">
      <c r="L613" s="3"/>
      <c r="M613" s="3"/>
    </row>
    <row r="614" spans="12:13" x14ac:dyDescent="0.2">
      <c r="L614" s="3"/>
      <c r="M614" s="3"/>
    </row>
    <row r="615" spans="12:13" x14ac:dyDescent="0.2">
      <c r="L615" s="3"/>
      <c r="M615" s="3"/>
    </row>
    <row r="616" spans="12:13" x14ac:dyDescent="0.2">
      <c r="L616" s="3"/>
      <c r="M616" s="3"/>
    </row>
    <row r="617" spans="12:13" x14ac:dyDescent="0.2">
      <c r="L617" s="3"/>
      <c r="M617" s="3"/>
    </row>
    <row r="618" spans="12:13" x14ac:dyDescent="0.2">
      <c r="L618" s="3"/>
      <c r="M618" s="3"/>
    </row>
    <row r="619" spans="12:13" x14ac:dyDescent="0.2">
      <c r="L619" s="3"/>
      <c r="M619" s="3"/>
    </row>
    <row r="620" spans="12:13" x14ac:dyDescent="0.2">
      <c r="L620" s="3"/>
      <c r="M620" s="3"/>
    </row>
    <row r="621" spans="12:13" x14ac:dyDescent="0.2">
      <c r="L621" s="3"/>
      <c r="M621" s="3"/>
    </row>
    <row r="622" spans="12:13" x14ac:dyDescent="0.2">
      <c r="L622" s="3"/>
      <c r="M622" s="3"/>
    </row>
    <row r="623" spans="12:13" x14ac:dyDescent="0.2">
      <c r="L623" s="3"/>
      <c r="M623" s="3"/>
    </row>
    <row r="624" spans="12:13" x14ac:dyDescent="0.2">
      <c r="L624" s="3"/>
      <c r="M624" s="3"/>
    </row>
    <row r="625" spans="12:13" x14ac:dyDescent="0.2">
      <c r="L625" s="3"/>
      <c r="M625" s="3"/>
    </row>
    <row r="626" spans="12:13" x14ac:dyDescent="0.2">
      <c r="L626" s="3"/>
      <c r="M626" s="3"/>
    </row>
    <row r="627" spans="12:13" x14ac:dyDescent="0.2">
      <c r="L627" s="3"/>
      <c r="M627" s="3"/>
    </row>
    <row r="628" spans="12:13" x14ac:dyDescent="0.2">
      <c r="L628" s="3"/>
      <c r="M628" s="3"/>
    </row>
    <row r="629" spans="12:13" x14ac:dyDescent="0.2">
      <c r="L629" s="3"/>
      <c r="M629" s="3"/>
    </row>
    <row r="630" spans="12:13" x14ac:dyDescent="0.2">
      <c r="L630" s="3"/>
      <c r="M630" s="3"/>
    </row>
    <row r="631" spans="12:13" x14ac:dyDescent="0.2">
      <c r="L631" s="3"/>
      <c r="M631" s="3"/>
    </row>
    <row r="632" spans="12:13" x14ac:dyDescent="0.2">
      <c r="L632" s="3"/>
      <c r="M632" s="3"/>
    </row>
    <row r="633" spans="12:13" x14ac:dyDescent="0.2">
      <c r="L633" s="3"/>
      <c r="M633" s="3"/>
    </row>
    <row r="634" spans="12:13" x14ac:dyDescent="0.2">
      <c r="L634" s="3"/>
      <c r="M634" s="3"/>
    </row>
    <row r="635" spans="12:13" x14ac:dyDescent="0.2">
      <c r="L635" s="3"/>
      <c r="M635" s="3"/>
    </row>
    <row r="636" spans="12:13" x14ac:dyDescent="0.2">
      <c r="L636" s="3"/>
      <c r="M636" s="3"/>
    </row>
    <row r="637" spans="12:13" x14ac:dyDescent="0.2">
      <c r="L637" s="3"/>
      <c r="M637" s="3"/>
    </row>
    <row r="638" spans="12:13" x14ac:dyDescent="0.2">
      <c r="L638" s="3"/>
      <c r="M638" s="3"/>
    </row>
    <row r="639" spans="12:13" x14ac:dyDescent="0.2">
      <c r="L639" s="3"/>
      <c r="M639" s="3"/>
    </row>
    <row r="640" spans="12:13" x14ac:dyDescent="0.2">
      <c r="L640" s="3"/>
      <c r="M640" s="3"/>
    </row>
    <row r="641" spans="12:13" x14ac:dyDescent="0.2">
      <c r="L641" s="3"/>
      <c r="M641" s="3"/>
    </row>
    <row r="642" spans="12:13" x14ac:dyDescent="0.2">
      <c r="L642" s="3"/>
      <c r="M642" s="3"/>
    </row>
    <row r="643" spans="12:13" x14ac:dyDescent="0.2">
      <c r="L643" s="3"/>
      <c r="M643" s="3"/>
    </row>
    <row r="644" spans="12:13" x14ac:dyDescent="0.2">
      <c r="L644" s="3"/>
      <c r="M644" s="3"/>
    </row>
    <row r="645" spans="12:13" x14ac:dyDescent="0.2">
      <c r="L645" s="3"/>
      <c r="M645" s="3"/>
    </row>
    <row r="646" spans="12:13" x14ac:dyDescent="0.2">
      <c r="L646" s="3"/>
      <c r="M646" s="3"/>
    </row>
    <row r="647" spans="12:13" x14ac:dyDescent="0.2">
      <c r="L647" s="3"/>
      <c r="M647" s="3"/>
    </row>
    <row r="648" spans="12:13" x14ac:dyDescent="0.2">
      <c r="L648" s="3"/>
      <c r="M648" s="3"/>
    </row>
    <row r="649" spans="12:13" x14ac:dyDescent="0.2">
      <c r="L649" s="3"/>
      <c r="M649" s="3"/>
    </row>
    <row r="650" spans="12:13" x14ac:dyDescent="0.2">
      <c r="L650" s="3"/>
      <c r="M650" s="3"/>
    </row>
    <row r="651" spans="12:13" x14ac:dyDescent="0.2">
      <c r="L651" s="3"/>
      <c r="M651" s="3"/>
    </row>
    <row r="652" spans="12:13" x14ac:dyDescent="0.2">
      <c r="L652" s="3"/>
      <c r="M652" s="3"/>
    </row>
    <row r="653" spans="12:13" x14ac:dyDescent="0.2">
      <c r="L653" s="3"/>
      <c r="M653" s="3"/>
    </row>
    <row r="654" spans="12:13" x14ac:dyDescent="0.2">
      <c r="L654" s="3"/>
      <c r="M654" s="3"/>
    </row>
    <row r="655" spans="12:13" x14ac:dyDescent="0.2">
      <c r="L655" s="3"/>
      <c r="M655" s="3"/>
    </row>
    <row r="656" spans="12:13" x14ac:dyDescent="0.2">
      <c r="L656" s="3"/>
      <c r="M656" s="3"/>
    </row>
    <row r="657" spans="12:13" x14ac:dyDescent="0.2">
      <c r="L657" s="3"/>
      <c r="M657" s="3"/>
    </row>
    <row r="658" spans="12:13" x14ac:dyDescent="0.2">
      <c r="L658" s="3"/>
      <c r="M658" s="3"/>
    </row>
    <row r="659" spans="12:13" x14ac:dyDescent="0.2">
      <c r="L659" s="3"/>
      <c r="M659" s="3"/>
    </row>
    <row r="660" spans="12:13" x14ac:dyDescent="0.2">
      <c r="L660" s="3"/>
      <c r="M660" s="3"/>
    </row>
    <row r="661" spans="12:13" x14ac:dyDescent="0.2">
      <c r="L661" s="3"/>
      <c r="M661" s="3"/>
    </row>
    <row r="662" spans="12:13" x14ac:dyDescent="0.2">
      <c r="L662" s="3"/>
      <c r="M662" s="3"/>
    </row>
    <row r="663" spans="12:13" x14ac:dyDescent="0.2">
      <c r="L663" s="3"/>
      <c r="M663" s="3"/>
    </row>
    <row r="664" spans="12:13" x14ac:dyDescent="0.2">
      <c r="L664" s="3"/>
      <c r="M664" s="3"/>
    </row>
    <row r="665" spans="12:13" x14ac:dyDescent="0.2">
      <c r="L665" s="3"/>
      <c r="M665" s="3"/>
    </row>
    <row r="666" spans="12:13" x14ac:dyDescent="0.2">
      <c r="L666" s="3"/>
      <c r="M666" s="3"/>
    </row>
    <row r="667" spans="12:13" x14ac:dyDescent="0.2">
      <c r="L667" s="3"/>
      <c r="M667" s="3"/>
    </row>
    <row r="668" spans="12:13" x14ac:dyDescent="0.2">
      <c r="L668" s="3"/>
      <c r="M668" s="3"/>
    </row>
    <row r="669" spans="12:13" x14ac:dyDescent="0.2">
      <c r="L669" s="3"/>
      <c r="M669" s="3"/>
    </row>
    <row r="670" spans="12:13" x14ac:dyDescent="0.2">
      <c r="L670" s="3"/>
      <c r="M670" s="3"/>
    </row>
    <row r="671" spans="12:13" x14ac:dyDescent="0.2">
      <c r="L671" s="3"/>
      <c r="M671" s="3"/>
    </row>
    <row r="672" spans="12:13" x14ac:dyDescent="0.2">
      <c r="L672" s="3"/>
      <c r="M672" s="3"/>
    </row>
    <row r="673" spans="12:13" x14ac:dyDescent="0.2">
      <c r="L673" s="3"/>
      <c r="M673" s="3"/>
    </row>
    <row r="674" spans="12:13" x14ac:dyDescent="0.2">
      <c r="L674" s="3"/>
      <c r="M674" s="3"/>
    </row>
    <row r="675" spans="12:13" x14ac:dyDescent="0.2">
      <c r="L675" s="3"/>
      <c r="M675" s="3"/>
    </row>
    <row r="676" spans="12:13" x14ac:dyDescent="0.2">
      <c r="L676" s="3"/>
      <c r="M676" s="3"/>
    </row>
    <row r="677" spans="12:13" x14ac:dyDescent="0.2">
      <c r="L677" s="3"/>
      <c r="M677" s="3"/>
    </row>
    <row r="678" spans="12:13" x14ac:dyDescent="0.2">
      <c r="L678" s="3"/>
      <c r="M678" s="3"/>
    </row>
    <row r="679" spans="12:13" x14ac:dyDescent="0.2">
      <c r="L679" s="3"/>
      <c r="M679" s="3"/>
    </row>
    <row r="680" spans="12:13" x14ac:dyDescent="0.2">
      <c r="L680" s="3"/>
      <c r="M680" s="3"/>
    </row>
    <row r="681" spans="12:13" x14ac:dyDescent="0.2">
      <c r="L681" s="3"/>
      <c r="M681" s="3"/>
    </row>
    <row r="682" spans="12:13" x14ac:dyDescent="0.2">
      <c r="L682" s="3"/>
      <c r="M682" s="3"/>
    </row>
    <row r="683" spans="12:13" x14ac:dyDescent="0.2">
      <c r="L683" s="3"/>
      <c r="M683" s="3"/>
    </row>
    <row r="684" spans="12:13" x14ac:dyDescent="0.2">
      <c r="L684" s="3"/>
      <c r="M684" s="3"/>
    </row>
    <row r="685" spans="12:13" x14ac:dyDescent="0.2">
      <c r="L685" s="3"/>
      <c r="M685" s="3"/>
    </row>
    <row r="686" spans="12:13" x14ac:dyDescent="0.2">
      <c r="L686" s="3"/>
      <c r="M686" s="3"/>
    </row>
  </sheetData>
  <autoFilter ref="A3:Z212" xr:uid="{00000000-0009-0000-0000-000003000000}"/>
  <mergeCells count="108">
    <mergeCell ref="F18:G18"/>
    <mergeCell ref="H18:I18"/>
    <mergeCell ref="J18:K18"/>
    <mergeCell ref="F19:G19"/>
    <mergeCell ref="H19:I19"/>
    <mergeCell ref="J19:K19"/>
    <mergeCell ref="P2:Q2"/>
    <mergeCell ref="R2:S2"/>
    <mergeCell ref="B4:E4"/>
    <mergeCell ref="F17:G17"/>
    <mergeCell ref="H17:I17"/>
    <mergeCell ref="J17:K17"/>
    <mergeCell ref="B2:D2"/>
    <mergeCell ref="F2:G2"/>
    <mergeCell ref="H2:I2"/>
    <mergeCell ref="J2:K2"/>
    <mergeCell ref="L2:M2"/>
    <mergeCell ref="N2:O2"/>
    <mergeCell ref="B22:E22"/>
    <mergeCell ref="B23:O23"/>
    <mergeCell ref="B35:E35"/>
    <mergeCell ref="B36:O36"/>
    <mergeCell ref="H61:I61"/>
    <mergeCell ref="J61:K61"/>
    <mergeCell ref="F20:G20"/>
    <mergeCell ref="H20:I20"/>
    <mergeCell ref="J20:K20"/>
    <mergeCell ref="F21:G21"/>
    <mergeCell ref="H21:I21"/>
    <mergeCell ref="J21:K21"/>
    <mergeCell ref="F75:G75"/>
    <mergeCell ref="H75:I75"/>
    <mergeCell ref="B76:E76"/>
    <mergeCell ref="B77:O77"/>
    <mergeCell ref="F104:G104"/>
    <mergeCell ref="H104:I104"/>
    <mergeCell ref="J104:K104"/>
    <mergeCell ref="H62:I62"/>
    <mergeCell ref="J62:K62"/>
    <mergeCell ref="F73:G73"/>
    <mergeCell ref="H73:I73"/>
    <mergeCell ref="F74:G74"/>
    <mergeCell ref="H74:I74"/>
    <mergeCell ref="B150:O150"/>
    <mergeCell ref="F173:G173"/>
    <mergeCell ref="H173:I173"/>
    <mergeCell ref="J173:K173"/>
    <mergeCell ref="F174:G174"/>
    <mergeCell ref="H174:I174"/>
    <mergeCell ref="J174:K174"/>
    <mergeCell ref="F105:G105"/>
    <mergeCell ref="H105:I105"/>
    <mergeCell ref="J105:K105"/>
    <mergeCell ref="B123:E123"/>
    <mergeCell ref="B124:O124"/>
    <mergeCell ref="B149:E149"/>
    <mergeCell ref="B181:O181"/>
    <mergeCell ref="F186:G186"/>
    <mergeCell ref="H186:I186"/>
    <mergeCell ref="J186:K186"/>
    <mergeCell ref="F187:G187"/>
    <mergeCell ref="H187:I187"/>
    <mergeCell ref="J187:K187"/>
    <mergeCell ref="F175:G175"/>
    <mergeCell ref="H175:I175"/>
    <mergeCell ref="J175:K175"/>
    <mergeCell ref="B176:E176"/>
    <mergeCell ref="B177:O177"/>
    <mergeCell ref="B180:E180"/>
    <mergeCell ref="F201:G201"/>
    <mergeCell ref="H201:I201"/>
    <mergeCell ref="J201:K201"/>
    <mergeCell ref="F202:G202"/>
    <mergeCell ref="H202:I202"/>
    <mergeCell ref="J202:K202"/>
    <mergeCell ref="B189:E189"/>
    <mergeCell ref="B190:O190"/>
    <mergeCell ref="J198:K198"/>
    <mergeCell ref="F199:G199"/>
    <mergeCell ref="H199:I199"/>
    <mergeCell ref="F200:G200"/>
    <mergeCell ref="H200:I200"/>
    <mergeCell ref="J200:K200"/>
    <mergeCell ref="F205:G205"/>
    <mergeCell ref="H205:I205"/>
    <mergeCell ref="J205:K205"/>
    <mergeCell ref="F206:G206"/>
    <mergeCell ref="H206:I206"/>
    <mergeCell ref="J206:K206"/>
    <mergeCell ref="F203:G203"/>
    <mergeCell ref="H203:I203"/>
    <mergeCell ref="J203:K203"/>
    <mergeCell ref="F204:G204"/>
    <mergeCell ref="H204:I204"/>
    <mergeCell ref="J204:K204"/>
    <mergeCell ref="B212:E212"/>
    <mergeCell ref="B209:E209"/>
    <mergeCell ref="B210:O210"/>
    <mergeCell ref="F211:G211"/>
    <mergeCell ref="H211:I211"/>
    <mergeCell ref="J211:K211"/>
    <mergeCell ref="L211:M211"/>
    <mergeCell ref="F207:G207"/>
    <mergeCell ref="H207:I207"/>
    <mergeCell ref="J207:K207"/>
    <mergeCell ref="F208:G208"/>
    <mergeCell ref="H208:I208"/>
    <mergeCell ref="J208:K208"/>
  </mergeCells>
  <hyperlinks>
    <hyperlink ref="C130" r:id="rId1" xr:uid="{E76B17BB-9C2F-456A-90EB-A02242EBD254}"/>
    <hyperlink ref="C141" r:id="rId2" xr:uid="{67963D5A-61FC-40C2-B259-6AECEF2FB46D}"/>
    <hyperlink ref="C131" r:id="rId3" xr:uid="{53A37A3F-120A-42E8-B098-67C1DFBF4630}"/>
    <hyperlink ref="C50" r:id="rId4" xr:uid="{85AE4C52-3621-4328-AB64-CB16F7A9B9BD}"/>
    <hyperlink ref="C58" r:id="rId5" xr:uid="{F0796241-EAA2-4F12-9002-1E7E0C8B6546}"/>
    <hyperlink ref="C59" r:id="rId6" xr:uid="{0FAACD71-37AA-4520-A46C-37D9E23028A7}"/>
    <hyperlink ref="C60" r:id="rId7" xr:uid="{22A163DC-B4AD-4EA0-A925-7C20DA43EDB6}"/>
    <hyperlink ref="C64" r:id="rId8" xr:uid="{6EAC5593-992C-4EFB-A3C2-7BE88A0F61FB}"/>
    <hyperlink ref="C65" r:id="rId9" xr:uid="{8E251DF6-69CB-481E-A8AB-C498015BEC4F}"/>
    <hyperlink ref="C66" r:id="rId10" xr:uid="{6F1FD708-CB1D-488B-A38F-3BBCC4576B81}"/>
    <hyperlink ref="C5" r:id="rId11" display="D-DT-0895 Sheet X and Sheet Y SANS 677" xr:uid="{127CB26C-B3F8-489F-AE22-9E2CE8180232}"/>
    <hyperlink ref="C9" r:id="rId12" display="D-DT-8018, D-DT-0895 sheet X." xr:uid="{4975F686-6A54-4EFB-992E-693931CE9BF6}"/>
    <hyperlink ref="C28" r:id="rId13" xr:uid="{9742C659-5021-4DDB-9BEA-95F0D8602F9D}"/>
    <hyperlink ref="C29" r:id="rId14" xr:uid="{E2359B71-55C4-4F52-BD59-3A18D1EDD468}"/>
    <hyperlink ref="C30" r:id="rId15" xr:uid="{882C116A-3922-4DD3-BDAF-0481F6F3B848}"/>
    <hyperlink ref="C178" r:id="rId16" display="D-DT-8012 and DST 34-1177" xr:uid="{1CF13B63-2D9D-4AD5-937C-49C02DDF6CF3}"/>
    <hyperlink ref="C179" r:id="rId17" display="D-DT-8012 and DST 34-1177" xr:uid="{90D24F7F-AB16-4D98-8DD2-64477EA3E9E0}"/>
    <hyperlink ref="C51" r:id="rId18" xr:uid="{6EB085B9-2F11-4738-B8C1-2F2D3BFFA3CB}"/>
    <hyperlink ref="C94" r:id="rId19" display="SANS 10198 and D-DT-0892 Sheet 1 and Sheet 3" xr:uid="{9AA78C8A-A31D-4A34-AACB-7D1C3392CBA4}"/>
    <hyperlink ref="C142" r:id="rId20" xr:uid="{20023F48-2D0E-4985-9D83-AF960C7A7560}"/>
    <hyperlink ref="C143" r:id="rId21" display="D-DT-3049, D-DT-3102, D-DT-8074, D-DT-3139, D-DT-3102 and D-DT-0894 Sheet 1." xr:uid="{B6841F16-3E27-448C-8E57-41582CCC5240}"/>
    <hyperlink ref="C170" r:id="rId22" display="D-DT-3049, D-DT-3102, D-DT-8074, D-DT-3139, D-DT-3102 and D-DT-0894 Sheet 1." xr:uid="{F6E8CBE8-95E7-4C8E-A407-02B21D0293BA}"/>
    <hyperlink ref="C115" r:id="rId23" display="D-DT-3049, D-DT-3102, D-DT-8074, D-DT-3139, D-DT-3102 and D-DT-0894 Sheet 1." xr:uid="{681CDFE2-147D-4616-87DF-B00238229F26}"/>
    <hyperlink ref="C70" r:id="rId24" display="D-DT-3049, D-DT-3102, D-DT-8074, D-DT-3139, D-DT-3102 and D-DT-0894 Sheet 1." xr:uid="{7ECB2B89-2238-4415-9D2A-AF2590E9F2C1}"/>
    <hyperlink ref="C69" r:id="rId25" display="D-DT-3049, D-DT-3102, D-DT-8074, D-DT-3139, D-DT-3102 and D-DT-0894 Sheet 1." xr:uid="{576E0468-D16A-4A77-A4F3-94D3BC679D9F}"/>
    <hyperlink ref="C68" r:id="rId26" display="D-DT-3049, D-DT-3102, D-DT-8074, D-DT-3139, D-DT-3102 and D-DT-0894 Sheet 1." xr:uid="{74D08602-2C7F-4B45-A69A-75E15507E579}"/>
    <hyperlink ref="C133" r:id="rId27" xr:uid="{9A72EA52-DFAA-48EF-9CD0-66A44E885AF6}"/>
    <hyperlink ref="C134" r:id="rId28" xr:uid="{E893B0A1-56C4-4303-ABF1-433B3E881F0C}"/>
    <hyperlink ref="C7" r:id="rId29" display="D-DT-0895 Sheet X and Sheet Y SANS 677" xr:uid="{388D9E28-DEDC-49C7-AB39-5B0CD79D9C92}"/>
    <hyperlink ref="C8" r:id="rId30" display="D-DT-0895 Sheet X and Sheet Y SANS 677" xr:uid="{DDD558F7-99E2-40CB-A096-D44AD1E40F25}"/>
    <hyperlink ref="C10" r:id="rId31" display="D-DT-8018, D-DT-0895 sheet X." xr:uid="{AFF9E3FA-FA34-4E24-A7A9-9BAAF9B0D449}"/>
    <hyperlink ref="C11" r:id="rId32" display="D-DT-8018, D-DT-0895 sheet X." xr:uid="{87DE3839-C2C9-42E1-8C79-86521352FF2E}"/>
    <hyperlink ref="C12" r:id="rId33" display="D-DT-8018, D-DT-0895 sheet X." xr:uid="{0445FBDA-D24B-46AC-B40F-6C2AEBFF23DA}"/>
    <hyperlink ref="C13" r:id="rId34" display="D-DT-8018, D-DT-0895 sheet X." xr:uid="{7B4150DC-CECF-4613-97DE-425177FF547F}"/>
    <hyperlink ref="C39" r:id="rId35" xr:uid="{6BED3B65-5528-4DF1-80F4-82CEE2157C57}"/>
    <hyperlink ref="C40" r:id="rId36" xr:uid="{0F689D41-03C2-4157-9D04-80F51B469456}"/>
    <hyperlink ref="C41" r:id="rId37" xr:uid="{DE55E441-9687-49D3-B54B-76E817D80C03}"/>
    <hyperlink ref="C42" r:id="rId38" xr:uid="{D5EDA83A-226A-4B95-99E7-6B54D5C48A85}"/>
    <hyperlink ref="C43" r:id="rId39" xr:uid="{6683244C-1D05-4BE8-9207-381050210569}"/>
    <hyperlink ref="C44" r:id="rId40" xr:uid="{BBC494B1-0F48-471D-B935-A0533B2BB00D}"/>
    <hyperlink ref="C45" r:id="rId41" xr:uid="{56793F1F-E0DA-46A9-B6B8-04CF9ABFAA93}"/>
    <hyperlink ref="C46" r:id="rId42" xr:uid="{52001AC6-BD8F-4FE0-AF9D-399B8AAE9A84}"/>
    <hyperlink ref="C47" r:id="rId43" xr:uid="{4740B250-AF51-4525-9175-DAA1A953B2B7}"/>
    <hyperlink ref="C48" r:id="rId44" xr:uid="{B4208023-F921-4AE7-AAEB-97531AA5CF53}"/>
    <hyperlink ref="C101" r:id="rId45" display="SANS 10198 and D-DT-0892 Sheet 1 and Sheet 3" xr:uid="{A9118767-D4AA-40BB-AD5F-41A1B8C41847}"/>
    <hyperlink ref="C102" r:id="rId46" display="SANS 10198 and D-DT-0892 Sheet 1 and Sheet 3" xr:uid="{8F293807-DE4E-4089-99EB-37E98E2E2359}"/>
    <hyperlink ref="C103" r:id="rId47" display="SANS 10198 and D-DT-0892 Sheet 1 and Sheet 3" xr:uid="{FE8C712B-45A3-46ED-BF09-C86E7FD6B5DC}"/>
    <hyperlink ref="C107" r:id="rId48" display="SANS 10198 and D-DT-0892 Sheet 1 and Sheet 3" xr:uid="{DD8A6021-4826-4A31-8FF9-21A000C5AE33}"/>
    <hyperlink ref="C110" r:id="rId49" display="SANS 10198 and D-DT-0892 Sheet 1 and Sheet 3" xr:uid="{CCEFDE14-B240-470E-A02D-E16D5A680FBB}"/>
    <hyperlink ref="C111" r:id="rId50" display="SANS 10198 and D-DT-0892 Sheet 1 and Sheet 3" xr:uid="{3EC09D06-93D4-4370-9FAA-D15F2720C94B}"/>
    <hyperlink ref="C116" r:id="rId51" display="D-DT-3049, D-DT-3102, D-DT-8074, D-DT-3139, D-DT-3102 and D-DT-0894 Sheet 1." xr:uid="{801B1918-4FB4-4797-A92D-D93967689E53}"/>
    <hyperlink ref="C117" r:id="rId52" display="D-DT-3049, D-DT-3102, D-DT-8074, D-DT-3139, D-DT-3102 and D-DT-0894 Sheet 1." xr:uid="{7212ACE9-7D31-458F-9B21-C2ABEB05694B}"/>
    <hyperlink ref="C125" r:id="rId53" xr:uid="{581ADF13-AB58-4127-A5FA-0791658A313F}"/>
    <hyperlink ref="C126" r:id="rId54" xr:uid="{3C1588BB-68FE-4EE6-9D2C-F2DF96B202B7}"/>
    <hyperlink ref="C127" r:id="rId55" xr:uid="{B04220CE-51EC-4F4B-9B06-15E4F1013FF9}"/>
    <hyperlink ref="C128" r:id="rId56" xr:uid="{C0DC547C-EF08-4452-90C3-8CBDC19383E4}"/>
    <hyperlink ref="C129" r:id="rId57" xr:uid="{A414B1AE-C138-4E8A-8EED-03D9C03CB477}"/>
    <hyperlink ref="C56" r:id="rId58" xr:uid="{88E2D8C5-9EC4-4453-88BD-36F2007BFD03}"/>
    <hyperlink ref="C57" r:id="rId59" xr:uid="{83A3C7F6-BE90-4816-B9DB-AFCBB91B79BB}"/>
    <hyperlink ref="C100" r:id="rId60" display="SANS 10198 and D-DT-0892 Sheet 1 and Sheet 3" xr:uid="{6AEFEFBF-8512-40C1-8770-52B96C104CFD}"/>
    <hyperlink ref="C99" r:id="rId61" display="SANS 10198 and D-DT-0892 Sheet 1 and Sheet 3" xr:uid="{8A46967E-398A-4E29-9882-D947A1DA9A09}"/>
    <hyperlink ref="C108" r:id="rId62" display="SANS 10198 and D-DT-0892 Sheet 1 and Sheet 3" xr:uid="{8FBD6839-8F61-4E81-B5DE-F15EC751E408}"/>
    <hyperlink ref="C140" r:id="rId63" xr:uid="{2436A509-F80D-4CF2-A17E-13874274F9D7}"/>
    <hyperlink ref="C139" r:id="rId64" xr:uid="{9B8A270A-D287-4D4F-A9C3-DE13718A6552}"/>
    <hyperlink ref="C109" r:id="rId65" display="SANS 10198 and D-DT-0892 Sheet 1 and Sheet 3" xr:uid="{225E6E3E-5307-46BF-BD1C-5B3CCEC7F8A0}"/>
    <hyperlink ref="C71" r:id="rId66" display="D-DT-3049, D-DT-3102, D-DT-8074, D-DT-3139, D-DT-3102 and D-DT-0894 Sheet 1." xr:uid="{772BD367-A915-4F31-824E-70C1C5B1B9F2}"/>
    <hyperlink ref="C72" r:id="rId67" display="D-DT-3049, D-DT-3102, D-DT-8074, D-DT-3139, D-DT-3102 and D-DT-0894 Sheet 1." xr:uid="{E5F794BB-128F-464F-ABED-0882FFBF7652}"/>
    <hyperlink ref="C118" r:id="rId68" display="D-DT-3049, D-DT-3102, D-DT-8074, D-DT-3139, D-DT-3102 and D-DT-0894 Sheet 1." xr:uid="{9196599B-1AF7-4EB7-AD98-C44BB7400FAF}"/>
    <hyperlink ref="C119" r:id="rId69" display="D-DT-3049, D-DT-3102, D-DT-8074, D-DT-3139, D-DT-3102 and D-DT-0894 Sheet 1." xr:uid="{90D99801-A492-4234-84C3-B035B9052812}"/>
    <hyperlink ref="C144" r:id="rId70" display="D-DT-3049, D-DT-3102, D-DT-8074, D-DT-3139, D-DT-3102 and D-DT-0894 Sheet 1." xr:uid="{E5E4091F-4834-4A6F-9DD9-8EDFE6F72A87}"/>
    <hyperlink ref="C145" r:id="rId71" display="D-DT-3049, D-DT-3102, D-DT-8074, D-DT-3139, D-DT-3102 and D-DT-0894 Sheet 1." xr:uid="{922369B6-5698-428F-92D2-C0F62190BDE0}"/>
    <hyperlink ref="C171" r:id="rId72" display="D-DT-3049, D-DT-3102, D-DT-8074, D-DT-3139, D-DT-3102 and D-DT-0894 Sheet 1." xr:uid="{B329E750-773E-44EE-A18A-0FEF86646C66}"/>
    <hyperlink ref="C172" r:id="rId73" display="D-DT-3049, D-DT-3102, D-DT-8074, D-DT-3139, D-DT-3102 and D-DT-0894 Sheet 1." xr:uid="{AD787169-FA3C-4259-86ED-B74FCF1347B5}"/>
    <hyperlink ref="C6" r:id="rId74" display="D-DT-0895 Sheet X and Sheet Y SANS 677" xr:uid="{5D646427-278F-41B2-9261-10A69201AD99}"/>
  </hyperlinks>
  <pageMargins left="0.7" right="0.7" top="0.75" bottom="0.75" header="0.3" footer="0.3"/>
  <pageSetup paperSize="9" scale="90" fitToHeight="0" orientation="landscape" r:id="rId75"/>
  <headerFooter>
    <oddFooter>&amp;L&amp;1#&amp;"Calibri"&amp;10 Sensitivity: Controlled Disclosure</oddFooter>
  </headerFooter>
  <legacyDrawing r:id="rId7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EAEA7-9BA8-409A-97B5-0E253D730665}">
  <sheetPr>
    <pageSetUpPr fitToPage="1"/>
  </sheetPr>
  <dimension ref="A1:Y1057"/>
  <sheetViews>
    <sheetView zoomScale="124" zoomScaleNormal="124" workbookViewId="0">
      <pane xSplit="5" ySplit="2" topLeftCell="F160" activePane="bottomRight" state="frozen"/>
      <selection pane="topRight" activeCell="F1" sqref="F1"/>
      <selection pane="bottomLeft" activeCell="A3" sqref="A3"/>
      <selection pane="bottomRight" activeCell="H254" sqref="H254"/>
    </sheetView>
  </sheetViews>
  <sheetFormatPr defaultColWidth="0" defaultRowHeight="12.75" zeroHeight="1" x14ac:dyDescent="0.2"/>
  <cols>
    <col min="1" max="1" width="3.140625" style="4" customWidth="1"/>
    <col min="2" max="2" width="9.140625" style="40" customWidth="1"/>
    <col min="3" max="3" width="22.140625" style="40" hidden="1" customWidth="1"/>
    <col min="4" max="4" width="60.5703125" style="2" customWidth="1"/>
    <col min="5" max="5" width="16.85546875" style="3" bestFit="1" customWidth="1"/>
    <col min="6" max="6" width="9.140625" style="4" customWidth="1"/>
    <col min="7" max="7" width="11.28515625" style="4" bestFit="1" customWidth="1"/>
    <col min="8" max="8" width="13" style="4" bestFit="1" customWidth="1"/>
    <col min="9" max="9" width="11.28515625" style="4" hidden="1" customWidth="1"/>
    <col min="10" max="10" width="13" style="4" hidden="1" customWidth="1"/>
    <col min="11" max="11" width="10.7109375" style="214" hidden="1" customWidth="1"/>
    <col min="12" max="12" width="13.28515625" style="215" hidden="1" customWidth="1"/>
    <col min="13" max="13" width="12.28515625" style="216" hidden="1" customWidth="1"/>
    <col min="14" max="14" width="12.5703125" style="216" hidden="1" customWidth="1"/>
    <col min="15" max="15" width="13.5703125" style="216" hidden="1" customWidth="1"/>
    <col min="16" max="16" width="13.140625" style="216" hidden="1" customWidth="1"/>
    <col min="17" max="17" width="12.7109375" style="216" hidden="1" customWidth="1"/>
    <col min="18" max="18" width="13.85546875" style="216" hidden="1" customWidth="1"/>
    <col min="19" max="19" width="11.7109375" style="4" hidden="1" customWidth="1"/>
    <col min="20" max="20" width="12.85546875" style="216" hidden="1" customWidth="1"/>
    <col min="21" max="21" width="12.42578125" style="4" bestFit="1" customWidth="1"/>
    <col min="22" max="25" width="0" style="4" hidden="1" customWidth="1"/>
    <col min="26" max="16384" width="9.140625" style="4" hidden="1"/>
  </cols>
  <sheetData>
    <row r="1" spans="2:20" ht="13.5" thickBot="1" x14ac:dyDescent="0.25">
      <c r="B1" s="1"/>
      <c r="C1" s="1"/>
    </row>
    <row r="2" spans="2:20" ht="27" customHeight="1" thickBot="1" x14ac:dyDescent="0.25">
      <c r="B2" s="439" t="s">
        <v>0</v>
      </c>
      <c r="C2" s="440"/>
      <c r="D2" s="440"/>
      <c r="E2" s="46"/>
      <c r="F2" s="46"/>
      <c r="G2" s="463" t="s">
        <v>463</v>
      </c>
      <c r="H2" s="464"/>
      <c r="I2" s="460" t="s">
        <v>43</v>
      </c>
      <c r="J2" s="461"/>
      <c r="K2" s="445" t="s">
        <v>464</v>
      </c>
      <c r="L2" s="446"/>
      <c r="M2" s="445" t="s">
        <v>465</v>
      </c>
      <c r="N2" s="446"/>
      <c r="O2" s="465" t="s">
        <v>2</v>
      </c>
      <c r="P2" s="465"/>
      <c r="Q2" s="460" t="s">
        <v>3</v>
      </c>
      <c r="R2" s="461"/>
      <c r="S2" s="445" t="s">
        <v>4</v>
      </c>
      <c r="T2" s="446"/>
    </row>
    <row r="3" spans="2:20" ht="26.25" thickBot="1" x14ac:dyDescent="0.25">
      <c r="B3" s="47" t="s">
        <v>5</v>
      </c>
      <c r="C3" s="48" t="s">
        <v>6</v>
      </c>
      <c r="D3" s="49" t="s">
        <v>7</v>
      </c>
      <c r="E3" s="217" t="s">
        <v>8</v>
      </c>
      <c r="F3" s="218" t="s">
        <v>466</v>
      </c>
      <c r="G3" s="219" t="s">
        <v>45</v>
      </c>
      <c r="H3" s="219" t="s">
        <v>46</v>
      </c>
      <c r="I3" s="219" t="s">
        <v>45</v>
      </c>
      <c r="J3" s="219" t="s">
        <v>46</v>
      </c>
      <c r="K3" s="219" t="s">
        <v>45</v>
      </c>
      <c r="L3" s="220" t="s">
        <v>46</v>
      </c>
      <c r="M3" s="221" t="s">
        <v>45</v>
      </c>
      <c r="N3" s="221" t="s">
        <v>46</v>
      </c>
      <c r="O3" s="54" t="s">
        <v>45</v>
      </c>
      <c r="P3" s="222" t="s">
        <v>46</v>
      </c>
      <c r="Q3" s="223"/>
      <c r="R3" s="223"/>
      <c r="S3" s="13" t="s">
        <v>45</v>
      </c>
      <c r="T3" s="221" t="s">
        <v>46</v>
      </c>
    </row>
    <row r="4" spans="2:20" ht="13.5" customHeight="1" thickBot="1" x14ac:dyDescent="0.25">
      <c r="B4" s="437" t="s">
        <v>467</v>
      </c>
      <c r="C4" s="438"/>
      <c r="D4" s="438"/>
      <c r="E4" s="438"/>
      <c r="F4" s="438"/>
      <c r="G4" s="462"/>
      <c r="H4" s="462"/>
      <c r="I4" s="462"/>
      <c r="J4" s="462"/>
      <c r="K4" s="462"/>
      <c r="L4" s="462"/>
      <c r="M4" s="462"/>
      <c r="N4" s="462"/>
      <c r="O4" s="438"/>
      <c r="P4" s="438"/>
      <c r="Q4" s="224"/>
      <c r="R4" s="224"/>
      <c r="S4" s="12"/>
      <c r="T4" s="224"/>
    </row>
    <row r="5" spans="2:20" ht="77.25" thickBot="1" x14ac:dyDescent="0.25">
      <c r="B5" s="225" t="s">
        <v>48</v>
      </c>
      <c r="C5" s="226" t="s">
        <v>13</v>
      </c>
      <c r="D5" s="227" t="s">
        <v>468</v>
      </c>
      <c r="E5" s="228" t="s">
        <v>51</v>
      </c>
      <c r="F5" s="229"/>
      <c r="G5" s="230"/>
      <c r="H5" s="230"/>
      <c r="I5" s="231">
        <v>1611.9</v>
      </c>
      <c r="J5" s="230">
        <v>5052.6000000000004</v>
      </c>
      <c r="K5" s="230">
        <v>1791</v>
      </c>
      <c r="L5" s="232">
        <v>5614</v>
      </c>
      <c r="M5" s="230">
        <f>MEDIAN(O5,Q5,S5)</f>
        <v>380</v>
      </c>
      <c r="N5" s="230">
        <f>MEDIAN(P5,R5,T5)</f>
        <v>380</v>
      </c>
      <c r="O5" s="233">
        <v>120</v>
      </c>
      <c r="P5" s="234">
        <v>380</v>
      </c>
      <c r="Q5" s="233">
        <v>380</v>
      </c>
      <c r="R5" s="233">
        <v>140</v>
      </c>
      <c r="S5" s="20">
        <v>3984</v>
      </c>
      <c r="T5" s="23">
        <v>1748</v>
      </c>
    </row>
    <row r="6" spans="2:20" ht="12.75" customHeight="1" thickBot="1" x14ac:dyDescent="0.25">
      <c r="B6" s="394" t="s">
        <v>92</v>
      </c>
      <c r="C6" s="395"/>
      <c r="D6" s="395"/>
      <c r="E6" s="395"/>
      <c r="F6" s="235"/>
      <c r="G6" s="236"/>
      <c r="H6" s="236"/>
      <c r="I6" s="236"/>
      <c r="J6" s="236"/>
      <c r="K6" s="237"/>
      <c r="L6" s="238"/>
      <c r="M6" s="239"/>
      <c r="N6" s="239"/>
      <c r="O6" s="179"/>
      <c r="P6" s="240"/>
      <c r="Q6" s="179"/>
      <c r="R6" s="179"/>
      <c r="S6" s="241"/>
      <c r="T6" s="242"/>
    </row>
    <row r="7" spans="2:20" ht="12.75" customHeight="1" thickBot="1" x14ac:dyDescent="0.25">
      <c r="B7" s="423" t="s">
        <v>469</v>
      </c>
      <c r="C7" s="424"/>
      <c r="D7" s="424"/>
      <c r="E7" s="424"/>
      <c r="F7" s="438"/>
      <c r="G7" s="438"/>
      <c r="H7" s="438"/>
      <c r="I7" s="438"/>
      <c r="J7" s="438"/>
      <c r="K7" s="438"/>
      <c r="L7" s="438"/>
      <c r="M7" s="438"/>
      <c r="N7" s="438"/>
      <c r="O7" s="438"/>
      <c r="P7" s="438"/>
      <c r="Q7" s="224"/>
      <c r="R7" s="224"/>
      <c r="S7" s="12"/>
      <c r="T7" s="224"/>
    </row>
    <row r="8" spans="2:20" ht="77.25" thickBot="1" x14ac:dyDescent="0.25">
      <c r="B8" s="133" t="s">
        <v>94</v>
      </c>
      <c r="C8" s="134" t="s">
        <v>13</v>
      </c>
      <c r="D8" s="118" t="s">
        <v>470</v>
      </c>
      <c r="E8" s="243" t="s">
        <v>51</v>
      </c>
      <c r="F8" s="244"/>
      <c r="G8" s="245"/>
      <c r="H8" s="245">
        <f>H5</f>
        <v>0</v>
      </c>
      <c r="I8" s="245">
        <v>1611.9</v>
      </c>
      <c r="J8" s="245">
        <v>5052.6000000000004</v>
      </c>
      <c r="K8" s="246">
        <v>1791</v>
      </c>
      <c r="L8" s="247">
        <v>5614</v>
      </c>
      <c r="M8" s="248">
        <f>MEDIAN(O8,Q8,S8)</f>
        <v>380</v>
      </c>
      <c r="N8" s="248">
        <f>MEDIAN(P8,R8,T8)</f>
        <v>380</v>
      </c>
      <c r="O8" s="82">
        <v>120</v>
      </c>
      <c r="P8" s="73">
        <v>380</v>
      </c>
      <c r="Q8" s="82">
        <v>380</v>
      </c>
      <c r="R8" s="82">
        <v>140</v>
      </c>
      <c r="S8" s="20">
        <v>3984</v>
      </c>
      <c r="T8" s="23">
        <v>1748</v>
      </c>
    </row>
    <row r="9" spans="2:20" ht="66.75" customHeight="1" thickBot="1" x14ac:dyDescent="0.25">
      <c r="B9" s="120" t="s">
        <v>97</v>
      </c>
      <c r="C9" s="14" t="s">
        <v>13</v>
      </c>
      <c r="D9" s="95" t="s">
        <v>471</v>
      </c>
      <c r="E9" s="249" t="s">
        <v>472</v>
      </c>
      <c r="F9" s="250"/>
      <c r="G9" s="245"/>
      <c r="H9" s="245"/>
      <c r="I9" s="245">
        <v>10.8</v>
      </c>
      <c r="J9" s="245">
        <v>4.5</v>
      </c>
      <c r="K9" s="251">
        <v>12</v>
      </c>
      <c r="L9" s="251">
        <v>5</v>
      </c>
      <c r="M9" s="248">
        <f t="shared" ref="M9:N10" si="0">MEDIAN(O9,Q9,S9)</f>
        <v>20</v>
      </c>
      <c r="N9" s="248">
        <f t="shared" si="0"/>
        <v>12</v>
      </c>
      <c r="O9" s="23">
        <v>20</v>
      </c>
      <c r="P9" s="252">
        <v>5</v>
      </c>
      <c r="Q9" s="23">
        <v>40</v>
      </c>
      <c r="R9" s="23">
        <v>25</v>
      </c>
      <c r="S9" s="20">
        <v>5</v>
      </c>
      <c r="T9" s="23">
        <v>12</v>
      </c>
    </row>
    <row r="10" spans="2:20" ht="63" customHeight="1" thickBot="1" x14ac:dyDescent="0.25">
      <c r="B10" s="127" t="s">
        <v>99</v>
      </c>
      <c r="C10" s="128" t="s">
        <v>13</v>
      </c>
      <c r="D10" s="104" t="s">
        <v>473</v>
      </c>
      <c r="E10" s="253" t="s">
        <v>472</v>
      </c>
      <c r="F10" s="254"/>
      <c r="G10" s="245"/>
      <c r="H10" s="245"/>
      <c r="I10" s="245">
        <v>10.8</v>
      </c>
      <c r="J10" s="245">
        <v>4.5</v>
      </c>
      <c r="K10" s="255">
        <v>12</v>
      </c>
      <c r="L10" s="255">
        <v>5</v>
      </c>
      <c r="M10" s="248">
        <f t="shared" si="0"/>
        <v>20</v>
      </c>
      <c r="N10" s="248">
        <f t="shared" si="0"/>
        <v>12</v>
      </c>
      <c r="O10" s="106">
        <v>20</v>
      </c>
      <c r="P10" s="256">
        <v>5</v>
      </c>
      <c r="Q10" s="106">
        <v>40</v>
      </c>
      <c r="R10" s="106">
        <v>25</v>
      </c>
      <c r="S10" s="20">
        <v>5</v>
      </c>
      <c r="T10" s="23">
        <v>12</v>
      </c>
    </row>
    <row r="11" spans="2:20" ht="12.75" customHeight="1" thickBot="1" x14ac:dyDescent="0.25">
      <c r="B11" s="396" t="s">
        <v>92</v>
      </c>
      <c r="C11" s="397"/>
      <c r="D11" s="397"/>
      <c r="E11" s="397"/>
      <c r="F11" s="235"/>
      <c r="G11" s="236"/>
      <c r="H11" s="236"/>
      <c r="I11" s="236"/>
      <c r="J11" s="236"/>
      <c r="K11" s="237"/>
      <c r="L11" s="238"/>
      <c r="M11" s="239"/>
      <c r="N11" s="239"/>
      <c r="O11" s="179"/>
      <c r="P11" s="240"/>
      <c r="Q11" s="179"/>
      <c r="R11" s="179"/>
      <c r="S11" s="241"/>
      <c r="T11" s="242"/>
    </row>
    <row r="12" spans="2:20" ht="12.75" customHeight="1" thickBot="1" x14ac:dyDescent="0.25">
      <c r="B12" s="423" t="s">
        <v>474</v>
      </c>
      <c r="C12" s="424"/>
      <c r="D12" s="424"/>
      <c r="E12" s="424"/>
      <c r="F12" s="438"/>
      <c r="G12" s="438"/>
      <c r="H12" s="438"/>
      <c r="I12" s="438"/>
      <c r="J12" s="438"/>
      <c r="K12" s="438"/>
      <c r="L12" s="438"/>
      <c r="M12" s="438"/>
      <c r="N12" s="438"/>
      <c r="O12" s="438"/>
      <c r="P12" s="438"/>
      <c r="Q12" s="224"/>
      <c r="R12" s="224"/>
      <c r="S12" s="12"/>
      <c r="T12" s="224"/>
    </row>
    <row r="13" spans="2:20" ht="51.75" thickBot="1" x14ac:dyDescent="0.25">
      <c r="B13" s="133" t="s">
        <v>119</v>
      </c>
      <c r="C13" s="167" t="s">
        <v>150</v>
      </c>
      <c r="D13" s="118" t="s">
        <v>475</v>
      </c>
      <c r="E13" s="243" t="s">
        <v>51</v>
      </c>
      <c r="F13" s="244"/>
      <c r="G13" s="245"/>
      <c r="H13" s="245"/>
      <c r="I13" s="245">
        <v>410.22</v>
      </c>
      <c r="J13" s="245">
        <v>97.2</v>
      </c>
      <c r="K13" s="246">
        <v>455.8</v>
      </c>
      <c r="L13" s="246">
        <v>108</v>
      </c>
      <c r="M13" s="257">
        <f>MEDIAN(O13,Q13,S13)</f>
        <v>380</v>
      </c>
      <c r="N13" s="257">
        <f>MEDIAN(P13,R13,T13)</f>
        <v>150</v>
      </c>
      <c r="O13" s="82">
        <v>320</v>
      </c>
      <c r="P13" s="73">
        <v>150</v>
      </c>
      <c r="Q13" s="82">
        <v>380</v>
      </c>
      <c r="R13" s="82">
        <v>160</v>
      </c>
      <c r="S13" s="20">
        <v>480</v>
      </c>
      <c r="T13" s="23">
        <v>150</v>
      </c>
    </row>
    <row r="14" spans="2:20" ht="51.75" thickBot="1" x14ac:dyDescent="0.25">
      <c r="B14" s="120" t="s">
        <v>121</v>
      </c>
      <c r="C14" s="123" t="s">
        <v>150</v>
      </c>
      <c r="D14" s="95" t="s">
        <v>476</v>
      </c>
      <c r="E14" s="228" t="s">
        <v>51</v>
      </c>
      <c r="F14" s="250"/>
      <c r="G14" s="245"/>
      <c r="H14" s="245"/>
      <c r="I14" s="245">
        <v>410.22</v>
      </c>
      <c r="J14" s="245">
        <v>97.2</v>
      </c>
      <c r="K14" s="246">
        <v>455.8</v>
      </c>
      <c r="L14" s="246">
        <v>108</v>
      </c>
      <c r="M14" s="257">
        <f t="shared" ref="M14:N17" si="1">MEDIAN(O14,Q14,S14)</f>
        <v>380</v>
      </c>
      <c r="N14" s="257">
        <f t="shared" si="1"/>
        <v>150</v>
      </c>
      <c r="O14" s="23">
        <v>320</v>
      </c>
      <c r="P14" s="252">
        <v>150</v>
      </c>
      <c r="Q14" s="23">
        <v>380</v>
      </c>
      <c r="R14" s="23">
        <v>160</v>
      </c>
      <c r="S14" s="20">
        <v>480</v>
      </c>
      <c r="T14" s="23">
        <v>150</v>
      </c>
    </row>
    <row r="15" spans="2:20" ht="51.75" thickBot="1" x14ac:dyDescent="0.25">
      <c r="B15" s="120" t="s">
        <v>124</v>
      </c>
      <c r="C15" s="123" t="s">
        <v>150</v>
      </c>
      <c r="D15" s="95" t="s">
        <v>477</v>
      </c>
      <c r="E15" s="228" t="s">
        <v>51</v>
      </c>
      <c r="F15" s="250"/>
      <c r="G15" s="245"/>
      <c r="H15" s="245"/>
      <c r="I15" s="245">
        <v>410.22</v>
      </c>
      <c r="J15" s="245">
        <v>97.2</v>
      </c>
      <c r="K15" s="246">
        <v>455.8</v>
      </c>
      <c r="L15" s="246">
        <v>108</v>
      </c>
      <c r="M15" s="257">
        <f t="shared" si="1"/>
        <v>380</v>
      </c>
      <c r="N15" s="257">
        <f t="shared" si="1"/>
        <v>150</v>
      </c>
      <c r="O15" s="23">
        <v>320</v>
      </c>
      <c r="P15" s="252">
        <v>150</v>
      </c>
      <c r="Q15" s="23">
        <v>380</v>
      </c>
      <c r="R15" s="23">
        <v>160</v>
      </c>
      <c r="S15" s="20">
        <v>480</v>
      </c>
      <c r="T15" s="23">
        <v>150</v>
      </c>
    </row>
    <row r="16" spans="2:20" ht="51.75" thickBot="1" x14ac:dyDescent="0.25">
      <c r="B16" s="120" t="s">
        <v>127</v>
      </c>
      <c r="C16" s="123" t="s">
        <v>150</v>
      </c>
      <c r="D16" s="95" t="s">
        <v>478</v>
      </c>
      <c r="E16" s="228" t="s">
        <v>51</v>
      </c>
      <c r="F16" s="250"/>
      <c r="G16" s="250"/>
      <c r="H16" s="245"/>
      <c r="I16" s="250"/>
      <c r="J16" s="245">
        <v>126</v>
      </c>
      <c r="K16" s="258"/>
      <c r="L16" s="259">
        <v>140</v>
      </c>
      <c r="M16" s="260"/>
      <c r="N16" s="257">
        <f t="shared" si="1"/>
        <v>200</v>
      </c>
      <c r="O16" s="81">
        <v>0</v>
      </c>
      <c r="P16" s="252">
        <v>140</v>
      </c>
      <c r="Q16" s="81"/>
      <c r="R16" s="23">
        <v>220</v>
      </c>
      <c r="S16" s="261"/>
      <c r="T16" s="23">
        <v>200</v>
      </c>
    </row>
    <row r="17" spans="2:20" ht="64.5" thickBot="1" x14ac:dyDescent="0.25">
      <c r="B17" s="127" t="s">
        <v>129</v>
      </c>
      <c r="C17" s="186" t="s">
        <v>150</v>
      </c>
      <c r="D17" s="104" t="s">
        <v>479</v>
      </c>
      <c r="E17" s="262" t="s">
        <v>51</v>
      </c>
      <c r="F17" s="250"/>
      <c r="G17" s="250"/>
      <c r="H17" s="245"/>
      <c r="I17" s="250"/>
      <c r="J17" s="245">
        <v>144</v>
      </c>
      <c r="K17" s="258"/>
      <c r="L17" s="259">
        <v>160</v>
      </c>
      <c r="M17" s="260"/>
      <c r="N17" s="257">
        <f t="shared" si="1"/>
        <v>160</v>
      </c>
      <c r="O17" s="81">
        <v>0</v>
      </c>
      <c r="P17" s="252">
        <v>160</v>
      </c>
      <c r="Q17" s="81"/>
      <c r="R17" s="23">
        <v>160</v>
      </c>
      <c r="S17" s="261"/>
      <c r="T17" s="23">
        <v>450</v>
      </c>
    </row>
    <row r="18" spans="2:20" ht="13.5" thickBot="1" x14ac:dyDescent="0.25">
      <c r="B18" s="396" t="s">
        <v>92</v>
      </c>
      <c r="C18" s="397"/>
      <c r="D18" s="397"/>
      <c r="E18" s="397"/>
      <c r="F18" s="235"/>
      <c r="G18" s="236"/>
      <c r="H18" s="236"/>
      <c r="I18" s="236"/>
      <c r="J18" s="236"/>
      <c r="K18" s="237"/>
      <c r="L18" s="238"/>
      <c r="M18" s="239"/>
      <c r="N18" s="239"/>
      <c r="O18" s="179"/>
      <c r="P18" s="240"/>
      <c r="Q18" s="179"/>
      <c r="R18" s="179"/>
      <c r="S18" s="241"/>
      <c r="T18" s="242"/>
    </row>
    <row r="19" spans="2:20" ht="13.5" customHeight="1" thickBot="1" x14ac:dyDescent="0.25">
      <c r="B19" s="423" t="s">
        <v>480</v>
      </c>
      <c r="C19" s="424"/>
      <c r="D19" s="424"/>
      <c r="E19" s="424"/>
      <c r="F19" s="438"/>
      <c r="G19" s="438"/>
      <c r="H19" s="438"/>
      <c r="I19" s="438"/>
      <c r="J19" s="438"/>
      <c r="K19" s="438"/>
      <c r="L19" s="438"/>
      <c r="M19" s="438"/>
      <c r="N19" s="438"/>
      <c r="O19" s="438"/>
      <c r="P19" s="438"/>
      <c r="Q19" s="224"/>
      <c r="R19" s="224"/>
      <c r="S19" s="12"/>
      <c r="T19" s="224"/>
    </row>
    <row r="20" spans="2:20" ht="51.75" thickBot="1" x14ac:dyDescent="0.25">
      <c r="B20" s="133" t="s">
        <v>210</v>
      </c>
      <c r="C20" s="167" t="s">
        <v>246</v>
      </c>
      <c r="D20" s="118" t="s">
        <v>481</v>
      </c>
      <c r="E20" s="243" t="s">
        <v>283</v>
      </c>
      <c r="F20" s="244"/>
      <c r="G20" s="245">
        <f>G15</f>
        <v>0</v>
      </c>
      <c r="H20" s="245">
        <f>H14</f>
        <v>0</v>
      </c>
      <c r="I20" s="245">
        <v>410.22</v>
      </c>
      <c r="J20" s="245">
        <v>97.2</v>
      </c>
      <c r="K20" s="246">
        <v>455.8</v>
      </c>
      <c r="L20" s="246">
        <v>108</v>
      </c>
      <c r="M20" s="257">
        <f>MEDIAN(O20,Q20,S20)</f>
        <v>380</v>
      </c>
      <c r="N20" s="257">
        <f>MEDIAN(P20,R20,T20)</f>
        <v>150</v>
      </c>
      <c r="O20" s="82">
        <v>320</v>
      </c>
      <c r="P20" s="73">
        <v>150</v>
      </c>
      <c r="Q20" s="82">
        <v>380</v>
      </c>
      <c r="R20" s="82">
        <v>160</v>
      </c>
      <c r="S20" s="20">
        <v>480</v>
      </c>
      <c r="T20" s="23">
        <v>150</v>
      </c>
    </row>
    <row r="21" spans="2:20" ht="51.75" thickBot="1" x14ac:dyDescent="0.25">
      <c r="B21" s="120" t="s">
        <v>212</v>
      </c>
      <c r="C21" s="123" t="s">
        <v>246</v>
      </c>
      <c r="D21" s="95" t="s">
        <v>482</v>
      </c>
      <c r="E21" s="228" t="s">
        <v>283</v>
      </c>
      <c r="F21" s="250"/>
      <c r="G21" s="245">
        <f>G20</f>
        <v>0</v>
      </c>
      <c r="H21" s="245">
        <f>H20</f>
        <v>0</v>
      </c>
      <c r="I21" s="245">
        <v>410.22</v>
      </c>
      <c r="J21" s="245">
        <v>97.2</v>
      </c>
      <c r="K21" s="251">
        <v>455.8</v>
      </c>
      <c r="L21" s="251">
        <v>108</v>
      </c>
      <c r="M21" s="257">
        <f t="shared" ref="M21:N24" si="2">MEDIAN(O21,Q21,S21)</f>
        <v>380</v>
      </c>
      <c r="N21" s="257">
        <f t="shared" si="2"/>
        <v>150</v>
      </c>
      <c r="O21" s="23">
        <v>320</v>
      </c>
      <c r="P21" s="252">
        <v>150</v>
      </c>
      <c r="Q21" s="23">
        <v>380</v>
      </c>
      <c r="R21" s="23">
        <v>160</v>
      </c>
      <c r="S21" s="20">
        <v>480</v>
      </c>
      <c r="T21" s="23">
        <v>150</v>
      </c>
    </row>
    <row r="22" spans="2:20" ht="51.75" thickBot="1" x14ac:dyDescent="0.25">
      <c r="B22" s="120" t="s">
        <v>214</v>
      </c>
      <c r="C22" s="123" t="s">
        <v>246</v>
      </c>
      <c r="D22" s="95" t="s">
        <v>483</v>
      </c>
      <c r="E22" s="228" t="s">
        <v>283</v>
      </c>
      <c r="F22" s="250"/>
      <c r="G22" s="245">
        <f>G21</f>
        <v>0</v>
      </c>
      <c r="H22" s="245">
        <f>H21</f>
        <v>0</v>
      </c>
      <c r="I22" s="245">
        <v>410.22</v>
      </c>
      <c r="J22" s="245">
        <v>97.2</v>
      </c>
      <c r="K22" s="251">
        <v>455.8</v>
      </c>
      <c r="L22" s="251">
        <v>108</v>
      </c>
      <c r="M22" s="257">
        <f t="shared" si="2"/>
        <v>380</v>
      </c>
      <c r="N22" s="257">
        <f t="shared" si="2"/>
        <v>150</v>
      </c>
      <c r="O22" s="23">
        <v>320</v>
      </c>
      <c r="P22" s="252">
        <v>150</v>
      </c>
      <c r="Q22" s="23">
        <v>380</v>
      </c>
      <c r="R22" s="23">
        <v>160</v>
      </c>
      <c r="S22" s="20">
        <v>480</v>
      </c>
      <c r="T22" s="23">
        <v>150</v>
      </c>
    </row>
    <row r="23" spans="2:20" ht="51.75" thickBot="1" x14ac:dyDescent="0.25">
      <c r="B23" s="120" t="s">
        <v>217</v>
      </c>
      <c r="C23" s="123" t="s">
        <v>246</v>
      </c>
      <c r="D23" s="95" t="s">
        <v>484</v>
      </c>
      <c r="E23" s="228" t="s">
        <v>283</v>
      </c>
      <c r="F23" s="250"/>
      <c r="G23" s="250"/>
      <c r="H23" s="245">
        <f>H16</f>
        <v>0</v>
      </c>
      <c r="I23" s="250"/>
      <c r="J23" s="245">
        <v>126</v>
      </c>
      <c r="K23" s="258"/>
      <c r="L23" s="259">
        <v>140</v>
      </c>
      <c r="M23" s="260"/>
      <c r="N23" s="257">
        <f t="shared" si="2"/>
        <v>200</v>
      </c>
      <c r="O23" s="81"/>
      <c r="P23" s="252">
        <v>140</v>
      </c>
      <c r="Q23" s="81"/>
      <c r="R23" s="23">
        <v>220</v>
      </c>
      <c r="S23" s="20">
        <v>0</v>
      </c>
      <c r="T23" s="23">
        <v>200</v>
      </c>
    </row>
    <row r="24" spans="2:20" ht="64.5" thickBot="1" x14ac:dyDescent="0.25">
      <c r="B24" s="127" t="s">
        <v>219</v>
      </c>
      <c r="C24" s="186" t="s">
        <v>246</v>
      </c>
      <c r="D24" s="104" t="s">
        <v>485</v>
      </c>
      <c r="E24" s="262" t="s">
        <v>51</v>
      </c>
      <c r="F24" s="250"/>
      <c r="G24" s="250"/>
      <c r="H24" s="245">
        <f>H17</f>
        <v>0</v>
      </c>
      <c r="I24" s="250"/>
      <c r="J24" s="245">
        <v>144</v>
      </c>
      <c r="K24" s="258"/>
      <c r="L24" s="259">
        <v>160</v>
      </c>
      <c r="M24" s="260"/>
      <c r="N24" s="257">
        <f t="shared" si="2"/>
        <v>160</v>
      </c>
      <c r="O24" s="81"/>
      <c r="P24" s="252">
        <v>160</v>
      </c>
      <c r="Q24" s="81"/>
      <c r="R24" s="23">
        <v>160</v>
      </c>
      <c r="S24" s="20">
        <v>0</v>
      </c>
      <c r="T24" s="23">
        <v>450</v>
      </c>
    </row>
    <row r="25" spans="2:20" ht="13.5" thickBot="1" x14ac:dyDescent="0.25">
      <c r="B25" s="396" t="s">
        <v>92</v>
      </c>
      <c r="C25" s="397"/>
      <c r="D25" s="397"/>
      <c r="E25" s="397"/>
      <c r="F25" s="235"/>
      <c r="G25" s="236"/>
      <c r="H25" s="236"/>
      <c r="I25" s="236"/>
      <c r="J25" s="236"/>
      <c r="K25" s="237"/>
      <c r="L25" s="238"/>
      <c r="M25" s="239"/>
      <c r="N25" s="239"/>
      <c r="O25" s="179"/>
      <c r="P25" s="240"/>
      <c r="Q25" s="179"/>
      <c r="R25" s="179"/>
      <c r="S25" s="241"/>
      <c r="T25" s="242"/>
    </row>
    <row r="26" spans="2:20" ht="13.5" customHeight="1" thickBot="1" x14ac:dyDescent="0.25">
      <c r="B26" s="412" t="s">
        <v>486</v>
      </c>
      <c r="C26" s="400"/>
      <c r="D26" s="400"/>
      <c r="E26" s="400"/>
      <c r="F26" s="399"/>
      <c r="G26" s="399"/>
      <c r="H26" s="399"/>
      <c r="I26" s="399"/>
      <c r="J26" s="399"/>
      <c r="K26" s="399"/>
      <c r="L26" s="399"/>
      <c r="M26" s="399"/>
      <c r="N26" s="399"/>
      <c r="O26" s="399"/>
      <c r="P26" s="399"/>
      <c r="Q26" s="224"/>
      <c r="R26" s="224"/>
      <c r="S26" s="9"/>
      <c r="T26" s="224"/>
    </row>
    <row r="27" spans="2:20" ht="56.25" customHeight="1" thickBot="1" x14ac:dyDescent="0.25">
      <c r="B27" s="133" t="s">
        <v>304</v>
      </c>
      <c r="C27" s="167" t="s">
        <v>305</v>
      </c>
      <c r="D27" s="118" t="s">
        <v>487</v>
      </c>
      <c r="E27" s="243" t="s">
        <v>51</v>
      </c>
      <c r="F27" s="263"/>
      <c r="G27" s="245"/>
      <c r="H27" s="245"/>
      <c r="I27" s="245">
        <v>410.22</v>
      </c>
      <c r="J27" s="245">
        <v>97.2</v>
      </c>
      <c r="K27" s="246">
        <v>455.8</v>
      </c>
      <c r="L27" s="246">
        <v>108</v>
      </c>
      <c r="M27" s="257">
        <f>MEDIAN(O27,Q27,S27)</f>
        <v>380</v>
      </c>
      <c r="N27" s="257">
        <f>MEDIAN(P27,R27,T27)</f>
        <v>150</v>
      </c>
      <c r="O27" s="82">
        <v>320</v>
      </c>
      <c r="P27" s="73">
        <v>150</v>
      </c>
      <c r="Q27" s="82">
        <v>380</v>
      </c>
      <c r="R27" s="82">
        <v>160</v>
      </c>
      <c r="S27" s="20">
        <v>480</v>
      </c>
      <c r="T27" s="23">
        <v>150</v>
      </c>
    </row>
    <row r="28" spans="2:20" ht="56.25" customHeight="1" thickBot="1" x14ac:dyDescent="0.25">
      <c r="B28" s="120" t="s">
        <v>307</v>
      </c>
      <c r="C28" s="123" t="s">
        <v>305</v>
      </c>
      <c r="D28" s="95" t="s">
        <v>488</v>
      </c>
      <c r="E28" s="228" t="s">
        <v>51</v>
      </c>
      <c r="F28" s="264"/>
      <c r="G28" s="245"/>
      <c r="H28" s="245"/>
      <c r="I28" s="245">
        <v>410.22</v>
      </c>
      <c r="J28" s="245">
        <v>97.2</v>
      </c>
      <c r="K28" s="251">
        <v>455.8</v>
      </c>
      <c r="L28" s="251">
        <v>108</v>
      </c>
      <c r="M28" s="257">
        <f t="shared" ref="M28:N31" si="3">MEDIAN(O28,Q28,S28)</f>
        <v>400</v>
      </c>
      <c r="N28" s="257">
        <f t="shared" si="3"/>
        <v>150</v>
      </c>
      <c r="O28" s="23">
        <v>320</v>
      </c>
      <c r="P28" s="252">
        <v>150</v>
      </c>
      <c r="Q28" s="23">
        <v>400</v>
      </c>
      <c r="R28" s="23">
        <v>160</v>
      </c>
      <c r="S28" s="20">
        <v>480</v>
      </c>
      <c r="T28" s="23">
        <v>150</v>
      </c>
    </row>
    <row r="29" spans="2:20" ht="56.25" customHeight="1" thickBot="1" x14ac:dyDescent="0.25">
      <c r="B29" s="120" t="s">
        <v>309</v>
      </c>
      <c r="C29" s="123" t="s">
        <v>305</v>
      </c>
      <c r="D29" s="95" t="s">
        <v>489</v>
      </c>
      <c r="E29" s="228" t="s">
        <v>51</v>
      </c>
      <c r="F29" s="264"/>
      <c r="G29" s="245"/>
      <c r="H29" s="245"/>
      <c r="I29" s="245">
        <v>410.22</v>
      </c>
      <c r="J29" s="245">
        <v>97.2</v>
      </c>
      <c r="K29" s="251">
        <v>455.8</v>
      </c>
      <c r="L29" s="251">
        <v>108</v>
      </c>
      <c r="M29" s="257">
        <f t="shared" si="3"/>
        <v>400</v>
      </c>
      <c r="N29" s="257">
        <f t="shared" si="3"/>
        <v>150</v>
      </c>
      <c r="O29" s="23">
        <v>320</v>
      </c>
      <c r="P29" s="252">
        <v>150</v>
      </c>
      <c r="Q29" s="23">
        <v>400</v>
      </c>
      <c r="R29" s="23">
        <v>160</v>
      </c>
      <c r="S29" s="20">
        <v>480</v>
      </c>
      <c r="T29" s="23">
        <v>150</v>
      </c>
    </row>
    <row r="30" spans="2:20" ht="56.25" customHeight="1" thickBot="1" x14ac:dyDescent="0.25">
      <c r="B30" s="120" t="s">
        <v>311</v>
      </c>
      <c r="C30" s="123" t="s">
        <v>305</v>
      </c>
      <c r="D30" s="95" t="s">
        <v>490</v>
      </c>
      <c r="E30" s="228" t="s">
        <v>51</v>
      </c>
      <c r="F30" s="250"/>
      <c r="G30" s="250"/>
      <c r="H30" s="245">
        <f>H23</f>
        <v>0</v>
      </c>
      <c r="I30" s="250"/>
      <c r="J30" s="245">
        <v>126</v>
      </c>
      <c r="K30" s="258"/>
      <c r="L30" s="259">
        <v>140</v>
      </c>
      <c r="M30" s="260"/>
      <c r="N30" s="257">
        <f t="shared" si="3"/>
        <v>200</v>
      </c>
      <c r="O30" s="81">
        <v>0</v>
      </c>
      <c r="P30" s="252">
        <v>140</v>
      </c>
      <c r="Q30" s="81"/>
      <c r="R30" s="23">
        <v>220</v>
      </c>
      <c r="S30" s="20">
        <v>0</v>
      </c>
      <c r="T30" s="23">
        <v>200</v>
      </c>
    </row>
    <row r="31" spans="2:20" ht="56.25" customHeight="1" thickBot="1" x14ac:dyDescent="0.25">
      <c r="B31" s="127" t="s">
        <v>313</v>
      </c>
      <c r="C31" s="186" t="s">
        <v>305</v>
      </c>
      <c r="D31" s="104" t="s">
        <v>491</v>
      </c>
      <c r="E31" s="262" t="s">
        <v>51</v>
      </c>
      <c r="F31" s="254"/>
      <c r="G31" s="254"/>
      <c r="H31" s="245">
        <f>H24</f>
        <v>0</v>
      </c>
      <c r="I31" s="254"/>
      <c r="J31" s="245">
        <v>144</v>
      </c>
      <c r="K31" s="265"/>
      <c r="L31" s="266">
        <v>160</v>
      </c>
      <c r="M31" s="267"/>
      <c r="N31" s="257">
        <f t="shared" si="3"/>
        <v>160</v>
      </c>
      <c r="O31" s="154">
        <v>0</v>
      </c>
      <c r="P31" s="256">
        <v>160</v>
      </c>
      <c r="Q31" s="154"/>
      <c r="R31" s="106">
        <v>160</v>
      </c>
      <c r="S31" s="20">
        <v>0</v>
      </c>
      <c r="T31" s="23">
        <v>450</v>
      </c>
    </row>
    <row r="32" spans="2:20" ht="13.5" thickBot="1" x14ac:dyDescent="0.25">
      <c r="B32" s="396" t="s">
        <v>92</v>
      </c>
      <c r="C32" s="397"/>
      <c r="D32" s="397"/>
      <c r="E32" s="397"/>
      <c r="F32" s="268"/>
      <c r="G32" s="269"/>
      <c r="H32" s="269"/>
      <c r="I32" s="269"/>
      <c r="J32" s="269"/>
      <c r="K32" s="270"/>
      <c r="L32" s="271"/>
      <c r="M32" s="272"/>
      <c r="N32" s="272"/>
      <c r="O32" s="113"/>
      <c r="P32" s="273"/>
      <c r="Q32" s="113"/>
      <c r="R32" s="113"/>
      <c r="S32" s="241"/>
      <c r="T32" s="242"/>
    </row>
    <row r="33" spans="2:20" ht="13.5" customHeight="1" thickBot="1" x14ac:dyDescent="0.25">
      <c r="B33" s="412" t="s">
        <v>492</v>
      </c>
      <c r="C33" s="400"/>
      <c r="D33" s="400"/>
      <c r="E33" s="400"/>
      <c r="F33" s="399"/>
      <c r="G33" s="399"/>
      <c r="H33" s="399"/>
      <c r="I33" s="399"/>
      <c r="J33" s="399"/>
      <c r="K33" s="399"/>
      <c r="L33" s="399"/>
      <c r="M33" s="399"/>
      <c r="N33" s="399"/>
      <c r="O33" s="399"/>
      <c r="P33" s="399"/>
      <c r="Q33" s="224"/>
      <c r="R33" s="224"/>
      <c r="S33" s="9"/>
      <c r="T33" s="224"/>
    </row>
    <row r="34" spans="2:20" ht="51.75" thickBot="1" x14ac:dyDescent="0.25">
      <c r="B34" s="133" t="s">
        <v>354</v>
      </c>
      <c r="C34" s="167" t="s">
        <v>215</v>
      </c>
      <c r="D34" s="118" t="s">
        <v>493</v>
      </c>
      <c r="E34" s="243" t="s">
        <v>51</v>
      </c>
      <c r="F34" s="263"/>
      <c r="G34" s="245">
        <f>G27</f>
        <v>0</v>
      </c>
      <c r="H34" s="245">
        <f>H27</f>
        <v>0</v>
      </c>
      <c r="I34" s="245">
        <v>410.22</v>
      </c>
      <c r="J34" s="245">
        <v>97.2</v>
      </c>
      <c r="K34" s="246">
        <v>455.8</v>
      </c>
      <c r="L34" s="246">
        <v>108</v>
      </c>
      <c r="M34" s="257">
        <f>MEDIAN(O34,Q34,S34)</f>
        <v>380</v>
      </c>
      <c r="N34" s="257">
        <f>MEDIAN(P34,R34,T34)</f>
        <v>150</v>
      </c>
      <c r="O34" s="82">
        <v>320</v>
      </c>
      <c r="P34" s="73">
        <v>150</v>
      </c>
      <c r="Q34" s="82">
        <v>380</v>
      </c>
      <c r="R34" s="82">
        <v>160</v>
      </c>
      <c r="S34" s="20">
        <v>480</v>
      </c>
      <c r="T34" s="23">
        <v>150</v>
      </c>
    </row>
    <row r="35" spans="2:20" ht="51.75" thickBot="1" x14ac:dyDescent="0.25">
      <c r="B35" s="120" t="s">
        <v>358</v>
      </c>
      <c r="C35" s="123" t="s">
        <v>215</v>
      </c>
      <c r="D35" s="95" t="s">
        <v>494</v>
      </c>
      <c r="E35" s="228" t="s">
        <v>51</v>
      </c>
      <c r="F35" s="264"/>
      <c r="G35" s="245">
        <f>G34</f>
        <v>0</v>
      </c>
      <c r="H35" s="245">
        <f>H34</f>
        <v>0</v>
      </c>
      <c r="I35" s="245">
        <v>410.22</v>
      </c>
      <c r="J35" s="245">
        <v>97.2</v>
      </c>
      <c r="K35" s="251">
        <v>455.8</v>
      </c>
      <c r="L35" s="251">
        <v>108</v>
      </c>
      <c r="M35" s="257">
        <f t="shared" ref="M35:N38" si="4">MEDIAN(O35,Q35,S35)</f>
        <v>400</v>
      </c>
      <c r="N35" s="257">
        <f t="shared" si="4"/>
        <v>150</v>
      </c>
      <c r="O35" s="23">
        <v>320</v>
      </c>
      <c r="P35" s="252">
        <v>150</v>
      </c>
      <c r="Q35" s="23">
        <v>400</v>
      </c>
      <c r="R35" s="23">
        <v>160</v>
      </c>
      <c r="S35" s="20">
        <v>480</v>
      </c>
      <c r="T35" s="23">
        <v>150</v>
      </c>
    </row>
    <row r="36" spans="2:20" ht="51.75" thickBot="1" x14ac:dyDescent="0.25">
      <c r="B36" s="120" t="s">
        <v>360</v>
      </c>
      <c r="C36" s="123" t="s">
        <v>215</v>
      </c>
      <c r="D36" s="95" t="s">
        <v>495</v>
      </c>
      <c r="E36" s="228" t="s">
        <v>51</v>
      </c>
      <c r="F36" s="264"/>
      <c r="G36" s="245">
        <f>G35</f>
        <v>0</v>
      </c>
      <c r="H36" s="245">
        <f>H35</f>
        <v>0</v>
      </c>
      <c r="I36" s="245">
        <v>410.22</v>
      </c>
      <c r="J36" s="245">
        <v>97.2</v>
      </c>
      <c r="K36" s="251">
        <v>455.8</v>
      </c>
      <c r="L36" s="251">
        <v>108</v>
      </c>
      <c r="M36" s="257">
        <f t="shared" si="4"/>
        <v>400</v>
      </c>
      <c r="N36" s="257">
        <f t="shared" si="4"/>
        <v>150</v>
      </c>
      <c r="O36" s="23">
        <v>320</v>
      </c>
      <c r="P36" s="252">
        <v>150</v>
      </c>
      <c r="Q36" s="23">
        <v>400</v>
      </c>
      <c r="R36" s="23">
        <v>160</v>
      </c>
      <c r="S36" s="20">
        <v>480</v>
      </c>
      <c r="T36" s="23">
        <v>150</v>
      </c>
    </row>
    <row r="37" spans="2:20" ht="51.75" thickBot="1" x14ac:dyDescent="0.25">
      <c r="B37" s="120" t="s">
        <v>362</v>
      </c>
      <c r="C37" s="123" t="s">
        <v>215</v>
      </c>
      <c r="D37" s="95" t="s">
        <v>496</v>
      </c>
      <c r="E37" s="228" t="s">
        <v>51</v>
      </c>
      <c r="F37" s="274"/>
      <c r="G37" s="274"/>
      <c r="H37" s="245">
        <f>H30</f>
        <v>0</v>
      </c>
      <c r="I37" s="274"/>
      <c r="J37" s="245">
        <v>124.2</v>
      </c>
      <c r="K37" s="275"/>
      <c r="L37" s="276">
        <v>138</v>
      </c>
      <c r="M37" s="277"/>
      <c r="N37" s="246">
        <f t="shared" si="4"/>
        <v>200</v>
      </c>
      <c r="O37" s="278">
        <v>0</v>
      </c>
      <c r="P37" s="252">
        <v>140</v>
      </c>
      <c r="Q37" s="81"/>
      <c r="R37" s="23">
        <v>220</v>
      </c>
      <c r="S37" s="20">
        <v>0</v>
      </c>
      <c r="T37" s="23">
        <v>200</v>
      </c>
    </row>
    <row r="38" spans="2:20" ht="64.5" thickBot="1" x14ac:dyDescent="0.25">
      <c r="B38" s="127" t="s">
        <v>364</v>
      </c>
      <c r="C38" s="186" t="s">
        <v>215</v>
      </c>
      <c r="D38" s="104" t="s">
        <v>497</v>
      </c>
      <c r="E38" s="262" t="s">
        <v>51</v>
      </c>
      <c r="F38" s="274"/>
      <c r="G38" s="274"/>
      <c r="H38" s="245">
        <f>H31</f>
        <v>0</v>
      </c>
      <c r="I38" s="274"/>
      <c r="J38" s="245">
        <v>180</v>
      </c>
      <c r="K38" s="275"/>
      <c r="L38" s="276">
        <v>200</v>
      </c>
      <c r="M38" s="277"/>
      <c r="N38" s="246">
        <f t="shared" si="4"/>
        <v>160</v>
      </c>
      <c r="O38" s="279">
        <v>0</v>
      </c>
      <c r="P38" s="280">
        <v>160</v>
      </c>
      <c r="Q38" s="177"/>
      <c r="R38" s="173">
        <v>160</v>
      </c>
      <c r="S38" s="20">
        <v>0</v>
      </c>
      <c r="T38" s="23">
        <v>450</v>
      </c>
    </row>
    <row r="39" spans="2:20" ht="13.5" thickBot="1" x14ac:dyDescent="0.25">
      <c r="B39" s="396" t="s">
        <v>92</v>
      </c>
      <c r="C39" s="397"/>
      <c r="D39" s="397"/>
      <c r="E39" s="397"/>
      <c r="F39" s="235"/>
      <c r="G39" s="236"/>
      <c r="H39" s="236"/>
      <c r="I39" s="236"/>
      <c r="J39" s="236"/>
      <c r="K39" s="237"/>
      <c r="L39" s="238"/>
      <c r="M39" s="239"/>
      <c r="N39" s="239"/>
      <c r="O39" s="179"/>
      <c r="P39" s="240"/>
      <c r="Q39" s="179"/>
      <c r="R39" s="179"/>
      <c r="S39" s="241"/>
      <c r="T39" s="242"/>
    </row>
    <row r="40" spans="2:20" ht="13.5" customHeight="1" thickBot="1" x14ac:dyDescent="0.25">
      <c r="B40" s="412" t="s">
        <v>498</v>
      </c>
      <c r="C40" s="400"/>
      <c r="D40" s="400"/>
      <c r="E40" s="400"/>
      <c r="F40" s="400"/>
      <c r="G40" s="400"/>
      <c r="H40" s="400"/>
      <c r="I40" s="400"/>
      <c r="J40" s="400"/>
      <c r="K40" s="400"/>
      <c r="L40" s="400"/>
      <c r="M40" s="400"/>
      <c r="N40" s="400"/>
      <c r="O40" s="400"/>
      <c r="P40" s="400"/>
      <c r="Q40" s="224"/>
      <c r="R40" s="224"/>
      <c r="S40" s="9"/>
      <c r="T40" s="224"/>
    </row>
    <row r="41" spans="2:20" ht="68.25" customHeight="1" thickBot="1" x14ac:dyDescent="0.25">
      <c r="B41" s="133" t="s">
        <v>403</v>
      </c>
      <c r="C41" s="189" t="s">
        <v>13</v>
      </c>
      <c r="D41" s="118" t="s">
        <v>499</v>
      </c>
      <c r="E41" s="136" t="s">
        <v>56</v>
      </c>
      <c r="F41" s="281"/>
      <c r="G41" s="246"/>
      <c r="H41" s="246"/>
      <c r="I41" s="246">
        <v>0</v>
      </c>
      <c r="J41" s="246">
        <v>225</v>
      </c>
      <c r="K41" s="282"/>
      <c r="L41" s="246">
        <v>250</v>
      </c>
      <c r="M41" s="257">
        <f>MEDIAN(O41,Q41,S41)</f>
        <v>49</v>
      </c>
      <c r="N41" s="257">
        <f>MEDIAN(P41,R41,T41)</f>
        <v>280</v>
      </c>
      <c r="O41" s="82">
        <v>98</v>
      </c>
      <c r="P41" s="73">
        <v>380</v>
      </c>
      <c r="Q41" s="82"/>
      <c r="R41" s="82">
        <v>150</v>
      </c>
      <c r="S41" s="20">
        <v>0</v>
      </c>
      <c r="T41" s="23">
        <v>280</v>
      </c>
    </row>
    <row r="42" spans="2:20" ht="26.25" thickBot="1" x14ac:dyDescent="0.25">
      <c r="B42" s="120" t="s">
        <v>406</v>
      </c>
      <c r="C42" s="184" t="s">
        <v>13</v>
      </c>
      <c r="D42" s="95" t="s">
        <v>500</v>
      </c>
      <c r="E42" s="96" t="s">
        <v>73</v>
      </c>
      <c r="F42" s="283"/>
      <c r="G42" s="246"/>
      <c r="H42" s="246"/>
      <c r="I42" s="246">
        <v>26100</v>
      </c>
      <c r="J42" s="246">
        <v>450</v>
      </c>
      <c r="K42" s="251">
        <v>29000</v>
      </c>
      <c r="L42" s="251">
        <v>500</v>
      </c>
      <c r="M42" s="257">
        <f t="shared" ref="M42:N46" si="5">MEDIAN(O42,Q42,S42)</f>
        <v>35000</v>
      </c>
      <c r="N42" s="257">
        <f t="shared" si="5"/>
        <v>3550</v>
      </c>
      <c r="O42" s="23">
        <v>31000</v>
      </c>
      <c r="P42" s="252">
        <v>1100</v>
      </c>
      <c r="Q42" s="23">
        <v>35000</v>
      </c>
      <c r="R42" s="23"/>
      <c r="S42" s="20">
        <v>60000</v>
      </c>
      <c r="T42" s="23">
        <v>6000</v>
      </c>
    </row>
    <row r="43" spans="2:20" ht="39" thickBot="1" x14ac:dyDescent="0.25">
      <c r="B43" s="120" t="s">
        <v>501</v>
      </c>
      <c r="C43" s="184" t="s">
        <v>13</v>
      </c>
      <c r="D43" s="95" t="s">
        <v>502</v>
      </c>
      <c r="E43" s="96" t="s">
        <v>73</v>
      </c>
      <c r="F43" s="283"/>
      <c r="G43" s="246"/>
      <c r="H43" s="246"/>
      <c r="I43" s="246">
        <v>37800</v>
      </c>
      <c r="J43" s="246">
        <v>450</v>
      </c>
      <c r="K43" s="251">
        <v>42000</v>
      </c>
      <c r="L43" s="251">
        <v>500</v>
      </c>
      <c r="M43" s="257">
        <f t="shared" si="5"/>
        <v>57500</v>
      </c>
      <c r="N43" s="257">
        <f t="shared" si="5"/>
        <v>3550</v>
      </c>
      <c r="O43" s="23">
        <v>45000</v>
      </c>
      <c r="P43" s="252">
        <v>1100</v>
      </c>
      <c r="Q43" s="23"/>
      <c r="R43" s="23"/>
      <c r="S43" s="20">
        <v>70000</v>
      </c>
      <c r="T43" s="23">
        <v>6000</v>
      </c>
    </row>
    <row r="44" spans="2:20" ht="39" thickBot="1" x14ac:dyDescent="0.25">
      <c r="B44" s="120" t="s">
        <v>503</v>
      </c>
      <c r="C44" s="184" t="s">
        <v>504</v>
      </c>
      <c r="D44" s="95" t="s">
        <v>505</v>
      </c>
      <c r="E44" s="86" t="s">
        <v>51</v>
      </c>
      <c r="F44" s="284"/>
      <c r="G44" s="285"/>
      <c r="H44" s="246"/>
      <c r="I44" s="285"/>
      <c r="J44" s="246">
        <v>378</v>
      </c>
      <c r="K44" s="286"/>
      <c r="L44" s="287">
        <v>420</v>
      </c>
      <c r="M44" s="288"/>
      <c r="N44" s="257">
        <f t="shared" si="5"/>
        <v>800</v>
      </c>
      <c r="O44" s="81"/>
      <c r="P44" s="252">
        <v>1650</v>
      </c>
      <c r="Q44" s="81"/>
      <c r="R44" s="23">
        <v>800</v>
      </c>
      <c r="S44" s="261"/>
      <c r="T44" s="23">
        <v>420</v>
      </c>
    </row>
    <row r="45" spans="2:20" ht="26.25" thickBot="1" x14ac:dyDescent="0.25">
      <c r="B45" s="120" t="s">
        <v>506</v>
      </c>
      <c r="C45" s="14" t="s">
        <v>507</v>
      </c>
      <c r="D45" s="95" t="s">
        <v>508</v>
      </c>
      <c r="E45" s="96" t="s">
        <v>73</v>
      </c>
      <c r="F45" s="283"/>
      <c r="G45" s="246"/>
      <c r="H45" s="246"/>
      <c r="I45" s="246">
        <v>324</v>
      </c>
      <c r="J45" s="246">
        <v>2205</v>
      </c>
      <c r="K45" s="251">
        <v>360</v>
      </c>
      <c r="L45" s="251">
        <v>2450</v>
      </c>
      <c r="M45" s="257">
        <f t="shared" si="5"/>
        <v>180</v>
      </c>
      <c r="N45" s="257">
        <f t="shared" si="5"/>
        <v>2650</v>
      </c>
      <c r="O45" s="23">
        <v>360</v>
      </c>
      <c r="P45" s="252">
        <v>2650</v>
      </c>
      <c r="Q45" s="23"/>
      <c r="R45" s="23">
        <v>400</v>
      </c>
      <c r="S45" s="20">
        <v>0</v>
      </c>
      <c r="T45" s="23">
        <v>3410</v>
      </c>
    </row>
    <row r="46" spans="2:20" ht="13.5" thickBot="1" x14ac:dyDescent="0.25">
      <c r="B46" s="102" t="s">
        <v>509</v>
      </c>
      <c r="C46" s="289" t="s">
        <v>13</v>
      </c>
      <c r="D46" s="290" t="s">
        <v>510</v>
      </c>
      <c r="E46" s="291" t="s">
        <v>511</v>
      </c>
      <c r="F46" s="292"/>
      <c r="G46" s="246"/>
      <c r="H46" s="246"/>
      <c r="I46" s="246">
        <v>1800</v>
      </c>
      <c r="J46" s="246">
        <v>360</v>
      </c>
      <c r="K46" s="293">
        <v>2000</v>
      </c>
      <c r="L46" s="92">
        <v>400</v>
      </c>
      <c r="M46" s="257">
        <f t="shared" si="5"/>
        <v>2850</v>
      </c>
      <c r="N46" s="257">
        <f t="shared" si="5"/>
        <v>500</v>
      </c>
      <c r="O46" s="106">
        <v>3500</v>
      </c>
      <c r="P46" s="256">
        <v>1000</v>
      </c>
      <c r="Q46" s="106"/>
      <c r="R46" s="106">
        <v>500</v>
      </c>
      <c r="S46" s="20">
        <v>2200</v>
      </c>
      <c r="T46" s="23">
        <v>500</v>
      </c>
    </row>
    <row r="47" spans="2:20" ht="13.5" thickBot="1" x14ac:dyDescent="0.25">
      <c r="B47" s="396" t="s">
        <v>92</v>
      </c>
      <c r="C47" s="397"/>
      <c r="D47" s="397"/>
      <c r="E47" s="397"/>
      <c r="F47" s="268"/>
      <c r="G47" s="269"/>
      <c r="H47" s="269"/>
      <c r="I47" s="269"/>
      <c r="J47" s="269"/>
      <c r="K47" s="270"/>
      <c r="L47" s="271"/>
      <c r="M47" s="272"/>
      <c r="N47" s="272"/>
      <c r="O47" s="113"/>
      <c r="P47" s="273"/>
      <c r="Q47" s="113"/>
      <c r="R47" s="113"/>
      <c r="S47" s="241"/>
      <c r="T47" s="242"/>
    </row>
    <row r="48" spans="2:20" ht="13.5" customHeight="1" thickBot="1" x14ac:dyDescent="0.25">
      <c r="B48" s="412" t="s">
        <v>512</v>
      </c>
      <c r="C48" s="400"/>
      <c r="D48" s="400"/>
      <c r="E48" s="400"/>
      <c r="F48" s="399"/>
      <c r="G48" s="399"/>
      <c r="H48" s="399"/>
      <c r="I48" s="399"/>
      <c r="J48" s="399"/>
      <c r="K48" s="399"/>
      <c r="L48" s="399"/>
      <c r="M48" s="399"/>
      <c r="N48" s="399"/>
      <c r="O48" s="399"/>
      <c r="P48" s="399"/>
      <c r="Q48" s="224"/>
      <c r="R48" s="224"/>
      <c r="S48" s="9"/>
      <c r="T48" s="224"/>
    </row>
    <row r="49" spans="2:20" ht="77.25" thickBot="1" x14ac:dyDescent="0.25">
      <c r="B49" s="133" t="s">
        <v>409</v>
      </c>
      <c r="C49" s="134" t="s">
        <v>13</v>
      </c>
      <c r="D49" s="118" t="s">
        <v>513</v>
      </c>
      <c r="E49" s="294" t="s">
        <v>472</v>
      </c>
      <c r="F49" s="295"/>
      <c r="G49" s="245"/>
      <c r="H49" s="245"/>
      <c r="I49" s="245">
        <v>10.8</v>
      </c>
      <c r="J49" s="245">
        <v>4.5</v>
      </c>
      <c r="K49" s="246">
        <v>12</v>
      </c>
      <c r="L49" s="246">
        <v>5</v>
      </c>
      <c r="M49" s="257">
        <f>MEDIAN(O49,Q49,S49)</f>
        <v>12.5</v>
      </c>
      <c r="N49" s="257">
        <f>MEDIAN(P49,R49,T49)</f>
        <v>12</v>
      </c>
      <c r="O49" s="82">
        <v>20</v>
      </c>
      <c r="P49" s="73">
        <v>5</v>
      </c>
      <c r="Q49" s="82"/>
      <c r="R49" s="82">
        <v>25</v>
      </c>
      <c r="S49" s="20">
        <v>5</v>
      </c>
      <c r="T49" s="23">
        <v>12</v>
      </c>
    </row>
    <row r="50" spans="2:20" ht="39" thickBot="1" x14ac:dyDescent="0.25">
      <c r="B50" s="120" t="s">
        <v>412</v>
      </c>
      <c r="C50" s="123" t="s">
        <v>514</v>
      </c>
      <c r="D50" s="124" t="s">
        <v>515</v>
      </c>
      <c r="E50" s="249" t="s">
        <v>56</v>
      </c>
      <c r="F50" s="250"/>
      <c r="G50" s="250"/>
      <c r="H50" s="245"/>
      <c r="I50" s="250"/>
      <c r="J50" s="245">
        <v>76.5</v>
      </c>
      <c r="K50" s="258"/>
      <c r="L50" s="259">
        <v>85</v>
      </c>
      <c r="M50" s="260"/>
      <c r="N50" s="257">
        <f t="shared" ref="N50:N71" si="6">MEDIAN(P50,R50,T50)</f>
        <v>110</v>
      </c>
      <c r="O50" s="81">
        <v>0</v>
      </c>
      <c r="P50" s="252">
        <v>85</v>
      </c>
      <c r="Q50" s="81"/>
      <c r="R50" s="23">
        <v>120</v>
      </c>
      <c r="S50" s="261"/>
      <c r="T50" s="23">
        <v>110</v>
      </c>
    </row>
    <row r="51" spans="2:20" ht="39" thickBot="1" x14ac:dyDescent="0.25">
      <c r="B51" s="120" t="s">
        <v>414</v>
      </c>
      <c r="C51" s="123" t="s">
        <v>514</v>
      </c>
      <c r="D51" s="124" t="s">
        <v>516</v>
      </c>
      <c r="E51" s="249" t="s">
        <v>56</v>
      </c>
      <c r="F51" s="250"/>
      <c r="G51" s="250"/>
      <c r="H51" s="245"/>
      <c r="I51" s="250"/>
      <c r="J51" s="245">
        <v>72</v>
      </c>
      <c r="K51" s="258"/>
      <c r="L51" s="259">
        <v>80</v>
      </c>
      <c r="M51" s="260"/>
      <c r="N51" s="257">
        <f t="shared" si="6"/>
        <v>110</v>
      </c>
      <c r="O51" s="81">
        <v>0</v>
      </c>
      <c r="P51" s="252">
        <v>80</v>
      </c>
      <c r="Q51" s="81"/>
      <c r="R51" s="23">
        <v>120</v>
      </c>
      <c r="S51" s="261"/>
      <c r="T51" s="23">
        <v>110</v>
      </c>
    </row>
    <row r="52" spans="2:20" ht="39" thickBot="1" x14ac:dyDescent="0.25">
      <c r="B52" s="120" t="s">
        <v>416</v>
      </c>
      <c r="C52" s="123" t="s">
        <v>514</v>
      </c>
      <c r="D52" s="124" t="s">
        <v>517</v>
      </c>
      <c r="E52" s="249" t="s">
        <v>56</v>
      </c>
      <c r="F52" s="250"/>
      <c r="G52" s="250"/>
      <c r="H52" s="245"/>
      <c r="I52" s="250"/>
      <c r="J52" s="245">
        <v>76.5</v>
      </c>
      <c r="K52" s="258"/>
      <c r="L52" s="259">
        <v>85</v>
      </c>
      <c r="M52" s="260"/>
      <c r="N52" s="257">
        <f t="shared" si="6"/>
        <v>110</v>
      </c>
      <c r="O52" s="81">
        <v>0</v>
      </c>
      <c r="P52" s="252">
        <v>85</v>
      </c>
      <c r="Q52" s="81"/>
      <c r="R52" s="23">
        <v>120</v>
      </c>
      <c r="S52" s="261"/>
      <c r="T52" s="23">
        <v>110</v>
      </c>
    </row>
    <row r="53" spans="2:20" ht="39" thickBot="1" x14ac:dyDescent="0.25">
      <c r="B53" s="120" t="s">
        <v>418</v>
      </c>
      <c r="C53" s="123" t="s">
        <v>514</v>
      </c>
      <c r="D53" s="124" t="s">
        <v>518</v>
      </c>
      <c r="E53" s="249" t="s">
        <v>56</v>
      </c>
      <c r="F53" s="250"/>
      <c r="G53" s="250"/>
      <c r="H53" s="245"/>
      <c r="I53" s="250"/>
      <c r="J53" s="245">
        <v>72</v>
      </c>
      <c r="K53" s="258"/>
      <c r="L53" s="259">
        <v>80</v>
      </c>
      <c r="M53" s="260"/>
      <c r="N53" s="257">
        <f t="shared" si="6"/>
        <v>110</v>
      </c>
      <c r="O53" s="81">
        <v>0</v>
      </c>
      <c r="P53" s="252">
        <v>80</v>
      </c>
      <c r="Q53" s="81"/>
      <c r="R53" s="23">
        <v>120</v>
      </c>
      <c r="S53" s="261"/>
      <c r="T53" s="23">
        <v>110</v>
      </c>
    </row>
    <row r="54" spans="2:20" ht="39" thickBot="1" x14ac:dyDescent="0.25">
      <c r="B54" s="120" t="s">
        <v>419</v>
      </c>
      <c r="C54" s="123" t="s">
        <v>514</v>
      </c>
      <c r="D54" s="124" t="s">
        <v>519</v>
      </c>
      <c r="E54" s="249" t="s">
        <v>56</v>
      </c>
      <c r="F54" s="250"/>
      <c r="G54" s="250"/>
      <c r="H54" s="245"/>
      <c r="I54" s="250"/>
      <c r="J54" s="245">
        <v>76.5</v>
      </c>
      <c r="K54" s="258"/>
      <c r="L54" s="259">
        <v>85</v>
      </c>
      <c r="M54" s="260"/>
      <c r="N54" s="257">
        <f t="shared" si="6"/>
        <v>110</v>
      </c>
      <c r="O54" s="81">
        <v>0</v>
      </c>
      <c r="P54" s="252">
        <v>85</v>
      </c>
      <c r="Q54" s="81"/>
      <c r="R54" s="23">
        <v>120</v>
      </c>
      <c r="S54" s="261"/>
      <c r="T54" s="23">
        <v>110</v>
      </c>
    </row>
    <row r="55" spans="2:20" ht="39" thickBot="1" x14ac:dyDescent="0.25">
      <c r="B55" s="120" t="s">
        <v>420</v>
      </c>
      <c r="C55" s="123" t="s">
        <v>514</v>
      </c>
      <c r="D55" s="124" t="s">
        <v>520</v>
      </c>
      <c r="E55" s="249" t="s">
        <v>56</v>
      </c>
      <c r="F55" s="250"/>
      <c r="G55" s="250"/>
      <c r="H55" s="245"/>
      <c r="I55" s="250"/>
      <c r="J55" s="245">
        <v>72</v>
      </c>
      <c r="K55" s="258"/>
      <c r="L55" s="259">
        <v>80</v>
      </c>
      <c r="M55" s="260"/>
      <c r="N55" s="257">
        <f t="shared" si="6"/>
        <v>110</v>
      </c>
      <c r="O55" s="81">
        <v>0</v>
      </c>
      <c r="P55" s="252">
        <v>80</v>
      </c>
      <c r="Q55" s="81"/>
      <c r="R55" s="23">
        <v>120</v>
      </c>
      <c r="S55" s="261"/>
      <c r="T55" s="23">
        <v>110</v>
      </c>
    </row>
    <row r="56" spans="2:20" ht="39" thickBot="1" x14ac:dyDescent="0.25">
      <c r="B56" s="120" t="s">
        <v>521</v>
      </c>
      <c r="C56" s="123" t="s">
        <v>514</v>
      </c>
      <c r="D56" s="124" t="s">
        <v>522</v>
      </c>
      <c r="E56" s="249" t="s">
        <v>56</v>
      </c>
      <c r="F56" s="250"/>
      <c r="G56" s="250"/>
      <c r="H56" s="245"/>
      <c r="I56" s="250"/>
      <c r="J56" s="245">
        <v>76.5</v>
      </c>
      <c r="K56" s="258"/>
      <c r="L56" s="259">
        <v>85</v>
      </c>
      <c r="M56" s="260"/>
      <c r="N56" s="257">
        <f t="shared" si="6"/>
        <v>110</v>
      </c>
      <c r="O56" s="81">
        <v>0</v>
      </c>
      <c r="P56" s="252">
        <v>85</v>
      </c>
      <c r="Q56" s="81"/>
      <c r="R56" s="23">
        <v>120</v>
      </c>
      <c r="S56" s="261"/>
      <c r="T56" s="23">
        <v>110</v>
      </c>
    </row>
    <row r="57" spans="2:20" ht="39" thickBot="1" x14ac:dyDescent="0.25">
      <c r="B57" s="120" t="s">
        <v>523</v>
      </c>
      <c r="C57" s="123" t="s">
        <v>514</v>
      </c>
      <c r="D57" s="124" t="s">
        <v>524</v>
      </c>
      <c r="E57" s="249" t="s">
        <v>56</v>
      </c>
      <c r="F57" s="250"/>
      <c r="G57" s="250"/>
      <c r="H57" s="245"/>
      <c r="I57" s="250"/>
      <c r="J57" s="245">
        <v>72</v>
      </c>
      <c r="K57" s="258"/>
      <c r="L57" s="259">
        <v>80</v>
      </c>
      <c r="M57" s="260"/>
      <c r="N57" s="257">
        <f t="shared" si="6"/>
        <v>110</v>
      </c>
      <c r="O57" s="81">
        <v>0</v>
      </c>
      <c r="P57" s="252">
        <v>80</v>
      </c>
      <c r="Q57" s="81"/>
      <c r="R57" s="23">
        <v>120</v>
      </c>
      <c r="S57" s="261"/>
      <c r="T57" s="23">
        <v>110</v>
      </c>
    </row>
    <row r="58" spans="2:20" ht="39" thickBot="1" x14ac:dyDescent="0.25">
      <c r="B58" s="120" t="s">
        <v>525</v>
      </c>
      <c r="C58" s="123" t="s">
        <v>514</v>
      </c>
      <c r="D58" s="124" t="s">
        <v>526</v>
      </c>
      <c r="E58" s="249" t="s">
        <v>56</v>
      </c>
      <c r="F58" s="250"/>
      <c r="G58" s="250"/>
      <c r="H58" s="245"/>
      <c r="I58" s="250"/>
      <c r="J58" s="245">
        <v>76.5</v>
      </c>
      <c r="K58" s="258"/>
      <c r="L58" s="259">
        <v>85</v>
      </c>
      <c r="M58" s="260"/>
      <c r="N58" s="257">
        <f t="shared" si="6"/>
        <v>110</v>
      </c>
      <c r="O58" s="81">
        <v>0</v>
      </c>
      <c r="P58" s="252">
        <v>80</v>
      </c>
      <c r="Q58" s="81"/>
      <c r="R58" s="23">
        <v>120</v>
      </c>
      <c r="S58" s="261"/>
      <c r="T58" s="23">
        <v>110</v>
      </c>
    </row>
    <row r="59" spans="2:20" ht="39" thickBot="1" x14ac:dyDescent="0.25">
      <c r="B59" s="120" t="s">
        <v>527</v>
      </c>
      <c r="C59" s="123" t="s">
        <v>514</v>
      </c>
      <c r="D59" s="124" t="s">
        <v>528</v>
      </c>
      <c r="E59" s="249" t="s">
        <v>56</v>
      </c>
      <c r="F59" s="250"/>
      <c r="G59" s="250"/>
      <c r="H59" s="245"/>
      <c r="I59" s="250"/>
      <c r="J59" s="245">
        <v>72</v>
      </c>
      <c r="K59" s="258"/>
      <c r="L59" s="259">
        <v>80</v>
      </c>
      <c r="M59" s="260"/>
      <c r="N59" s="257">
        <f t="shared" si="6"/>
        <v>100</v>
      </c>
      <c r="O59" s="81">
        <v>0</v>
      </c>
      <c r="P59" s="252">
        <v>80</v>
      </c>
      <c r="Q59" s="81"/>
      <c r="R59" s="23">
        <v>100</v>
      </c>
      <c r="S59" s="261"/>
      <c r="T59" s="23">
        <v>110</v>
      </c>
    </row>
    <row r="60" spans="2:20" ht="39" thickBot="1" x14ac:dyDescent="0.25">
      <c r="B60" s="120" t="s">
        <v>529</v>
      </c>
      <c r="C60" s="123" t="s">
        <v>514</v>
      </c>
      <c r="D60" s="124" t="s">
        <v>530</v>
      </c>
      <c r="E60" s="249" t="s">
        <v>56</v>
      </c>
      <c r="F60" s="250"/>
      <c r="G60" s="250"/>
      <c r="H60" s="245"/>
      <c r="I60" s="250"/>
      <c r="J60" s="245">
        <v>76.5</v>
      </c>
      <c r="K60" s="258"/>
      <c r="L60" s="259">
        <v>85</v>
      </c>
      <c r="M60" s="260"/>
      <c r="N60" s="257">
        <f t="shared" si="6"/>
        <v>100</v>
      </c>
      <c r="O60" s="81">
        <v>0</v>
      </c>
      <c r="P60" s="252">
        <v>85</v>
      </c>
      <c r="Q60" s="81"/>
      <c r="R60" s="23">
        <v>100</v>
      </c>
      <c r="S60" s="261"/>
      <c r="T60" s="23">
        <v>110</v>
      </c>
    </row>
    <row r="61" spans="2:20" ht="39" thickBot="1" x14ac:dyDescent="0.25">
      <c r="B61" s="120" t="s">
        <v>531</v>
      </c>
      <c r="C61" s="123" t="s">
        <v>514</v>
      </c>
      <c r="D61" s="124" t="s">
        <v>532</v>
      </c>
      <c r="E61" s="249" t="s">
        <v>56</v>
      </c>
      <c r="F61" s="250"/>
      <c r="G61" s="250"/>
      <c r="H61" s="245"/>
      <c r="I61" s="250"/>
      <c r="J61" s="245">
        <v>72</v>
      </c>
      <c r="K61" s="258"/>
      <c r="L61" s="259">
        <v>80</v>
      </c>
      <c r="M61" s="260"/>
      <c r="N61" s="257">
        <f t="shared" si="6"/>
        <v>100</v>
      </c>
      <c r="O61" s="81">
        <v>0</v>
      </c>
      <c r="P61" s="252">
        <v>80</v>
      </c>
      <c r="Q61" s="81"/>
      <c r="R61" s="23">
        <v>100</v>
      </c>
      <c r="S61" s="261"/>
      <c r="T61" s="23">
        <v>110</v>
      </c>
    </row>
    <row r="62" spans="2:20" ht="64.5" thickBot="1" x14ac:dyDescent="0.25">
      <c r="B62" s="120" t="s">
        <v>533</v>
      </c>
      <c r="C62" s="123" t="s">
        <v>534</v>
      </c>
      <c r="D62" s="124" t="s">
        <v>535</v>
      </c>
      <c r="E62" s="249" t="s">
        <v>56</v>
      </c>
      <c r="F62" s="250"/>
      <c r="G62" s="250"/>
      <c r="H62" s="245"/>
      <c r="I62" s="250"/>
      <c r="J62" s="245">
        <v>28.8</v>
      </c>
      <c r="K62" s="258"/>
      <c r="L62" s="259">
        <v>32</v>
      </c>
      <c r="M62" s="260"/>
      <c r="N62" s="257">
        <f t="shared" si="6"/>
        <v>50</v>
      </c>
      <c r="O62" s="81">
        <v>0</v>
      </c>
      <c r="P62" s="252">
        <v>50</v>
      </c>
      <c r="Q62" s="81"/>
      <c r="R62" s="23">
        <v>50</v>
      </c>
      <c r="S62" s="261"/>
      <c r="T62" s="23">
        <v>32</v>
      </c>
    </row>
    <row r="63" spans="2:20" ht="64.5" thickBot="1" x14ac:dyDescent="0.25">
      <c r="B63" s="120" t="s">
        <v>536</v>
      </c>
      <c r="C63" s="123" t="s">
        <v>534</v>
      </c>
      <c r="D63" s="124" t="s">
        <v>537</v>
      </c>
      <c r="E63" s="249" t="s">
        <v>56</v>
      </c>
      <c r="F63" s="250"/>
      <c r="G63" s="250"/>
      <c r="H63" s="245"/>
      <c r="I63" s="250"/>
      <c r="J63" s="245">
        <v>28.8</v>
      </c>
      <c r="K63" s="258"/>
      <c r="L63" s="259">
        <v>32</v>
      </c>
      <c r="M63" s="260"/>
      <c r="N63" s="296">
        <f t="shared" si="6"/>
        <v>35</v>
      </c>
      <c r="O63" s="81">
        <v>0</v>
      </c>
      <c r="P63" s="252">
        <v>35</v>
      </c>
      <c r="Q63" s="81"/>
      <c r="R63" s="23">
        <v>50</v>
      </c>
      <c r="S63" s="261"/>
      <c r="T63" s="23">
        <v>32</v>
      </c>
    </row>
    <row r="64" spans="2:20" ht="51.75" thickBot="1" x14ac:dyDescent="0.25">
      <c r="B64" s="120" t="s">
        <v>538</v>
      </c>
      <c r="C64" s="123" t="s">
        <v>534</v>
      </c>
      <c r="D64" s="95" t="s">
        <v>539</v>
      </c>
      <c r="E64" s="249" t="s">
        <v>73</v>
      </c>
      <c r="F64" s="250"/>
      <c r="G64" s="250"/>
      <c r="H64" s="245"/>
      <c r="I64" s="250"/>
      <c r="J64" s="245">
        <v>260</v>
      </c>
      <c r="K64" s="258"/>
      <c r="L64" s="259">
        <f t="shared" ref="L64:L66" si="7">AVERAGE(P64,R64,T64)</f>
        <v>288.88888888888886</v>
      </c>
      <c r="M64" s="260"/>
      <c r="N64" s="23">
        <f t="shared" si="6"/>
        <v>250</v>
      </c>
      <c r="O64" s="81">
        <v>0</v>
      </c>
      <c r="P64" s="252">
        <f>AVERAGE(R64:T64)</f>
        <v>216.66666666666666</v>
      </c>
      <c r="Q64" s="81"/>
      <c r="R64" s="23">
        <v>400</v>
      </c>
      <c r="S64" s="20">
        <v>0</v>
      </c>
      <c r="T64" s="23">
        <v>250</v>
      </c>
    </row>
    <row r="65" spans="2:20" ht="26.25" thickBot="1" x14ac:dyDescent="0.25">
      <c r="B65" s="120" t="s">
        <v>540</v>
      </c>
      <c r="C65" s="297" t="s">
        <v>541</v>
      </c>
      <c r="D65" s="95" t="s">
        <v>542</v>
      </c>
      <c r="E65" s="249" t="s">
        <v>73</v>
      </c>
      <c r="F65" s="250"/>
      <c r="G65" s="250"/>
      <c r="H65" s="245"/>
      <c r="I65" s="250"/>
      <c r="J65" s="245">
        <v>102</v>
      </c>
      <c r="K65" s="258"/>
      <c r="L65" s="259">
        <f t="shared" si="7"/>
        <v>113.33333333333333</v>
      </c>
      <c r="M65" s="260"/>
      <c r="N65" s="23">
        <f t="shared" si="6"/>
        <v>85</v>
      </c>
      <c r="O65" s="81">
        <v>0</v>
      </c>
      <c r="P65" s="252">
        <f>AVERAGE(R65:T65)</f>
        <v>85</v>
      </c>
      <c r="Q65" s="81"/>
      <c r="R65" s="23">
        <v>200</v>
      </c>
      <c r="S65" s="20">
        <v>0</v>
      </c>
      <c r="T65" s="23">
        <v>55</v>
      </c>
    </row>
    <row r="66" spans="2:20" ht="26.25" thickBot="1" x14ac:dyDescent="0.25">
      <c r="B66" s="75" t="s">
        <v>543</v>
      </c>
      <c r="C66" s="298" t="s">
        <v>544</v>
      </c>
      <c r="D66" s="299" t="s">
        <v>545</v>
      </c>
      <c r="E66" s="300" t="s">
        <v>56</v>
      </c>
      <c r="F66" s="250"/>
      <c r="G66" s="250"/>
      <c r="H66" s="245"/>
      <c r="I66" s="250"/>
      <c r="J66" s="245">
        <v>3700</v>
      </c>
      <c r="K66" s="258"/>
      <c r="L66" s="259">
        <f t="shared" si="7"/>
        <v>2466.6666666666665</v>
      </c>
      <c r="M66" s="260"/>
      <c r="N66" s="23">
        <f t="shared" si="6"/>
        <v>3500</v>
      </c>
      <c r="O66" s="81">
        <v>0</v>
      </c>
      <c r="P66" s="252">
        <v>3500</v>
      </c>
      <c r="Q66" s="81"/>
      <c r="R66" s="23">
        <v>3600</v>
      </c>
      <c r="S66" s="20">
        <v>4000</v>
      </c>
      <c r="T66" s="23">
        <v>300</v>
      </c>
    </row>
    <row r="67" spans="2:20" ht="13.5" thickBot="1" x14ac:dyDescent="0.25">
      <c r="B67" s="75" t="s">
        <v>546</v>
      </c>
      <c r="C67" s="301" t="s">
        <v>13</v>
      </c>
      <c r="D67" s="85" t="s">
        <v>547</v>
      </c>
      <c r="E67" s="302" t="s">
        <v>511</v>
      </c>
      <c r="F67" s="250"/>
      <c r="G67" s="250"/>
      <c r="H67" s="245"/>
      <c r="I67" s="250"/>
      <c r="J67" s="245">
        <v>8328.6</v>
      </c>
      <c r="K67" s="258"/>
      <c r="L67" s="259">
        <v>9254</v>
      </c>
      <c r="M67" s="260"/>
      <c r="N67" s="23">
        <f t="shared" si="6"/>
        <v>11400</v>
      </c>
      <c r="O67" s="81">
        <v>0</v>
      </c>
      <c r="P67" s="252">
        <v>12500</v>
      </c>
      <c r="Q67" s="81"/>
      <c r="R67" s="23">
        <v>2000</v>
      </c>
      <c r="S67" s="20">
        <v>0</v>
      </c>
      <c r="T67" s="23">
        <v>11400</v>
      </c>
    </row>
    <row r="68" spans="2:20" ht="13.5" thickBot="1" x14ac:dyDescent="0.25">
      <c r="B68" s="75" t="s">
        <v>548</v>
      </c>
      <c r="C68" s="301" t="s">
        <v>13</v>
      </c>
      <c r="D68" s="85" t="s">
        <v>549</v>
      </c>
      <c r="E68" s="302" t="s">
        <v>511</v>
      </c>
      <c r="F68" s="250"/>
      <c r="G68" s="250"/>
      <c r="H68" s="245"/>
      <c r="I68" s="250"/>
      <c r="J68" s="245">
        <v>9126</v>
      </c>
      <c r="K68" s="258"/>
      <c r="L68" s="259">
        <v>10140</v>
      </c>
      <c r="M68" s="260"/>
      <c r="N68" s="23">
        <f t="shared" si="6"/>
        <v>12450</v>
      </c>
      <c r="O68" s="81">
        <v>0</v>
      </c>
      <c r="P68" s="252">
        <v>13600</v>
      </c>
      <c r="Q68" s="81"/>
      <c r="R68" s="23">
        <v>1500</v>
      </c>
      <c r="S68" s="20">
        <v>0</v>
      </c>
      <c r="T68" s="23">
        <v>12450</v>
      </c>
    </row>
    <row r="69" spans="2:20" ht="26.25" thickBot="1" x14ac:dyDescent="0.25">
      <c r="B69" s="75" t="s">
        <v>550</v>
      </c>
      <c r="C69" s="301" t="s">
        <v>13</v>
      </c>
      <c r="D69" s="85" t="s">
        <v>551</v>
      </c>
      <c r="E69" s="302" t="s">
        <v>552</v>
      </c>
      <c r="F69" s="250"/>
      <c r="G69" s="250"/>
      <c r="H69" s="245"/>
      <c r="I69" s="250"/>
      <c r="J69" s="245">
        <v>5624.1</v>
      </c>
      <c r="K69" s="258"/>
      <c r="L69" s="259">
        <f>AVERAGE(P69,R69,T69)</f>
        <v>6249</v>
      </c>
      <c r="M69" s="260"/>
      <c r="N69" s="23">
        <f t="shared" si="6"/>
        <v>5900</v>
      </c>
      <c r="O69" s="81">
        <v>0</v>
      </c>
      <c r="P69" s="252">
        <v>5900</v>
      </c>
      <c r="Q69" s="81"/>
      <c r="R69" s="23">
        <v>1500</v>
      </c>
      <c r="S69" s="20">
        <v>0</v>
      </c>
      <c r="T69" s="23">
        <v>11347</v>
      </c>
    </row>
    <row r="70" spans="2:20" ht="13.5" thickBot="1" x14ac:dyDescent="0.25">
      <c r="B70" s="75" t="s">
        <v>553</v>
      </c>
      <c r="C70" s="301" t="s">
        <v>13</v>
      </c>
      <c r="D70" s="85" t="s">
        <v>554</v>
      </c>
      <c r="E70" s="302" t="s">
        <v>511</v>
      </c>
      <c r="F70" s="250"/>
      <c r="G70" s="245"/>
      <c r="H70" s="245"/>
      <c r="I70" s="245">
        <v>1800</v>
      </c>
      <c r="J70" s="245">
        <v>630</v>
      </c>
      <c r="K70" s="303">
        <v>2000</v>
      </c>
      <c r="L70" s="259">
        <v>700</v>
      </c>
      <c r="M70" s="304"/>
      <c r="N70" s="23">
        <f t="shared" si="6"/>
        <v>500</v>
      </c>
      <c r="O70" s="23">
        <v>3500</v>
      </c>
      <c r="P70" s="252">
        <v>1000</v>
      </c>
      <c r="Q70" s="23"/>
      <c r="R70" s="23">
        <v>500</v>
      </c>
      <c r="S70" s="20">
        <v>2200</v>
      </c>
      <c r="T70" s="23">
        <v>500</v>
      </c>
    </row>
    <row r="71" spans="2:20" ht="25.5" x14ac:dyDescent="0.2">
      <c r="B71" s="75" t="s">
        <v>555</v>
      </c>
      <c r="C71" s="76" t="s">
        <v>13</v>
      </c>
      <c r="D71" s="95" t="s">
        <v>556</v>
      </c>
      <c r="E71" s="305" t="s">
        <v>424</v>
      </c>
      <c r="F71" s="258"/>
      <c r="G71" s="245"/>
      <c r="H71" s="245"/>
      <c r="I71" s="245">
        <v>135</v>
      </c>
      <c r="J71" s="245">
        <v>45</v>
      </c>
      <c r="K71" s="306">
        <v>150</v>
      </c>
      <c r="L71" s="307">
        <v>50</v>
      </c>
      <c r="M71" s="307"/>
      <c r="N71" s="23">
        <f t="shared" si="6"/>
        <v>275</v>
      </c>
      <c r="O71" s="23">
        <v>100</v>
      </c>
      <c r="P71" s="252">
        <v>50</v>
      </c>
      <c r="Q71" s="23"/>
      <c r="R71" s="23"/>
      <c r="S71" s="20">
        <v>180</v>
      </c>
      <c r="T71" s="23">
        <v>500</v>
      </c>
    </row>
    <row r="72" spans="2:20" ht="64.5" thickBot="1" x14ac:dyDescent="0.25">
      <c r="B72" s="75" t="s">
        <v>557</v>
      </c>
      <c r="C72" s="149" t="s">
        <v>13</v>
      </c>
      <c r="D72" s="104" t="s">
        <v>558</v>
      </c>
      <c r="E72" s="308" t="s">
        <v>15</v>
      </c>
      <c r="F72" s="309"/>
      <c r="G72" s="454"/>
      <c r="H72" s="455"/>
      <c r="I72" s="456" t="s">
        <v>174</v>
      </c>
      <c r="J72" s="457"/>
      <c r="K72" s="458">
        <v>7.0000000000000007E-2</v>
      </c>
      <c r="L72" s="459"/>
      <c r="M72" s="310"/>
      <c r="N72" s="23"/>
      <c r="O72" s="173">
        <v>0</v>
      </c>
      <c r="P72" s="280">
        <v>0</v>
      </c>
      <c r="Q72" s="311"/>
      <c r="R72" s="311"/>
      <c r="S72" s="20">
        <v>1600</v>
      </c>
      <c r="T72" s="23">
        <v>900</v>
      </c>
    </row>
    <row r="73" spans="2:20" ht="13.5" thickBot="1" x14ac:dyDescent="0.25">
      <c r="B73" s="396" t="s">
        <v>92</v>
      </c>
      <c r="C73" s="397"/>
      <c r="D73" s="397"/>
      <c r="E73" s="397"/>
      <c r="F73" s="235"/>
      <c r="G73" s="236"/>
      <c r="H73" s="236"/>
      <c r="I73" s="236"/>
      <c r="J73" s="236"/>
      <c r="K73" s="237"/>
      <c r="L73" s="238"/>
      <c r="M73" s="239"/>
      <c r="N73" s="272"/>
      <c r="O73" s="179"/>
      <c r="P73" s="240"/>
      <c r="Q73" s="179"/>
      <c r="R73" s="179"/>
      <c r="S73" s="241"/>
      <c r="T73" s="242"/>
    </row>
    <row r="74" spans="2:20" ht="13.5" customHeight="1" thickBot="1" x14ac:dyDescent="0.25">
      <c r="B74" s="412" t="s">
        <v>559</v>
      </c>
      <c r="C74" s="400"/>
      <c r="D74" s="400"/>
      <c r="E74" s="400"/>
      <c r="F74" s="400"/>
      <c r="G74" s="400"/>
      <c r="H74" s="400"/>
      <c r="I74" s="400"/>
      <c r="J74" s="400"/>
      <c r="K74" s="400"/>
      <c r="L74" s="400"/>
      <c r="M74" s="400"/>
      <c r="N74" s="400"/>
      <c r="O74" s="400"/>
      <c r="P74" s="400"/>
      <c r="Q74" s="224"/>
      <c r="R74" s="224"/>
      <c r="S74" s="9"/>
      <c r="T74" s="224"/>
    </row>
    <row r="75" spans="2:20" ht="79.5" customHeight="1" thickBot="1" x14ac:dyDescent="0.25">
      <c r="B75" s="133" t="s">
        <v>422</v>
      </c>
      <c r="C75" s="167" t="s">
        <v>305</v>
      </c>
      <c r="D75" s="118" t="s">
        <v>560</v>
      </c>
      <c r="E75" s="136" t="s">
        <v>472</v>
      </c>
      <c r="F75" s="312"/>
      <c r="G75" s="245"/>
      <c r="H75" s="245"/>
      <c r="I75" s="245">
        <v>11.25</v>
      </c>
      <c r="J75" s="245">
        <v>5.4</v>
      </c>
      <c r="K75" s="246">
        <v>12.5</v>
      </c>
      <c r="L75" s="246">
        <v>6</v>
      </c>
      <c r="M75" s="257">
        <f>MEDIAN(O75,Q75,S75)</f>
        <v>12.5</v>
      </c>
      <c r="N75" s="257">
        <f>MEDIAN(P75,R75,T75)</f>
        <v>12</v>
      </c>
      <c r="O75" s="82">
        <v>20</v>
      </c>
      <c r="P75" s="73">
        <v>5</v>
      </c>
      <c r="Q75" s="82"/>
      <c r="R75" s="82">
        <v>25</v>
      </c>
      <c r="S75" s="20">
        <v>5</v>
      </c>
      <c r="T75" s="23">
        <v>12</v>
      </c>
    </row>
    <row r="76" spans="2:20" ht="51.75" thickBot="1" x14ac:dyDescent="0.25">
      <c r="B76" s="120" t="s">
        <v>425</v>
      </c>
      <c r="C76" s="123" t="s">
        <v>305</v>
      </c>
      <c r="D76" s="95" t="s">
        <v>561</v>
      </c>
      <c r="E76" s="96" t="s">
        <v>472</v>
      </c>
      <c r="F76" s="313"/>
      <c r="G76" s="245"/>
      <c r="H76" s="245"/>
      <c r="I76" s="245">
        <v>11.25</v>
      </c>
      <c r="J76" s="245">
        <v>5.4</v>
      </c>
      <c r="K76" s="251">
        <v>12.5</v>
      </c>
      <c r="L76" s="251">
        <v>6</v>
      </c>
      <c r="M76" s="257">
        <f>MEDIAN(O76,Q76,S76)</f>
        <v>12.5</v>
      </c>
      <c r="N76" s="257">
        <f t="shared" ref="N76:N139" si="8">MEDIAN(P76,R76,T76)</f>
        <v>12</v>
      </c>
      <c r="O76" s="23">
        <v>20</v>
      </c>
      <c r="P76" s="252">
        <v>5</v>
      </c>
      <c r="Q76" s="23"/>
      <c r="R76" s="23">
        <v>25</v>
      </c>
      <c r="S76" s="20">
        <v>5</v>
      </c>
      <c r="T76" s="23">
        <v>12</v>
      </c>
    </row>
    <row r="77" spans="2:20" ht="39" thickBot="1" x14ac:dyDescent="0.25">
      <c r="B77" s="120" t="s">
        <v>427</v>
      </c>
      <c r="C77" s="123" t="s">
        <v>562</v>
      </c>
      <c r="D77" s="124" t="s">
        <v>563</v>
      </c>
      <c r="E77" s="96" t="s">
        <v>73</v>
      </c>
      <c r="F77" s="284"/>
      <c r="G77" s="250"/>
      <c r="H77" s="245"/>
      <c r="I77" s="250"/>
      <c r="J77" s="245">
        <v>45000</v>
      </c>
      <c r="K77" s="258"/>
      <c r="L77" s="259">
        <v>50000</v>
      </c>
      <c r="M77" s="260"/>
      <c r="N77" s="257">
        <f t="shared" si="8"/>
        <v>54000</v>
      </c>
      <c r="O77" s="81">
        <v>0</v>
      </c>
      <c r="P77" s="252">
        <v>65000</v>
      </c>
      <c r="Q77" s="81"/>
      <c r="R77" s="23">
        <v>48500</v>
      </c>
      <c r="S77" s="261"/>
      <c r="T77" s="23">
        <v>54000</v>
      </c>
    </row>
    <row r="78" spans="2:20" ht="26.25" thickBot="1" x14ac:dyDescent="0.25">
      <c r="B78" s="120" t="s">
        <v>429</v>
      </c>
      <c r="C78" s="123" t="s">
        <v>562</v>
      </c>
      <c r="D78" s="124" t="s">
        <v>564</v>
      </c>
      <c r="E78" s="96" t="s">
        <v>73</v>
      </c>
      <c r="F78" s="284"/>
      <c r="G78" s="250"/>
      <c r="H78" s="245"/>
      <c r="I78" s="250"/>
      <c r="J78" s="245">
        <v>45000</v>
      </c>
      <c r="K78" s="258"/>
      <c r="L78" s="259">
        <v>50000</v>
      </c>
      <c r="M78" s="260"/>
      <c r="N78" s="257">
        <f t="shared" si="8"/>
        <v>54000</v>
      </c>
      <c r="O78" s="81">
        <v>0</v>
      </c>
      <c r="P78" s="252">
        <v>60000</v>
      </c>
      <c r="Q78" s="81"/>
      <c r="R78" s="23">
        <v>48500</v>
      </c>
      <c r="S78" s="261"/>
      <c r="T78" s="23">
        <v>54000</v>
      </c>
    </row>
    <row r="79" spans="2:20" ht="39" thickBot="1" x14ac:dyDescent="0.25">
      <c r="B79" s="120" t="s">
        <v>431</v>
      </c>
      <c r="C79" s="123" t="s">
        <v>562</v>
      </c>
      <c r="D79" s="124" t="s">
        <v>565</v>
      </c>
      <c r="E79" s="96" t="s">
        <v>73</v>
      </c>
      <c r="F79" s="284"/>
      <c r="G79" s="250"/>
      <c r="H79" s="245"/>
      <c r="I79" s="250"/>
      <c r="J79" s="245">
        <v>45000</v>
      </c>
      <c r="K79" s="258"/>
      <c r="L79" s="259">
        <v>50000</v>
      </c>
      <c r="M79" s="260"/>
      <c r="N79" s="257">
        <f t="shared" si="8"/>
        <v>54000</v>
      </c>
      <c r="O79" s="81">
        <v>0</v>
      </c>
      <c r="P79" s="252">
        <v>65000</v>
      </c>
      <c r="Q79" s="81"/>
      <c r="R79" s="23">
        <v>48500</v>
      </c>
      <c r="S79" s="261"/>
      <c r="T79" s="23">
        <v>54000</v>
      </c>
    </row>
    <row r="80" spans="2:20" ht="26.25" thickBot="1" x14ac:dyDescent="0.25">
      <c r="B80" s="120" t="s">
        <v>433</v>
      </c>
      <c r="C80" s="123" t="s">
        <v>562</v>
      </c>
      <c r="D80" s="95" t="s">
        <v>566</v>
      </c>
      <c r="E80" s="96" t="s">
        <v>73</v>
      </c>
      <c r="F80" s="284"/>
      <c r="G80" s="250"/>
      <c r="H80" s="245"/>
      <c r="I80" s="250"/>
      <c r="J80" s="245">
        <v>45000</v>
      </c>
      <c r="K80" s="258"/>
      <c r="L80" s="259">
        <v>50000</v>
      </c>
      <c r="M80" s="260"/>
      <c r="N80" s="257">
        <f t="shared" si="8"/>
        <v>54000</v>
      </c>
      <c r="O80" s="81">
        <v>0</v>
      </c>
      <c r="P80" s="252">
        <v>60000</v>
      </c>
      <c r="Q80" s="81"/>
      <c r="R80" s="23">
        <v>48500</v>
      </c>
      <c r="S80" s="261"/>
      <c r="T80" s="23">
        <v>54000</v>
      </c>
    </row>
    <row r="81" spans="2:20" ht="51.75" thickBot="1" x14ac:dyDescent="0.25">
      <c r="B81" s="120" t="s">
        <v>435</v>
      </c>
      <c r="C81" s="123" t="s">
        <v>562</v>
      </c>
      <c r="D81" s="95" t="s">
        <v>567</v>
      </c>
      <c r="E81" s="96" t="s">
        <v>73</v>
      </c>
      <c r="F81" s="284"/>
      <c r="G81" s="250"/>
      <c r="H81" s="245"/>
      <c r="I81" s="250"/>
      <c r="J81" s="245">
        <v>46800</v>
      </c>
      <c r="K81" s="258"/>
      <c r="L81" s="259">
        <v>52000</v>
      </c>
      <c r="M81" s="260"/>
      <c r="N81" s="257">
        <f t="shared" si="8"/>
        <v>50000</v>
      </c>
      <c r="O81" s="81">
        <v>0</v>
      </c>
      <c r="P81" s="252">
        <v>66000</v>
      </c>
      <c r="Q81" s="81"/>
      <c r="R81" s="23">
        <v>50000</v>
      </c>
      <c r="S81" s="261"/>
      <c r="T81" s="23">
        <v>43000</v>
      </c>
    </row>
    <row r="82" spans="2:20" ht="39" thickBot="1" x14ac:dyDescent="0.25">
      <c r="B82" s="120" t="s">
        <v>437</v>
      </c>
      <c r="C82" s="123" t="s">
        <v>562</v>
      </c>
      <c r="D82" s="95" t="s">
        <v>568</v>
      </c>
      <c r="E82" s="96" t="s">
        <v>73</v>
      </c>
      <c r="F82" s="284"/>
      <c r="G82" s="250"/>
      <c r="H82" s="245"/>
      <c r="I82" s="250"/>
      <c r="J82" s="245">
        <v>46800</v>
      </c>
      <c r="K82" s="258"/>
      <c r="L82" s="259">
        <v>52000</v>
      </c>
      <c r="M82" s="260"/>
      <c r="N82" s="257">
        <f t="shared" si="8"/>
        <v>52500</v>
      </c>
      <c r="O82" s="81">
        <v>0</v>
      </c>
      <c r="P82" s="252">
        <v>62000</v>
      </c>
      <c r="Q82" s="81"/>
      <c r="R82" s="23">
        <v>52500</v>
      </c>
      <c r="S82" s="261"/>
      <c r="T82" s="23">
        <v>43000</v>
      </c>
    </row>
    <row r="83" spans="2:20" ht="39" thickBot="1" x14ac:dyDescent="0.25">
      <c r="B83" s="120" t="s">
        <v>439</v>
      </c>
      <c r="C83" s="123" t="s">
        <v>562</v>
      </c>
      <c r="D83" s="95" t="s">
        <v>569</v>
      </c>
      <c r="E83" s="96" t="s">
        <v>73</v>
      </c>
      <c r="F83" s="284"/>
      <c r="G83" s="250"/>
      <c r="H83" s="245"/>
      <c r="I83" s="250"/>
      <c r="J83" s="245">
        <v>46800</v>
      </c>
      <c r="K83" s="258"/>
      <c r="L83" s="259">
        <v>52000</v>
      </c>
      <c r="M83" s="260"/>
      <c r="N83" s="257">
        <f t="shared" si="8"/>
        <v>52500</v>
      </c>
      <c r="O83" s="81">
        <v>0</v>
      </c>
      <c r="P83" s="252">
        <v>66000</v>
      </c>
      <c r="Q83" s="81"/>
      <c r="R83" s="23">
        <v>52500</v>
      </c>
      <c r="S83" s="261"/>
      <c r="T83" s="23">
        <v>43000</v>
      </c>
    </row>
    <row r="84" spans="2:20" ht="39" thickBot="1" x14ac:dyDescent="0.25">
      <c r="B84" s="120" t="s">
        <v>441</v>
      </c>
      <c r="C84" s="123" t="s">
        <v>562</v>
      </c>
      <c r="D84" s="95" t="s">
        <v>570</v>
      </c>
      <c r="E84" s="96" t="s">
        <v>73</v>
      </c>
      <c r="F84" s="284"/>
      <c r="G84" s="250"/>
      <c r="H84" s="245"/>
      <c r="I84" s="250"/>
      <c r="J84" s="245">
        <v>46800</v>
      </c>
      <c r="K84" s="258"/>
      <c r="L84" s="259">
        <v>52000</v>
      </c>
      <c r="M84" s="260"/>
      <c r="N84" s="257">
        <f t="shared" si="8"/>
        <v>52500</v>
      </c>
      <c r="O84" s="81">
        <v>0</v>
      </c>
      <c r="P84" s="252">
        <v>62000</v>
      </c>
      <c r="Q84" s="81"/>
      <c r="R84" s="23">
        <v>52500</v>
      </c>
      <c r="S84" s="261"/>
      <c r="T84" s="23">
        <v>43000</v>
      </c>
    </row>
    <row r="85" spans="2:20" ht="39" thickBot="1" x14ac:dyDescent="0.25">
      <c r="B85" s="120" t="s">
        <v>443</v>
      </c>
      <c r="C85" s="123" t="s">
        <v>562</v>
      </c>
      <c r="D85" s="95" t="s">
        <v>571</v>
      </c>
      <c r="E85" s="96" t="s">
        <v>73</v>
      </c>
      <c r="F85" s="284"/>
      <c r="G85" s="250"/>
      <c r="H85" s="245"/>
      <c r="I85" s="250"/>
      <c r="J85" s="245">
        <v>46800</v>
      </c>
      <c r="K85" s="258"/>
      <c r="L85" s="259">
        <v>52000</v>
      </c>
      <c r="M85" s="260"/>
      <c r="N85" s="257">
        <f t="shared" si="8"/>
        <v>52500</v>
      </c>
      <c r="O85" s="81">
        <v>0</v>
      </c>
      <c r="P85" s="252">
        <v>68000</v>
      </c>
      <c r="Q85" s="81"/>
      <c r="R85" s="23">
        <v>52500</v>
      </c>
      <c r="S85" s="261"/>
      <c r="T85" s="23">
        <v>51700</v>
      </c>
    </row>
    <row r="86" spans="2:20" ht="39" thickBot="1" x14ac:dyDescent="0.25">
      <c r="B86" s="120" t="s">
        <v>445</v>
      </c>
      <c r="C86" s="123" t="s">
        <v>562</v>
      </c>
      <c r="D86" s="95" t="s">
        <v>572</v>
      </c>
      <c r="E86" s="96" t="s">
        <v>73</v>
      </c>
      <c r="F86" s="284"/>
      <c r="G86" s="250"/>
      <c r="H86" s="245"/>
      <c r="I86" s="250"/>
      <c r="J86" s="245">
        <v>46800</v>
      </c>
      <c r="K86" s="258"/>
      <c r="L86" s="259">
        <v>52000</v>
      </c>
      <c r="M86" s="260"/>
      <c r="N86" s="257">
        <f t="shared" si="8"/>
        <v>52500</v>
      </c>
      <c r="O86" s="81">
        <v>0</v>
      </c>
      <c r="P86" s="252">
        <v>64000</v>
      </c>
      <c r="Q86" s="81"/>
      <c r="R86" s="23">
        <v>52500</v>
      </c>
      <c r="S86" s="261"/>
      <c r="T86" s="23">
        <v>51700</v>
      </c>
    </row>
    <row r="87" spans="2:20" ht="51.75" thickBot="1" x14ac:dyDescent="0.25">
      <c r="B87" s="75" t="s">
        <v>447</v>
      </c>
      <c r="C87" s="76" t="s">
        <v>562</v>
      </c>
      <c r="D87" s="95" t="s">
        <v>573</v>
      </c>
      <c r="E87" s="96" t="s">
        <v>73</v>
      </c>
      <c r="F87" s="284"/>
      <c r="G87" s="250"/>
      <c r="H87" s="245"/>
      <c r="I87" s="250"/>
      <c r="J87" s="245">
        <v>52200</v>
      </c>
      <c r="K87" s="258"/>
      <c r="L87" s="259">
        <v>58000</v>
      </c>
      <c r="M87" s="260"/>
      <c r="N87" s="257">
        <f t="shared" si="8"/>
        <v>52500</v>
      </c>
      <c r="O87" s="81">
        <v>0</v>
      </c>
      <c r="P87" s="252">
        <v>70000</v>
      </c>
      <c r="Q87" s="81"/>
      <c r="R87" s="23">
        <v>52500</v>
      </c>
      <c r="S87" s="261"/>
      <c r="T87" s="23">
        <v>51700</v>
      </c>
    </row>
    <row r="88" spans="2:20" ht="39" thickBot="1" x14ac:dyDescent="0.25">
      <c r="B88" s="75" t="s">
        <v>449</v>
      </c>
      <c r="C88" s="76" t="s">
        <v>562</v>
      </c>
      <c r="D88" s="95" t="s">
        <v>574</v>
      </c>
      <c r="E88" s="96" t="s">
        <v>73</v>
      </c>
      <c r="F88" s="284"/>
      <c r="G88" s="250"/>
      <c r="H88" s="245"/>
      <c r="I88" s="250"/>
      <c r="J88" s="245">
        <v>52200</v>
      </c>
      <c r="K88" s="258"/>
      <c r="L88" s="259">
        <v>58000</v>
      </c>
      <c r="M88" s="260"/>
      <c r="N88" s="257">
        <f t="shared" si="8"/>
        <v>52500</v>
      </c>
      <c r="O88" s="81">
        <v>0</v>
      </c>
      <c r="P88" s="252">
        <v>68000</v>
      </c>
      <c r="Q88" s="81"/>
      <c r="R88" s="23">
        <v>52500</v>
      </c>
      <c r="S88" s="261"/>
      <c r="T88" s="23">
        <v>51700</v>
      </c>
    </row>
    <row r="89" spans="2:20" ht="39" thickBot="1" x14ac:dyDescent="0.25">
      <c r="B89" s="75" t="s">
        <v>451</v>
      </c>
      <c r="C89" s="76" t="s">
        <v>562</v>
      </c>
      <c r="D89" s="95" t="s">
        <v>575</v>
      </c>
      <c r="E89" s="96" t="s">
        <v>73</v>
      </c>
      <c r="F89" s="284"/>
      <c r="G89" s="250"/>
      <c r="H89" s="245"/>
      <c r="I89" s="250"/>
      <c r="J89" s="245">
        <v>52200</v>
      </c>
      <c r="K89" s="258"/>
      <c r="L89" s="259">
        <v>58000</v>
      </c>
      <c r="M89" s="260"/>
      <c r="N89" s="257">
        <f t="shared" si="8"/>
        <v>52500</v>
      </c>
      <c r="O89" s="81">
        <v>0</v>
      </c>
      <c r="P89" s="252">
        <v>70000</v>
      </c>
      <c r="Q89" s="81"/>
      <c r="R89" s="23">
        <v>52500</v>
      </c>
      <c r="S89" s="261"/>
      <c r="T89" s="23">
        <v>51700</v>
      </c>
    </row>
    <row r="90" spans="2:20" ht="39" thickBot="1" x14ac:dyDescent="0.25">
      <c r="B90" s="75" t="s">
        <v>453</v>
      </c>
      <c r="C90" s="76" t="s">
        <v>562</v>
      </c>
      <c r="D90" s="95" t="s">
        <v>576</v>
      </c>
      <c r="E90" s="96" t="s">
        <v>73</v>
      </c>
      <c r="F90" s="284"/>
      <c r="G90" s="250"/>
      <c r="H90" s="245"/>
      <c r="I90" s="250"/>
      <c r="J90" s="245">
        <v>52200</v>
      </c>
      <c r="K90" s="258"/>
      <c r="L90" s="259">
        <v>58000</v>
      </c>
      <c r="M90" s="260"/>
      <c r="N90" s="257">
        <f t="shared" si="8"/>
        <v>52500</v>
      </c>
      <c r="O90" s="81">
        <v>0</v>
      </c>
      <c r="P90" s="252">
        <v>68000</v>
      </c>
      <c r="Q90" s="81"/>
      <c r="R90" s="23">
        <v>52500</v>
      </c>
      <c r="S90" s="261"/>
      <c r="T90" s="23">
        <v>51700</v>
      </c>
    </row>
    <row r="91" spans="2:20" ht="39" thickBot="1" x14ac:dyDescent="0.25">
      <c r="B91" s="75" t="s">
        <v>455</v>
      </c>
      <c r="C91" s="76" t="s">
        <v>562</v>
      </c>
      <c r="D91" s="95" t="s">
        <v>577</v>
      </c>
      <c r="E91" s="96" t="s">
        <v>73</v>
      </c>
      <c r="F91" s="284"/>
      <c r="G91" s="250"/>
      <c r="H91" s="245"/>
      <c r="I91" s="250"/>
      <c r="J91" s="245">
        <v>52200</v>
      </c>
      <c r="K91" s="258"/>
      <c r="L91" s="259">
        <v>58000</v>
      </c>
      <c r="M91" s="260"/>
      <c r="N91" s="257">
        <f t="shared" si="8"/>
        <v>66000</v>
      </c>
      <c r="O91" s="81">
        <v>0</v>
      </c>
      <c r="P91" s="252">
        <v>70000</v>
      </c>
      <c r="Q91" s="81"/>
      <c r="R91" s="23">
        <v>52500</v>
      </c>
      <c r="S91" s="261"/>
      <c r="T91" s="23">
        <v>66000</v>
      </c>
    </row>
    <row r="92" spans="2:20" ht="39" thickBot="1" x14ac:dyDescent="0.25">
      <c r="B92" s="75" t="s">
        <v>457</v>
      </c>
      <c r="C92" s="76" t="s">
        <v>562</v>
      </c>
      <c r="D92" s="95" t="s">
        <v>578</v>
      </c>
      <c r="E92" s="96" t="s">
        <v>73</v>
      </c>
      <c r="F92" s="284"/>
      <c r="G92" s="250"/>
      <c r="H92" s="245"/>
      <c r="I92" s="250"/>
      <c r="J92" s="245">
        <v>52200</v>
      </c>
      <c r="K92" s="258"/>
      <c r="L92" s="259">
        <v>58000</v>
      </c>
      <c r="M92" s="260"/>
      <c r="N92" s="257">
        <f t="shared" si="8"/>
        <v>66000</v>
      </c>
      <c r="O92" s="81">
        <v>0</v>
      </c>
      <c r="P92" s="252">
        <v>68000</v>
      </c>
      <c r="Q92" s="81"/>
      <c r="R92" s="23">
        <v>52500</v>
      </c>
      <c r="S92" s="261"/>
      <c r="T92" s="23">
        <v>66000</v>
      </c>
    </row>
    <row r="93" spans="2:20" ht="39" thickBot="1" x14ac:dyDescent="0.25">
      <c r="B93" s="75" t="s">
        <v>579</v>
      </c>
      <c r="C93" s="76" t="s">
        <v>562</v>
      </c>
      <c r="D93" s="95" t="s">
        <v>580</v>
      </c>
      <c r="E93" s="96" t="s">
        <v>73</v>
      </c>
      <c r="F93" s="284"/>
      <c r="G93" s="250"/>
      <c r="H93" s="245"/>
      <c r="I93" s="250"/>
      <c r="J93" s="245">
        <v>52200</v>
      </c>
      <c r="K93" s="258"/>
      <c r="L93" s="259">
        <v>58000</v>
      </c>
      <c r="M93" s="260"/>
      <c r="N93" s="257">
        <f t="shared" si="8"/>
        <v>57000</v>
      </c>
      <c r="O93" s="81">
        <v>0</v>
      </c>
      <c r="P93" s="252">
        <v>70000</v>
      </c>
      <c r="Q93" s="81"/>
      <c r="R93" s="23">
        <v>52500</v>
      </c>
      <c r="S93" s="261"/>
      <c r="T93" s="23">
        <v>57000</v>
      </c>
    </row>
    <row r="94" spans="2:20" ht="39" thickBot="1" x14ac:dyDescent="0.25">
      <c r="B94" s="75" t="s">
        <v>581</v>
      </c>
      <c r="C94" s="76" t="s">
        <v>562</v>
      </c>
      <c r="D94" s="95" t="s">
        <v>582</v>
      </c>
      <c r="E94" s="96" t="s">
        <v>73</v>
      </c>
      <c r="F94" s="284"/>
      <c r="G94" s="250"/>
      <c r="H94" s="245"/>
      <c r="I94" s="250"/>
      <c r="J94" s="245">
        <v>52200</v>
      </c>
      <c r="K94" s="258"/>
      <c r="L94" s="259">
        <v>58000</v>
      </c>
      <c r="M94" s="260"/>
      <c r="N94" s="257">
        <f t="shared" si="8"/>
        <v>57000</v>
      </c>
      <c r="O94" s="81">
        <v>0</v>
      </c>
      <c r="P94" s="252">
        <v>68000</v>
      </c>
      <c r="Q94" s="81"/>
      <c r="R94" s="23">
        <v>52500</v>
      </c>
      <c r="S94" s="261"/>
      <c r="T94" s="23">
        <v>57000</v>
      </c>
    </row>
    <row r="95" spans="2:20" ht="39" thickBot="1" x14ac:dyDescent="0.25">
      <c r="B95" s="75" t="s">
        <v>583</v>
      </c>
      <c r="C95" s="76" t="s">
        <v>562</v>
      </c>
      <c r="D95" s="95" t="s">
        <v>584</v>
      </c>
      <c r="E95" s="96" t="s">
        <v>73</v>
      </c>
      <c r="F95" s="284"/>
      <c r="G95" s="250"/>
      <c r="H95" s="245"/>
      <c r="I95" s="250"/>
      <c r="J95" s="245">
        <v>52200</v>
      </c>
      <c r="K95" s="258"/>
      <c r="L95" s="259">
        <v>58000</v>
      </c>
      <c r="M95" s="260"/>
      <c r="N95" s="257">
        <f t="shared" si="8"/>
        <v>63800</v>
      </c>
      <c r="O95" s="81">
        <v>0</v>
      </c>
      <c r="P95" s="252">
        <v>70000</v>
      </c>
      <c r="Q95" s="81"/>
      <c r="R95" s="23">
        <v>52500</v>
      </c>
      <c r="S95" s="261"/>
      <c r="T95" s="23">
        <v>63800</v>
      </c>
    </row>
    <row r="96" spans="2:20" ht="26.25" thickBot="1" x14ac:dyDescent="0.25">
      <c r="B96" s="75" t="s">
        <v>585</v>
      </c>
      <c r="C96" s="76" t="s">
        <v>562</v>
      </c>
      <c r="D96" s="95" t="s">
        <v>586</v>
      </c>
      <c r="E96" s="96" t="s">
        <v>73</v>
      </c>
      <c r="F96" s="284"/>
      <c r="G96" s="250"/>
      <c r="H96" s="245"/>
      <c r="I96" s="250"/>
      <c r="J96" s="245">
        <v>52200</v>
      </c>
      <c r="K96" s="258"/>
      <c r="L96" s="259">
        <v>58000</v>
      </c>
      <c r="M96" s="260"/>
      <c r="N96" s="257">
        <f t="shared" si="8"/>
        <v>63800</v>
      </c>
      <c r="O96" s="81">
        <v>0</v>
      </c>
      <c r="P96" s="252">
        <v>68000</v>
      </c>
      <c r="Q96" s="81"/>
      <c r="R96" s="23">
        <v>52500</v>
      </c>
      <c r="S96" s="261"/>
      <c r="T96" s="23">
        <v>63800</v>
      </c>
    </row>
    <row r="97" spans="2:20" ht="39" thickBot="1" x14ac:dyDescent="0.25">
      <c r="B97" s="75" t="s">
        <v>587</v>
      </c>
      <c r="C97" s="76" t="s">
        <v>562</v>
      </c>
      <c r="D97" s="95" t="s">
        <v>588</v>
      </c>
      <c r="E97" s="96" t="s">
        <v>73</v>
      </c>
      <c r="F97" s="284"/>
      <c r="G97" s="250"/>
      <c r="H97" s="245"/>
      <c r="I97" s="250"/>
      <c r="J97" s="245">
        <v>52200</v>
      </c>
      <c r="K97" s="258"/>
      <c r="L97" s="259">
        <v>58000</v>
      </c>
      <c r="M97" s="260"/>
      <c r="N97" s="257">
        <f t="shared" si="8"/>
        <v>70000</v>
      </c>
      <c r="O97" s="81">
        <v>0</v>
      </c>
      <c r="P97" s="252">
        <v>70000</v>
      </c>
      <c r="Q97" s="81"/>
      <c r="R97" s="23">
        <v>52500</v>
      </c>
      <c r="S97" s="261"/>
      <c r="T97" s="23">
        <v>73000</v>
      </c>
    </row>
    <row r="98" spans="2:20" ht="26.25" thickBot="1" x14ac:dyDescent="0.25">
      <c r="B98" s="75" t="s">
        <v>589</v>
      </c>
      <c r="C98" s="76" t="s">
        <v>562</v>
      </c>
      <c r="D98" s="95" t="s">
        <v>590</v>
      </c>
      <c r="E98" s="96" t="s">
        <v>73</v>
      </c>
      <c r="F98" s="284"/>
      <c r="G98" s="250"/>
      <c r="H98" s="245"/>
      <c r="I98" s="250"/>
      <c r="J98" s="245">
        <v>52200</v>
      </c>
      <c r="K98" s="258"/>
      <c r="L98" s="259">
        <v>58000</v>
      </c>
      <c r="M98" s="260"/>
      <c r="N98" s="257">
        <f t="shared" si="8"/>
        <v>68000</v>
      </c>
      <c r="O98" s="81">
        <v>0</v>
      </c>
      <c r="P98" s="252">
        <v>68000</v>
      </c>
      <c r="Q98" s="81"/>
      <c r="R98" s="23">
        <v>52500</v>
      </c>
      <c r="S98" s="261"/>
      <c r="T98" s="23">
        <v>73000</v>
      </c>
    </row>
    <row r="99" spans="2:20" ht="39" thickBot="1" x14ac:dyDescent="0.25">
      <c r="B99" s="75" t="s">
        <v>591</v>
      </c>
      <c r="C99" s="76" t="s">
        <v>562</v>
      </c>
      <c r="D99" s="95" t="s">
        <v>592</v>
      </c>
      <c r="E99" s="96" t="s">
        <v>73</v>
      </c>
      <c r="F99" s="284"/>
      <c r="G99" s="250"/>
      <c r="H99" s="245"/>
      <c r="I99" s="250"/>
      <c r="J99" s="245">
        <v>40950</v>
      </c>
      <c r="K99" s="258"/>
      <c r="L99" s="259">
        <v>45500</v>
      </c>
      <c r="M99" s="260"/>
      <c r="N99" s="257">
        <f t="shared" si="8"/>
        <v>54000</v>
      </c>
      <c r="O99" s="81">
        <v>0</v>
      </c>
      <c r="P99" s="252">
        <v>55000</v>
      </c>
      <c r="Q99" s="81"/>
      <c r="R99" s="23">
        <v>48500</v>
      </c>
      <c r="S99" s="261"/>
      <c r="T99" s="23">
        <v>54000</v>
      </c>
    </row>
    <row r="100" spans="2:20" ht="26.25" thickBot="1" x14ac:dyDescent="0.25">
      <c r="B100" s="75" t="s">
        <v>593</v>
      </c>
      <c r="C100" s="76" t="s">
        <v>562</v>
      </c>
      <c r="D100" s="95" t="s">
        <v>594</v>
      </c>
      <c r="E100" s="96" t="s">
        <v>73</v>
      </c>
      <c r="F100" s="284"/>
      <c r="G100" s="250"/>
      <c r="H100" s="245"/>
      <c r="I100" s="250"/>
      <c r="J100" s="245">
        <v>38700</v>
      </c>
      <c r="K100" s="258"/>
      <c r="L100" s="259">
        <v>43000</v>
      </c>
      <c r="M100" s="260"/>
      <c r="N100" s="257">
        <f t="shared" si="8"/>
        <v>53000</v>
      </c>
      <c r="O100" s="81">
        <v>0</v>
      </c>
      <c r="P100" s="252">
        <v>53000</v>
      </c>
      <c r="Q100" s="81"/>
      <c r="R100" s="23">
        <v>48500</v>
      </c>
      <c r="S100" s="261"/>
      <c r="T100" s="23">
        <v>54000</v>
      </c>
    </row>
    <row r="101" spans="2:20" ht="39" thickBot="1" x14ac:dyDescent="0.25">
      <c r="B101" s="75" t="s">
        <v>595</v>
      </c>
      <c r="C101" s="76" t="s">
        <v>562</v>
      </c>
      <c r="D101" s="95" t="s">
        <v>596</v>
      </c>
      <c r="E101" s="96" t="s">
        <v>73</v>
      </c>
      <c r="F101" s="284"/>
      <c r="G101" s="250"/>
      <c r="H101" s="245"/>
      <c r="I101" s="250"/>
      <c r="J101" s="245">
        <v>40950</v>
      </c>
      <c r="K101" s="258"/>
      <c r="L101" s="259">
        <v>45500</v>
      </c>
      <c r="M101" s="260"/>
      <c r="N101" s="257">
        <f t="shared" si="8"/>
        <v>54000</v>
      </c>
      <c r="O101" s="81">
        <v>0</v>
      </c>
      <c r="P101" s="252">
        <v>55000</v>
      </c>
      <c r="Q101" s="81"/>
      <c r="R101" s="23">
        <v>48500</v>
      </c>
      <c r="S101" s="261"/>
      <c r="T101" s="23">
        <v>54000</v>
      </c>
    </row>
    <row r="102" spans="2:20" ht="26.25" thickBot="1" x14ac:dyDescent="0.25">
      <c r="B102" s="75" t="s">
        <v>597</v>
      </c>
      <c r="C102" s="76" t="s">
        <v>562</v>
      </c>
      <c r="D102" s="95" t="s">
        <v>598</v>
      </c>
      <c r="E102" s="96" t="s">
        <v>73</v>
      </c>
      <c r="F102" s="284"/>
      <c r="G102" s="250"/>
      <c r="H102" s="245"/>
      <c r="I102" s="250"/>
      <c r="J102" s="245">
        <v>38700</v>
      </c>
      <c r="K102" s="258"/>
      <c r="L102" s="259">
        <v>43000</v>
      </c>
      <c r="M102" s="260"/>
      <c r="N102" s="257">
        <f t="shared" si="8"/>
        <v>53000</v>
      </c>
      <c r="O102" s="81">
        <v>0</v>
      </c>
      <c r="P102" s="252">
        <v>53000</v>
      </c>
      <c r="Q102" s="81"/>
      <c r="R102" s="23">
        <v>48500</v>
      </c>
      <c r="S102" s="261"/>
      <c r="T102" s="23">
        <v>54000</v>
      </c>
    </row>
    <row r="103" spans="2:20" ht="51.75" thickBot="1" x14ac:dyDescent="0.25">
      <c r="B103" s="75" t="s">
        <v>599</v>
      </c>
      <c r="C103" s="76" t="s">
        <v>562</v>
      </c>
      <c r="D103" s="95" t="s">
        <v>600</v>
      </c>
      <c r="E103" s="96" t="s">
        <v>73</v>
      </c>
      <c r="F103" s="284"/>
      <c r="G103" s="250"/>
      <c r="H103" s="245"/>
      <c r="I103" s="250"/>
      <c r="J103" s="245">
        <v>40950</v>
      </c>
      <c r="K103" s="258"/>
      <c r="L103" s="259">
        <v>45500</v>
      </c>
      <c r="M103" s="260"/>
      <c r="N103" s="257">
        <f t="shared" si="8"/>
        <v>57000</v>
      </c>
      <c r="O103" s="81">
        <v>0</v>
      </c>
      <c r="P103" s="252">
        <v>58000</v>
      </c>
      <c r="Q103" s="81"/>
      <c r="R103" s="23">
        <v>48500</v>
      </c>
      <c r="S103" s="261"/>
      <c r="T103" s="23">
        <v>57000</v>
      </c>
    </row>
    <row r="104" spans="2:20" ht="39" thickBot="1" x14ac:dyDescent="0.25">
      <c r="B104" s="75" t="s">
        <v>601</v>
      </c>
      <c r="C104" s="76" t="s">
        <v>562</v>
      </c>
      <c r="D104" s="95" t="s">
        <v>602</v>
      </c>
      <c r="E104" s="96" t="s">
        <v>73</v>
      </c>
      <c r="F104" s="284"/>
      <c r="G104" s="250"/>
      <c r="H104" s="245"/>
      <c r="I104" s="250"/>
      <c r="J104" s="245">
        <v>38700</v>
      </c>
      <c r="K104" s="258"/>
      <c r="L104" s="259">
        <v>43000</v>
      </c>
      <c r="M104" s="260"/>
      <c r="N104" s="257">
        <f t="shared" si="8"/>
        <v>55000</v>
      </c>
      <c r="O104" s="81">
        <v>0</v>
      </c>
      <c r="P104" s="252">
        <v>55000</v>
      </c>
      <c r="Q104" s="81"/>
      <c r="R104" s="23">
        <v>52500</v>
      </c>
      <c r="S104" s="261"/>
      <c r="T104" s="23">
        <v>57000</v>
      </c>
    </row>
    <row r="105" spans="2:20" ht="39" thickBot="1" x14ac:dyDescent="0.25">
      <c r="B105" s="75" t="s">
        <v>603</v>
      </c>
      <c r="C105" s="76" t="s">
        <v>562</v>
      </c>
      <c r="D105" s="95" t="s">
        <v>604</v>
      </c>
      <c r="E105" s="96" t="s">
        <v>73</v>
      </c>
      <c r="F105" s="284"/>
      <c r="G105" s="250"/>
      <c r="H105" s="245"/>
      <c r="I105" s="250"/>
      <c r="J105" s="245">
        <v>40950</v>
      </c>
      <c r="K105" s="258"/>
      <c r="L105" s="259">
        <v>45500</v>
      </c>
      <c r="M105" s="260"/>
      <c r="N105" s="257">
        <f t="shared" si="8"/>
        <v>57000</v>
      </c>
      <c r="O105" s="81">
        <v>0</v>
      </c>
      <c r="P105" s="252">
        <v>58000</v>
      </c>
      <c r="Q105" s="81"/>
      <c r="R105" s="23">
        <v>52500</v>
      </c>
      <c r="S105" s="261"/>
      <c r="T105" s="23">
        <v>57000</v>
      </c>
    </row>
    <row r="106" spans="2:20" ht="39" thickBot="1" x14ac:dyDescent="0.25">
      <c r="B106" s="75" t="s">
        <v>605</v>
      </c>
      <c r="C106" s="76" t="s">
        <v>562</v>
      </c>
      <c r="D106" s="95" t="s">
        <v>606</v>
      </c>
      <c r="E106" s="96" t="s">
        <v>73</v>
      </c>
      <c r="F106" s="284"/>
      <c r="G106" s="250"/>
      <c r="H106" s="245"/>
      <c r="I106" s="250"/>
      <c r="J106" s="245">
        <v>38700</v>
      </c>
      <c r="K106" s="258"/>
      <c r="L106" s="259">
        <v>43000</v>
      </c>
      <c r="M106" s="260"/>
      <c r="N106" s="257">
        <f t="shared" si="8"/>
        <v>55000</v>
      </c>
      <c r="O106" s="81">
        <v>0</v>
      </c>
      <c r="P106" s="252">
        <v>55000</v>
      </c>
      <c r="Q106" s="81"/>
      <c r="R106" s="23">
        <v>52500</v>
      </c>
      <c r="S106" s="261"/>
      <c r="T106" s="23">
        <v>57000</v>
      </c>
    </row>
    <row r="107" spans="2:20" ht="39" thickBot="1" x14ac:dyDescent="0.25">
      <c r="B107" s="75" t="s">
        <v>607</v>
      </c>
      <c r="C107" s="76" t="s">
        <v>562</v>
      </c>
      <c r="D107" s="95" t="s">
        <v>608</v>
      </c>
      <c r="E107" s="96" t="s">
        <v>73</v>
      </c>
      <c r="F107" s="284"/>
      <c r="G107" s="250"/>
      <c r="H107" s="245"/>
      <c r="I107" s="250"/>
      <c r="J107" s="245">
        <v>40950</v>
      </c>
      <c r="K107" s="314"/>
      <c r="L107" s="259">
        <v>45500</v>
      </c>
      <c r="M107" s="260"/>
      <c r="N107" s="257">
        <f t="shared" si="8"/>
        <v>55000</v>
      </c>
      <c r="O107" s="81">
        <v>0</v>
      </c>
      <c r="P107" s="252">
        <v>55000</v>
      </c>
      <c r="Q107" s="81"/>
      <c r="R107" s="23">
        <v>52500</v>
      </c>
      <c r="S107" s="261"/>
      <c r="T107" s="23">
        <v>66000</v>
      </c>
    </row>
    <row r="108" spans="2:20" ht="39" thickBot="1" x14ac:dyDescent="0.25">
      <c r="B108" s="75" t="s">
        <v>609</v>
      </c>
      <c r="C108" s="76" t="s">
        <v>562</v>
      </c>
      <c r="D108" s="95" t="s">
        <v>610</v>
      </c>
      <c r="E108" s="96" t="s">
        <v>73</v>
      </c>
      <c r="F108" s="284"/>
      <c r="G108" s="250"/>
      <c r="H108" s="245"/>
      <c r="I108" s="250"/>
      <c r="J108" s="245">
        <v>49500</v>
      </c>
      <c r="K108" s="258"/>
      <c r="L108" s="259">
        <v>55000</v>
      </c>
      <c r="M108" s="260"/>
      <c r="N108" s="257">
        <f t="shared" si="8"/>
        <v>57000</v>
      </c>
      <c r="O108" s="81">
        <v>0</v>
      </c>
      <c r="P108" s="252">
        <v>68000</v>
      </c>
      <c r="Q108" s="81"/>
      <c r="R108" s="23">
        <v>52500</v>
      </c>
      <c r="S108" s="261"/>
      <c r="T108" s="23">
        <v>57000</v>
      </c>
    </row>
    <row r="109" spans="2:20" ht="51.75" thickBot="1" x14ac:dyDescent="0.25">
      <c r="B109" s="75" t="s">
        <v>611</v>
      </c>
      <c r="C109" s="76" t="s">
        <v>562</v>
      </c>
      <c r="D109" s="95" t="s">
        <v>612</v>
      </c>
      <c r="E109" s="96" t="s">
        <v>73</v>
      </c>
      <c r="F109" s="284"/>
      <c r="G109" s="250"/>
      <c r="H109" s="245"/>
      <c r="I109" s="250"/>
      <c r="J109" s="245">
        <v>49500</v>
      </c>
      <c r="K109" s="258"/>
      <c r="L109" s="259">
        <v>55000</v>
      </c>
      <c r="M109" s="260"/>
      <c r="N109" s="257">
        <f t="shared" si="8"/>
        <v>57000</v>
      </c>
      <c r="O109" s="81">
        <v>0</v>
      </c>
      <c r="P109" s="252">
        <v>65000</v>
      </c>
      <c r="Q109" s="81"/>
      <c r="R109" s="23">
        <v>52500</v>
      </c>
      <c r="S109" s="261"/>
      <c r="T109" s="23">
        <v>57000</v>
      </c>
    </row>
    <row r="110" spans="2:20" ht="39" thickBot="1" x14ac:dyDescent="0.25">
      <c r="B110" s="75" t="s">
        <v>613</v>
      </c>
      <c r="C110" s="76" t="s">
        <v>562</v>
      </c>
      <c r="D110" s="95" t="s">
        <v>614</v>
      </c>
      <c r="E110" s="96" t="s">
        <v>73</v>
      </c>
      <c r="F110" s="284"/>
      <c r="G110" s="250"/>
      <c r="H110" s="245"/>
      <c r="I110" s="250"/>
      <c r="J110" s="245">
        <v>47700</v>
      </c>
      <c r="K110" s="258"/>
      <c r="L110" s="259">
        <v>53000</v>
      </c>
      <c r="M110" s="260"/>
      <c r="N110" s="257">
        <f t="shared" si="8"/>
        <v>52500</v>
      </c>
      <c r="O110" s="81"/>
      <c r="P110" s="252">
        <v>50000</v>
      </c>
      <c r="Q110" s="81"/>
      <c r="R110" s="23">
        <v>52500</v>
      </c>
      <c r="S110" s="261"/>
      <c r="T110" s="23">
        <v>57000</v>
      </c>
    </row>
    <row r="111" spans="2:20" ht="39" thickBot="1" x14ac:dyDescent="0.25">
      <c r="B111" s="75" t="s">
        <v>615</v>
      </c>
      <c r="C111" s="76" t="s">
        <v>562</v>
      </c>
      <c r="D111" s="95" t="s">
        <v>616</v>
      </c>
      <c r="E111" s="96" t="s">
        <v>73</v>
      </c>
      <c r="F111" s="284"/>
      <c r="G111" s="250"/>
      <c r="H111" s="245"/>
      <c r="I111" s="250"/>
      <c r="J111" s="245">
        <v>49500</v>
      </c>
      <c r="K111" s="258"/>
      <c r="L111" s="259">
        <v>55000</v>
      </c>
      <c r="M111" s="260"/>
      <c r="N111" s="257">
        <f t="shared" si="8"/>
        <v>55000</v>
      </c>
      <c r="O111" s="81"/>
      <c r="P111" s="252">
        <v>55000</v>
      </c>
      <c r="Q111" s="81"/>
      <c r="R111" s="23">
        <v>52500</v>
      </c>
      <c r="S111" s="261"/>
      <c r="T111" s="23">
        <v>57000</v>
      </c>
    </row>
    <row r="112" spans="2:20" ht="39" thickBot="1" x14ac:dyDescent="0.25">
      <c r="B112" s="75" t="s">
        <v>617</v>
      </c>
      <c r="C112" s="76" t="s">
        <v>562</v>
      </c>
      <c r="D112" s="95" t="s">
        <v>618</v>
      </c>
      <c r="E112" s="96" t="s">
        <v>73</v>
      </c>
      <c r="F112" s="284"/>
      <c r="G112" s="250"/>
      <c r="H112" s="245"/>
      <c r="I112" s="250"/>
      <c r="J112" s="245">
        <v>47700</v>
      </c>
      <c r="K112" s="258"/>
      <c r="L112" s="259">
        <v>53000</v>
      </c>
      <c r="M112" s="260"/>
      <c r="N112" s="257">
        <f t="shared" si="8"/>
        <v>52500</v>
      </c>
      <c r="O112" s="81"/>
      <c r="P112" s="252">
        <v>50000</v>
      </c>
      <c r="Q112" s="81"/>
      <c r="R112" s="23">
        <v>52500</v>
      </c>
      <c r="S112" s="261"/>
      <c r="T112" s="23">
        <v>57000</v>
      </c>
    </row>
    <row r="113" spans="2:20" ht="39" thickBot="1" x14ac:dyDescent="0.25">
      <c r="B113" s="75" t="s">
        <v>619</v>
      </c>
      <c r="C113" s="76" t="s">
        <v>562</v>
      </c>
      <c r="D113" s="95" t="s">
        <v>620</v>
      </c>
      <c r="E113" s="96" t="s">
        <v>73</v>
      </c>
      <c r="F113" s="284"/>
      <c r="G113" s="250"/>
      <c r="H113" s="245"/>
      <c r="I113" s="250"/>
      <c r="J113" s="245">
        <v>49500</v>
      </c>
      <c r="K113" s="258"/>
      <c r="L113" s="259">
        <v>55000</v>
      </c>
      <c r="M113" s="260"/>
      <c r="N113" s="257">
        <f t="shared" si="8"/>
        <v>57000</v>
      </c>
      <c r="O113" s="81"/>
      <c r="P113" s="252">
        <v>60000</v>
      </c>
      <c r="Q113" s="81"/>
      <c r="R113" s="23">
        <v>52500</v>
      </c>
      <c r="S113" s="261"/>
      <c r="T113" s="23">
        <v>57000</v>
      </c>
    </row>
    <row r="114" spans="2:20" ht="39" thickBot="1" x14ac:dyDescent="0.25">
      <c r="B114" s="75" t="s">
        <v>621</v>
      </c>
      <c r="C114" s="76" t="s">
        <v>562</v>
      </c>
      <c r="D114" s="95" t="s">
        <v>622</v>
      </c>
      <c r="E114" s="96" t="s">
        <v>73</v>
      </c>
      <c r="F114" s="284"/>
      <c r="G114" s="250"/>
      <c r="H114" s="245"/>
      <c r="I114" s="250"/>
      <c r="J114" s="245">
        <v>47700</v>
      </c>
      <c r="K114" s="258"/>
      <c r="L114" s="259">
        <v>53000</v>
      </c>
      <c r="M114" s="260"/>
      <c r="N114" s="257">
        <f t="shared" si="8"/>
        <v>55000</v>
      </c>
      <c r="O114" s="81"/>
      <c r="P114" s="252">
        <v>55000</v>
      </c>
      <c r="Q114" s="81"/>
      <c r="R114" s="23">
        <v>52500</v>
      </c>
      <c r="S114" s="261"/>
      <c r="T114" s="23">
        <v>57000</v>
      </c>
    </row>
    <row r="115" spans="2:20" ht="39" thickBot="1" x14ac:dyDescent="0.25">
      <c r="B115" s="75" t="s">
        <v>623</v>
      </c>
      <c r="C115" s="76" t="s">
        <v>562</v>
      </c>
      <c r="D115" s="95" t="s">
        <v>624</v>
      </c>
      <c r="E115" s="96" t="s">
        <v>73</v>
      </c>
      <c r="F115" s="284"/>
      <c r="G115" s="250"/>
      <c r="H115" s="245"/>
      <c r="I115" s="250"/>
      <c r="J115" s="245">
        <v>53550</v>
      </c>
      <c r="K115" s="258"/>
      <c r="L115" s="259">
        <v>59500</v>
      </c>
      <c r="M115" s="260"/>
      <c r="N115" s="257">
        <f t="shared" si="8"/>
        <v>52500</v>
      </c>
      <c r="O115" s="81"/>
      <c r="P115" s="252">
        <v>50000</v>
      </c>
      <c r="Q115" s="81"/>
      <c r="R115" s="23">
        <v>52500</v>
      </c>
      <c r="S115" s="261"/>
      <c r="T115" s="23">
        <v>57000</v>
      </c>
    </row>
    <row r="116" spans="2:20" ht="39" thickBot="1" x14ac:dyDescent="0.25">
      <c r="B116" s="75" t="s">
        <v>625</v>
      </c>
      <c r="C116" s="76" t="s">
        <v>562</v>
      </c>
      <c r="D116" s="95" t="s">
        <v>626</v>
      </c>
      <c r="E116" s="96" t="s">
        <v>73</v>
      </c>
      <c r="F116" s="284"/>
      <c r="G116" s="250"/>
      <c r="H116" s="245"/>
      <c r="I116" s="250"/>
      <c r="J116" s="245">
        <v>42300</v>
      </c>
      <c r="K116" s="258"/>
      <c r="L116" s="259">
        <v>47000</v>
      </c>
      <c r="M116" s="260"/>
      <c r="N116" s="257">
        <f t="shared" si="8"/>
        <v>52500</v>
      </c>
      <c r="O116" s="81"/>
      <c r="P116" s="252">
        <v>48000</v>
      </c>
      <c r="Q116" s="81"/>
      <c r="R116" s="23">
        <v>52500</v>
      </c>
      <c r="S116" s="261"/>
      <c r="T116" s="23">
        <v>57000</v>
      </c>
    </row>
    <row r="117" spans="2:20" ht="39" thickBot="1" x14ac:dyDescent="0.25">
      <c r="B117" s="75" t="s">
        <v>627</v>
      </c>
      <c r="C117" s="76" t="s">
        <v>562</v>
      </c>
      <c r="D117" s="95" t="s">
        <v>628</v>
      </c>
      <c r="E117" s="96" t="s">
        <v>73</v>
      </c>
      <c r="F117" s="284"/>
      <c r="G117" s="250"/>
      <c r="H117" s="245"/>
      <c r="I117" s="250"/>
      <c r="J117" s="245">
        <v>40500</v>
      </c>
      <c r="K117" s="258"/>
      <c r="L117" s="259">
        <v>45000</v>
      </c>
      <c r="M117" s="260"/>
      <c r="N117" s="257">
        <f t="shared" si="8"/>
        <v>52500</v>
      </c>
      <c r="O117" s="81"/>
      <c r="P117" s="252">
        <v>50000</v>
      </c>
      <c r="Q117" s="81"/>
      <c r="R117" s="23">
        <v>52500</v>
      </c>
      <c r="S117" s="261"/>
      <c r="T117" s="23">
        <v>57000</v>
      </c>
    </row>
    <row r="118" spans="2:20" ht="26.25" thickBot="1" x14ac:dyDescent="0.25">
      <c r="B118" s="75" t="s">
        <v>629</v>
      </c>
      <c r="C118" s="76" t="s">
        <v>562</v>
      </c>
      <c r="D118" s="95" t="s">
        <v>630</v>
      </c>
      <c r="E118" s="96" t="s">
        <v>73</v>
      </c>
      <c r="F118" s="284"/>
      <c r="G118" s="250"/>
      <c r="H118" s="245"/>
      <c r="I118" s="250"/>
      <c r="J118" s="245">
        <v>40500</v>
      </c>
      <c r="K118" s="258"/>
      <c r="L118" s="259">
        <v>45000</v>
      </c>
      <c r="M118" s="260"/>
      <c r="N118" s="257">
        <f t="shared" si="8"/>
        <v>52500</v>
      </c>
      <c r="O118" s="81"/>
      <c r="P118" s="252">
        <v>48000</v>
      </c>
      <c r="Q118" s="81"/>
      <c r="R118" s="23">
        <v>52500</v>
      </c>
      <c r="S118" s="261"/>
      <c r="T118" s="23">
        <v>63000</v>
      </c>
    </row>
    <row r="119" spans="2:20" ht="39" thickBot="1" x14ac:dyDescent="0.25">
      <c r="B119" s="75" t="s">
        <v>631</v>
      </c>
      <c r="C119" s="76" t="s">
        <v>562</v>
      </c>
      <c r="D119" s="95" t="s">
        <v>632</v>
      </c>
      <c r="E119" s="96" t="s">
        <v>73</v>
      </c>
      <c r="F119" s="284"/>
      <c r="G119" s="250"/>
      <c r="H119" s="245"/>
      <c r="I119" s="250"/>
      <c r="J119" s="245">
        <v>53550</v>
      </c>
      <c r="K119" s="258"/>
      <c r="L119" s="259">
        <v>59500</v>
      </c>
      <c r="M119" s="260"/>
      <c r="N119" s="257">
        <f t="shared" si="8"/>
        <v>60000</v>
      </c>
      <c r="O119" s="81"/>
      <c r="P119" s="252">
        <v>60000</v>
      </c>
      <c r="Q119" s="81"/>
      <c r="R119" s="315">
        <v>52500</v>
      </c>
      <c r="S119" s="261"/>
      <c r="T119" s="23">
        <v>73000</v>
      </c>
    </row>
    <row r="120" spans="2:20" ht="26.25" thickBot="1" x14ac:dyDescent="0.25">
      <c r="B120" s="75" t="s">
        <v>633</v>
      </c>
      <c r="C120" s="76" t="s">
        <v>562</v>
      </c>
      <c r="D120" s="95" t="s">
        <v>634</v>
      </c>
      <c r="E120" s="96" t="s">
        <v>73</v>
      </c>
      <c r="F120" s="284"/>
      <c r="G120" s="250"/>
      <c r="H120" s="245"/>
      <c r="I120" s="250"/>
      <c r="J120" s="245">
        <v>40500</v>
      </c>
      <c r="K120" s="258"/>
      <c r="L120" s="259">
        <v>45000</v>
      </c>
      <c r="M120" s="260"/>
      <c r="N120" s="257">
        <f t="shared" si="8"/>
        <v>55000</v>
      </c>
      <c r="O120" s="81"/>
      <c r="P120" s="252">
        <v>55000</v>
      </c>
      <c r="Q120" s="81"/>
      <c r="R120" s="23">
        <v>52500</v>
      </c>
      <c r="S120" s="261"/>
      <c r="T120" s="23">
        <v>73000</v>
      </c>
    </row>
    <row r="121" spans="2:20" ht="39" thickBot="1" x14ac:dyDescent="0.25">
      <c r="B121" s="75" t="s">
        <v>635</v>
      </c>
      <c r="C121" s="76" t="s">
        <v>562</v>
      </c>
      <c r="D121" s="95" t="s">
        <v>636</v>
      </c>
      <c r="E121" s="96" t="s">
        <v>73</v>
      </c>
      <c r="F121" s="284"/>
      <c r="G121" s="250"/>
      <c r="H121" s="245"/>
      <c r="I121" s="250"/>
      <c r="J121" s="245">
        <v>40500</v>
      </c>
      <c r="K121" s="258"/>
      <c r="L121" s="259">
        <v>45000</v>
      </c>
      <c r="M121" s="260"/>
      <c r="N121" s="257">
        <f t="shared" si="8"/>
        <v>45000</v>
      </c>
      <c r="O121" s="81"/>
      <c r="P121" s="252">
        <v>45000</v>
      </c>
      <c r="Q121" s="81"/>
      <c r="R121" s="23">
        <v>45000</v>
      </c>
      <c r="S121" s="261"/>
      <c r="T121" s="23">
        <v>54000</v>
      </c>
    </row>
    <row r="122" spans="2:20" ht="26.25" thickBot="1" x14ac:dyDescent="0.25">
      <c r="B122" s="75" t="s">
        <v>637</v>
      </c>
      <c r="C122" s="76" t="s">
        <v>562</v>
      </c>
      <c r="D122" s="95" t="s">
        <v>638</v>
      </c>
      <c r="E122" s="96" t="s">
        <v>73</v>
      </c>
      <c r="F122" s="284"/>
      <c r="G122" s="250"/>
      <c r="H122" s="245"/>
      <c r="I122" s="250"/>
      <c r="J122" s="245">
        <v>40500</v>
      </c>
      <c r="K122" s="258"/>
      <c r="L122" s="259">
        <v>45000</v>
      </c>
      <c r="M122" s="260"/>
      <c r="N122" s="257">
        <f t="shared" si="8"/>
        <v>46000</v>
      </c>
      <c r="O122" s="81"/>
      <c r="P122" s="252">
        <v>46000</v>
      </c>
      <c r="Q122" s="81"/>
      <c r="R122" s="23">
        <v>45000</v>
      </c>
      <c r="S122" s="261"/>
      <c r="T122" s="23">
        <v>54000</v>
      </c>
    </row>
    <row r="123" spans="2:20" ht="39" thickBot="1" x14ac:dyDescent="0.25">
      <c r="B123" s="75" t="s">
        <v>639</v>
      </c>
      <c r="C123" s="76" t="s">
        <v>562</v>
      </c>
      <c r="D123" s="95" t="s">
        <v>640</v>
      </c>
      <c r="E123" s="96" t="s">
        <v>73</v>
      </c>
      <c r="F123" s="284"/>
      <c r="G123" s="250"/>
      <c r="H123" s="245"/>
      <c r="I123" s="250"/>
      <c r="J123" s="245">
        <v>40500</v>
      </c>
      <c r="K123" s="258"/>
      <c r="L123" s="259">
        <v>45000</v>
      </c>
      <c r="M123" s="260"/>
      <c r="N123" s="257">
        <f t="shared" si="8"/>
        <v>48000</v>
      </c>
      <c r="O123" s="81"/>
      <c r="P123" s="252">
        <v>48000</v>
      </c>
      <c r="Q123" s="81"/>
      <c r="R123" s="23">
        <v>45000</v>
      </c>
      <c r="S123" s="261"/>
      <c r="T123" s="23">
        <v>54000</v>
      </c>
    </row>
    <row r="124" spans="2:20" ht="26.25" thickBot="1" x14ac:dyDescent="0.25">
      <c r="B124" s="75" t="s">
        <v>641</v>
      </c>
      <c r="C124" s="76" t="s">
        <v>562</v>
      </c>
      <c r="D124" s="95" t="s">
        <v>642</v>
      </c>
      <c r="E124" s="96" t="s">
        <v>73</v>
      </c>
      <c r="F124" s="284"/>
      <c r="G124" s="250"/>
      <c r="H124" s="245"/>
      <c r="I124" s="250"/>
      <c r="J124" s="245">
        <v>40500</v>
      </c>
      <c r="K124" s="258"/>
      <c r="L124" s="259">
        <v>45000</v>
      </c>
      <c r="M124" s="260"/>
      <c r="N124" s="257">
        <f t="shared" si="8"/>
        <v>46000</v>
      </c>
      <c r="O124" s="81"/>
      <c r="P124" s="252">
        <v>46000</v>
      </c>
      <c r="Q124" s="81"/>
      <c r="R124" s="23">
        <v>45000</v>
      </c>
      <c r="S124" s="261"/>
      <c r="T124" s="23">
        <v>54000</v>
      </c>
    </row>
    <row r="125" spans="2:20" ht="39" thickBot="1" x14ac:dyDescent="0.25">
      <c r="B125" s="75" t="s">
        <v>643</v>
      </c>
      <c r="C125" s="76" t="s">
        <v>562</v>
      </c>
      <c r="D125" s="95" t="s">
        <v>644</v>
      </c>
      <c r="E125" s="96" t="s">
        <v>73</v>
      </c>
      <c r="F125" s="284"/>
      <c r="G125" s="250"/>
      <c r="H125" s="245"/>
      <c r="I125" s="250"/>
      <c r="J125" s="245">
        <v>40500</v>
      </c>
      <c r="K125" s="258"/>
      <c r="L125" s="259">
        <v>45000</v>
      </c>
      <c r="M125" s="260"/>
      <c r="N125" s="257">
        <f t="shared" si="8"/>
        <v>45000</v>
      </c>
      <c r="O125" s="81"/>
      <c r="P125" s="252">
        <v>29000</v>
      </c>
      <c r="Q125" s="81"/>
      <c r="R125" s="23">
        <v>45000</v>
      </c>
      <c r="S125" s="261"/>
      <c r="T125" s="23">
        <v>54000</v>
      </c>
    </row>
    <row r="126" spans="2:20" ht="39" customHeight="1" thickBot="1" x14ac:dyDescent="0.25">
      <c r="B126" s="75" t="s">
        <v>645</v>
      </c>
      <c r="C126" s="76" t="s">
        <v>562</v>
      </c>
      <c r="D126" s="95" t="s">
        <v>646</v>
      </c>
      <c r="E126" s="96" t="s">
        <v>73</v>
      </c>
      <c r="F126" s="284"/>
      <c r="G126" s="250"/>
      <c r="H126" s="245"/>
      <c r="I126" s="250"/>
      <c r="J126" s="245">
        <v>40500</v>
      </c>
      <c r="K126" s="258"/>
      <c r="L126" s="259">
        <v>45000</v>
      </c>
      <c r="M126" s="260"/>
      <c r="N126" s="257">
        <f t="shared" si="8"/>
        <v>45000</v>
      </c>
      <c r="O126" s="81"/>
      <c r="P126" s="252">
        <v>28000</v>
      </c>
      <c r="Q126" s="81"/>
      <c r="R126" s="23">
        <v>45000</v>
      </c>
      <c r="S126" s="261"/>
      <c r="T126" s="23">
        <v>54000</v>
      </c>
    </row>
    <row r="127" spans="2:20" ht="39" thickBot="1" x14ac:dyDescent="0.25">
      <c r="B127" s="75" t="s">
        <v>647</v>
      </c>
      <c r="C127" s="76" t="s">
        <v>562</v>
      </c>
      <c r="D127" s="95" t="s">
        <v>648</v>
      </c>
      <c r="E127" s="96" t="s">
        <v>73</v>
      </c>
      <c r="F127" s="284"/>
      <c r="G127" s="250"/>
      <c r="H127" s="245"/>
      <c r="I127" s="250"/>
      <c r="J127" s="245">
        <v>40500</v>
      </c>
      <c r="K127" s="258"/>
      <c r="L127" s="259">
        <v>45000</v>
      </c>
      <c r="M127" s="260"/>
      <c r="N127" s="257">
        <f t="shared" si="8"/>
        <v>45000</v>
      </c>
      <c r="O127" s="81"/>
      <c r="P127" s="252">
        <v>29000</v>
      </c>
      <c r="Q127" s="81"/>
      <c r="R127" s="23">
        <v>45000</v>
      </c>
      <c r="S127" s="261"/>
      <c r="T127" s="23">
        <v>54000</v>
      </c>
    </row>
    <row r="128" spans="2:20" ht="26.25" thickBot="1" x14ac:dyDescent="0.25">
      <c r="B128" s="75" t="s">
        <v>649</v>
      </c>
      <c r="C128" s="76" t="s">
        <v>562</v>
      </c>
      <c r="D128" s="95" t="s">
        <v>650</v>
      </c>
      <c r="E128" s="96" t="s">
        <v>73</v>
      </c>
      <c r="F128" s="284"/>
      <c r="G128" s="250"/>
      <c r="H128" s="245"/>
      <c r="I128" s="250"/>
      <c r="J128" s="245">
        <v>40500</v>
      </c>
      <c r="K128" s="258"/>
      <c r="L128" s="259">
        <v>45000</v>
      </c>
      <c r="M128" s="260"/>
      <c r="N128" s="257">
        <f t="shared" si="8"/>
        <v>45000</v>
      </c>
      <c r="O128" s="81"/>
      <c r="P128" s="252">
        <v>28000</v>
      </c>
      <c r="Q128" s="81"/>
      <c r="R128" s="23">
        <v>45000</v>
      </c>
      <c r="S128" s="261"/>
      <c r="T128" s="23">
        <v>54000</v>
      </c>
    </row>
    <row r="129" spans="2:20" ht="51.75" thickBot="1" x14ac:dyDescent="0.25">
      <c r="B129" s="75" t="s">
        <v>651</v>
      </c>
      <c r="C129" s="76" t="s">
        <v>562</v>
      </c>
      <c r="D129" s="95" t="s">
        <v>652</v>
      </c>
      <c r="E129" s="96" t="s">
        <v>73</v>
      </c>
      <c r="F129" s="284"/>
      <c r="G129" s="250"/>
      <c r="H129" s="245"/>
      <c r="I129" s="250"/>
      <c r="J129" s="245">
        <v>40500</v>
      </c>
      <c r="K129" s="258"/>
      <c r="L129" s="259">
        <v>45000</v>
      </c>
      <c r="M129" s="260"/>
      <c r="N129" s="257">
        <f t="shared" si="8"/>
        <v>48000</v>
      </c>
      <c r="O129" s="81"/>
      <c r="P129" s="252">
        <v>48000</v>
      </c>
      <c r="Q129" s="81"/>
      <c r="R129" s="23">
        <v>45000</v>
      </c>
      <c r="S129" s="261"/>
      <c r="T129" s="23">
        <v>58000</v>
      </c>
    </row>
    <row r="130" spans="2:20" ht="39" thickBot="1" x14ac:dyDescent="0.25">
      <c r="B130" s="75" t="s">
        <v>653</v>
      </c>
      <c r="C130" s="76" t="s">
        <v>562</v>
      </c>
      <c r="D130" s="95" t="s">
        <v>654</v>
      </c>
      <c r="E130" s="96" t="s">
        <v>73</v>
      </c>
      <c r="F130" s="284"/>
      <c r="G130" s="250"/>
      <c r="H130" s="245"/>
      <c r="I130" s="250"/>
      <c r="J130" s="245">
        <v>40500</v>
      </c>
      <c r="K130" s="258"/>
      <c r="L130" s="259">
        <v>45000</v>
      </c>
      <c r="M130" s="260"/>
      <c r="N130" s="257">
        <f t="shared" si="8"/>
        <v>46000</v>
      </c>
      <c r="O130" s="81"/>
      <c r="P130" s="252">
        <v>46000</v>
      </c>
      <c r="Q130" s="81"/>
      <c r="R130" s="23">
        <v>45000</v>
      </c>
      <c r="S130" s="261"/>
      <c r="T130" s="23">
        <v>58000</v>
      </c>
    </row>
    <row r="131" spans="2:20" ht="39" thickBot="1" x14ac:dyDescent="0.25">
      <c r="B131" s="75" t="s">
        <v>655</v>
      </c>
      <c r="C131" s="76" t="s">
        <v>562</v>
      </c>
      <c r="D131" s="95" t="s">
        <v>656</v>
      </c>
      <c r="E131" s="96" t="s">
        <v>73</v>
      </c>
      <c r="F131" s="284"/>
      <c r="G131" s="250"/>
      <c r="H131" s="245"/>
      <c r="I131" s="250"/>
      <c r="J131" s="245">
        <v>40500</v>
      </c>
      <c r="K131" s="258"/>
      <c r="L131" s="259">
        <v>45000</v>
      </c>
      <c r="M131" s="260"/>
      <c r="N131" s="257">
        <f t="shared" si="8"/>
        <v>48000</v>
      </c>
      <c r="O131" s="81"/>
      <c r="P131" s="252">
        <v>48000</v>
      </c>
      <c r="Q131" s="81"/>
      <c r="R131" s="23">
        <v>45000</v>
      </c>
      <c r="S131" s="261"/>
      <c r="T131" s="23">
        <v>58000</v>
      </c>
    </row>
    <row r="132" spans="2:20" ht="39" thickBot="1" x14ac:dyDescent="0.25">
      <c r="B132" s="75" t="s">
        <v>657</v>
      </c>
      <c r="C132" s="76" t="s">
        <v>562</v>
      </c>
      <c r="D132" s="95" t="s">
        <v>658</v>
      </c>
      <c r="E132" s="96" t="s">
        <v>73</v>
      </c>
      <c r="F132" s="284"/>
      <c r="G132" s="250"/>
      <c r="H132" s="245"/>
      <c r="I132" s="250"/>
      <c r="J132" s="245">
        <v>40500</v>
      </c>
      <c r="K132" s="258"/>
      <c r="L132" s="259">
        <v>45000</v>
      </c>
      <c r="M132" s="260"/>
      <c r="N132" s="257">
        <f t="shared" si="8"/>
        <v>46000</v>
      </c>
      <c r="O132" s="81"/>
      <c r="P132" s="252">
        <v>46000</v>
      </c>
      <c r="Q132" s="81"/>
      <c r="R132" s="23">
        <v>45000</v>
      </c>
      <c r="S132" s="261"/>
      <c r="T132" s="23">
        <v>58000</v>
      </c>
    </row>
    <row r="133" spans="2:20" ht="39" thickBot="1" x14ac:dyDescent="0.25">
      <c r="B133" s="75" t="s">
        <v>659</v>
      </c>
      <c r="C133" s="76" t="s">
        <v>562</v>
      </c>
      <c r="D133" s="95" t="s">
        <v>660</v>
      </c>
      <c r="E133" s="96" t="s">
        <v>73</v>
      </c>
      <c r="F133" s="284"/>
      <c r="G133" s="250"/>
      <c r="H133" s="245"/>
      <c r="I133" s="250"/>
      <c r="J133" s="245">
        <v>40500</v>
      </c>
      <c r="K133" s="258"/>
      <c r="L133" s="259">
        <v>45000</v>
      </c>
      <c r="M133" s="260"/>
      <c r="N133" s="257">
        <f t="shared" si="8"/>
        <v>48000</v>
      </c>
      <c r="O133" s="81"/>
      <c r="P133" s="252">
        <v>48000</v>
      </c>
      <c r="Q133" s="81"/>
      <c r="R133" s="23">
        <v>45000</v>
      </c>
      <c r="S133" s="261"/>
      <c r="T133" s="23">
        <v>58000</v>
      </c>
    </row>
    <row r="134" spans="2:20" ht="39" thickBot="1" x14ac:dyDescent="0.25">
      <c r="B134" s="75" t="s">
        <v>661</v>
      </c>
      <c r="C134" s="76" t="s">
        <v>562</v>
      </c>
      <c r="D134" s="95" t="s">
        <v>662</v>
      </c>
      <c r="E134" s="96" t="s">
        <v>73</v>
      </c>
      <c r="F134" s="284"/>
      <c r="G134" s="250"/>
      <c r="H134" s="245"/>
      <c r="I134" s="250"/>
      <c r="J134" s="245">
        <v>40500</v>
      </c>
      <c r="K134" s="258"/>
      <c r="L134" s="259">
        <v>45000</v>
      </c>
      <c r="M134" s="260"/>
      <c r="N134" s="257">
        <f t="shared" si="8"/>
        <v>46000</v>
      </c>
      <c r="O134" s="81"/>
      <c r="P134" s="252">
        <v>46000</v>
      </c>
      <c r="Q134" s="81"/>
      <c r="R134" s="23">
        <v>45000</v>
      </c>
      <c r="S134" s="261"/>
      <c r="T134" s="23">
        <v>58000</v>
      </c>
    </row>
    <row r="135" spans="2:20" ht="51.75" thickBot="1" x14ac:dyDescent="0.25">
      <c r="B135" s="75" t="s">
        <v>663</v>
      </c>
      <c r="C135" s="76" t="s">
        <v>562</v>
      </c>
      <c r="D135" s="95" t="s">
        <v>664</v>
      </c>
      <c r="E135" s="96" t="s">
        <v>73</v>
      </c>
      <c r="F135" s="284"/>
      <c r="G135" s="250"/>
      <c r="H135" s="245"/>
      <c r="I135" s="250"/>
      <c r="J135" s="245">
        <v>40500</v>
      </c>
      <c r="K135" s="258"/>
      <c r="L135" s="259">
        <v>45000</v>
      </c>
      <c r="M135" s="260"/>
      <c r="N135" s="257">
        <f t="shared" si="8"/>
        <v>49000</v>
      </c>
      <c r="O135" s="81"/>
      <c r="P135" s="252">
        <v>49000</v>
      </c>
      <c r="Q135" s="81"/>
      <c r="R135" s="23">
        <v>45000</v>
      </c>
      <c r="S135" s="261"/>
      <c r="T135" s="23">
        <v>58000</v>
      </c>
    </row>
    <row r="136" spans="2:20" ht="39" thickBot="1" x14ac:dyDescent="0.25">
      <c r="B136" s="75" t="s">
        <v>665</v>
      </c>
      <c r="C136" s="76" t="s">
        <v>562</v>
      </c>
      <c r="D136" s="95" t="s">
        <v>666</v>
      </c>
      <c r="E136" s="96" t="s">
        <v>73</v>
      </c>
      <c r="F136" s="284"/>
      <c r="G136" s="250"/>
      <c r="H136" s="245"/>
      <c r="I136" s="250"/>
      <c r="J136" s="245">
        <v>40500</v>
      </c>
      <c r="K136" s="258"/>
      <c r="L136" s="259">
        <v>45000</v>
      </c>
      <c r="M136" s="260"/>
      <c r="N136" s="257">
        <f t="shared" si="8"/>
        <v>47000</v>
      </c>
      <c r="O136" s="81"/>
      <c r="P136" s="252">
        <v>47000</v>
      </c>
      <c r="Q136" s="81"/>
      <c r="R136" s="23">
        <v>45000</v>
      </c>
      <c r="S136" s="261"/>
      <c r="T136" s="23">
        <v>58000</v>
      </c>
    </row>
    <row r="137" spans="2:20" ht="39" thickBot="1" x14ac:dyDescent="0.25">
      <c r="B137" s="75" t="s">
        <v>667</v>
      </c>
      <c r="C137" s="76" t="s">
        <v>562</v>
      </c>
      <c r="D137" s="95" t="s">
        <v>668</v>
      </c>
      <c r="E137" s="96" t="s">
        <v>73</v>
      </c>
      <c r="F137" s="284"/>
      <c r="G137" s="250"/>
      <c r="H137" s="245"/>
      <c r="I137" s="250"/>
      <c r="J137" s="245">
        <v>40500</v>
      </c>
      <c r="K137" s="258"/>
      <c r="L137" s="259">
        <v>45000</v>
      </c>
      <c r="M137" s="260"/>
      <c r="N137" s="257">
        <f t="shared" si="8"/>
        <v>49000</v>
      </c>
      <c r="O137" s="81"/>
      <c r="P137" s="252">
        <v>49000</v>
      </c>
      <c r="Q137" s="81"/>
      <c r="R137" s="23">
        <v>45000</v>
      </c>
      <c r="S137" s="261"/>
      <c r="T137" s="23">
        <v>58000</v>
      </c>
    </row>
    <row r="138" spans="2:20" ht="39" thickBot="1" x14ac:dyDescent="0.25">
      <c r="B138" s="75" t="s">
        <v>669</v>
      </c>
      <c r="C138" s="76" t="s">
        <v>562</v>
      </c>
      <c r="D138" s="95" t="s">
        <v>670</v>
      </c>
      <c r="E138" s="96" t="s">
        <v>73</v>
      </c>
      <c r="F138" s="284"/>
      <c r="G138" s="250"/>
      <c r="H138" s="245"/>
      <c r="I138" s="250"/>
      <c r="J138" s="245">
        <v>40500</v>
      </c>
      <c r="K138" s="258"/>
      <c r="L138" s="259">
        <v>45000</v>
      </c>
      <c r="M138" s="260"/>
      <c r="N138" s="257">
        <f t="shared" si="8"/>
        <v>47000</v>
      </c>
      <c r="O138" s="81"/>
      <c r="P138" s="252">
        <v>47000</v>
      </c>
      <c r="Q138" s="81"/>
      <c r="R138" s="23">
        <v>45000</v>
      </c>
      <c r="S138" s="261"/>
      <c r="T138" s="23">
        <v>58000</v>
      </c>
    </row>
    <row r="139" spans="2:20" ht="39" thickBot="1" x14ac:dyDescent="0.25">
      <c r="B139" s="75" t="s">
        <v>671</v>
      </c>
      <c r="C139" s="76" t="s">
        <v>562</v>
      </c>
      <c r="D139" s="95" t="s">
        <v>672</v>
      </c>
      <c r="E139" s="96" t="s">
        <v>73</v>
      </c>
      <c r="F139" s="284"/>
      <c r="G139" s="250"/>
      <c r="H139" s="245"/>
      <c r="I139" s="250"/>
      <c r="J139" s="245">
        <v>40500</v>
      </c>
      <c r="K139" s="258"/>
      <c r="L139" s="259">
        <v>45000</v>
      </c>
      <c r="M139" s="260"/>
      <c r="N139" s="257">
        <f t="shared" si="8"/>
        <v>49000</v>
      </c>
      <c r="O139" s="81"/>
      <c r="P139" s="252">
        <v>49000</v>
      </c>
      <c r="Q139" s="81"/>
      <c r="R139" s="23">
        <v>45000</v>
      </c>
      <c r="S139" s="261"/>
      <c r="T139" s="23">
        <v>58000</v>
      </c>
    </row>
    <row r="140" spans="2:20" ht="39" thickBot="1" x14ac:dyDescent="0.25">
      <c r="B140" s="75" t="s">
        <v>673</v>
      </c>
      <c r="C140" s="76" t="s">
        <v>562</v>
      </c>
      <c r="D140" s="95" t="s">
        <v>674</v>
      </c>
      <c r="E140" s="96" t="s">
        <v>73</v>
      </c>
      <c r="F140" s="284"/>
      <c r="G140" s="250"/>
      <c r="H140" s="245"/>
      <c r="I140" s="250"/>
      <c r="J140" s="245">
        <v>40500</v>
      </c>
      <c r="K140" s="258"/>
      <c r="L140" s="259">
        <v>45000</v>
      </c>
      <c r="M140" s="260"/>
      <c r="N140" s="257">
        <f t="shared" ref="N140:N146" si="9">MEDIAN(P140,R140,T140)</f>
        <v>47000</v>
      </c>
      <c r="O140" s="81"/>
      <c r="P140" s="252">
        <v>47000</v>
      </c>
      <c r="Q140" s="81"/>
      <c r="R140" s="23">
        <v>45000</v>
      </c>
      <c r="S140" s="261"/>
      <c r="T140" s="23">
        <v>58000</v>
      </c>
    </row>
    <row r="141" spans="2:20" ht="39" thickBot="1" x14ac:dyDescent="0.25">
      <c r="B141" s="75" t="s">
        <v>675</v>
      </c>
      <c r="C141" s="76" t="s">
        <v>562</v>
      </c>
      <c r="D141" s="95" t="s">
        <v>676</v>
      </c>
      <c r="E141" s="96" t="s">
        <v>73</v>
      </c>
      <c r="F141" s="284"/>
      <c r="G141" s="250"/>
      <c r="H141" s="245"/>
      <c r="I141" s="250"/>
      <c r="J141" s="245">
        <v>40500</v>
      </c>
      <c r="K141" s="258"/>
      <c r="L141" s="259">
        <v>45000</v>
      </c>
      <c r="M141" s="260"/>
      <c r="N141" s="257">
        <f t="shared" si="9"/>
        <v>52000</v>
      </c>
      <c r="O141" s="81"/>
      <c r="P141" s="252">
        <v>52000</v>
      </c>
      <c r="Q141" s="81"/>
      <c r="R141" s="23">
        <v>45000</v>
      </c>
      <c r="S141" s="261"/>
      <c r="T141" s="23">
        <v>58000</v>
      </c>
    </row>
    <row r="142" spans="2:20" ht="39" thickBot="1" x14ac:dyDescent="0.25">
      <c r="B142" s="75" t="s">
        <v>677</v>
      </c>
      <c r="C142" s="76" t="s">
        <v>562</v>
      </c>
      <c r="D142" s="95" t="s">
        <v>678</v>
      </c>
      <c r="E142" s="96" t="s">
        <v>73</v>
      </c>
      <c r="F142" s="284"/>
      <c r="G142" s="250"/>
      <c r="H142" s="245"/>
      <c r="I142" s="250"/>
      <c r="J142" s="245">
        <v>40500</v>
      </c>
      <c r="K142" s="258"/>
      <c r="L142" s="259">
        <v>45000</v>
      </c>
      <c r="M142" s="260"/>
      <c r="N142" s="257">
        <f t="shared" si="9"/>
        <v>50000</v>
      </c>
      <c r="O142" s="81"/>
      <c r="P142" s="252">
        <v>50000</v>
      </c>
      <c r="Q142" s="81"/>
      <c r="R142" s="23">
        <v>45000</v>
      </c>
      <c r="S142" s="261"/>
      <c r="T142" s="23">
        <v>58000</v>
      </c>
    </row>
    <row r="143" spans="2:20" ht="39" thickBot="1" x14ac:dyDescent="0.25">
      <c r="B143" s="75" t="s">
        <v>679</v>
      </c>
      <c r="C143" s="76" t="s">
        <v>562</v>
      </c>
      <c r="D143" s="95" t="s">
        <v>680</v>
      </c>
      <c r="E143" s="96" t="s">
        <v>73</v>
      </c>
      <c r="F143" s="284"/>
      <c r="G143" s="250"/>
      <c r="H143" s="245"/>
      <c r="I143" s="250"/>
      <c r="J143" s="245">
        <v>37800</v>
      </c>
      <c r="K143" s="258"/>
      <c r="L143" s="259">
        <v>42000</v>
      </c>
      <c r="M143" s="260"/>
      <c r="N143" s="257">
        <f t="shared" si="9"/>
        <v>49000</v>
      </c>
      <c r="O143" s="81"/>
      <c r="P143" s="252">
        <v>49000</v>
      </c>
      <c r="Q143" s="81"/>
      <c r="R143" s="23">
        <v>45000</v>
      </c>
      <c r="S143" s="261"/>
      <c r="T143" s="23">
        <v>51000</v>
      </c>
    </row>
    <row r="144" spans="2:20" ht="26.25" thickBot="1" x14ac:dyDescent="0.25">
      <c r="B144" s="75" t="s">
        <v>681</v>
      </c>
      <c r="C144" s="76" t="s">
        <v>562</v>
      </c>
      <c r="D144" s="95" t="s">
        <v>682</v>
      </c>
      <c r="E144" s="96" t="s">
        <v>73</v>
      </c>
      <c r="F144" s="284"/>
      <c r="G144" s="250"/>
      <c r="H144" s="245"/>
      <c r="I144" s="250"/>
      <c r="J144" s="245">
        <v>37800</v>
      </c>
      <c r="K144" s="258"/>
      <c r="L144" s="259">
        <v>42000</v>
      </c>
      <c r="M144" s="260"/>
      <c r="N144" s="257">
        <f t="shared" si="9"/>
        <v>48000</v>
      </c>
      <c r="O144" s="81"/>
      <c r="P144" s="252">
        <v>48000</v>
      </c>
      <c r="Q144" s="81"/>
      <c r="R144" s="23">
        <v>45000</v>
      </c>
      <c r="S144" s="261"/>
      <c r="T144" s="23">
        <v>51000</v>
      </c>
    </row>
    <row r="145" spans="2:20" ht="39" thickBot="1" x14ac:dyDescent="0.25">
      <c r="B145" s="75" t="s">
        <v>683</v>
      </c>
      <c r="C145" s="76" t="s">
        <v>562</v>
      </c>
      <c r="D145" s="95" t="s">
        <v>684</v>
      </c>
      <c r="E145" s="96" t="s">
        <v>73</v>
      </c>
      <c r="F145" s="284"/>
      <c r="G145" s="250"/>
      <c r="H145" s="245"/>
      <c r="I145" s="250"/>
      <c r="J145" s="245">
        <v>37800</v>
      </c>
      <c r="K145" s="258"/>
      <c r="L145" s="259">
        <v>42000</v>
      </c>
      <c r="M145" s="260"/>
      <c r="N145" s="257">
        <f t="shared" si="9"/>
        <v>49000</v>
      </c>
      <c r="O145" s="81"/>
      <c r="P145" s="252">
        <v>49000</v>
      </c>
      <c r="Q145" s="81"/>
      <c r="R145" s="23">
        <v>45000</v>
      </c>
      <c r="S145" s="261"/>
      <c r="T145" s="23">
        <v>51000</v>
      </c>
    </row>
    <row r="146" spans="2:20" ht="26.25" thickBot="1" x14ac:dyDescent="0.25">
      <c r="B146" s="75" t="s">
        <v>685</v>
      </c>
      <c r="C146" s="76" t="s">
        <v>562</v>
      </c>
      <c r="D146" s="95" t="s">
        <v>686</v>
      </c>
      <c r="E146" s="96" t="s">
        <v>73</v>
      </c>
      <c r="F146" s="284"/>
      <c r="G146" s="250"/>
      <c r="H146" s="245"/>
      <c r="I146" s="250"/>
      <c r="J146" s="245">
        <v>37800</v>
      </c>
      <c r="K146" s="258"/>
      <c r="L146" s="259">
        <v>42000</v>
      </c>
      <c r="M146" s="260"/>
      <c r="N146" s="257">
        <f t="shared" si="9"/>
        <v>48000</v>
      </c>
      <c r="O146" s="81"/>
      <c r="P146" s="252">
        <v>48000</v>
      </c>
      <c r="Q146" s="81"/>
      <c r="R146" s="23">
        <v>45000</v>
      </c>
      <c r="S146" s="261"/>
      <c r="T146" s="23">
        <v>51000</v>
      </c>
    </row>
    <row r="147" spans="2:20" ht="235.5" customHeight="1" thickBot="1" x14ac:dyDescent="0.25">
      <c r="B147" s="75" t="s">
        <v>687</v>
      </c>
      <c r="C147" s="76" t="s">
        <v>688</v>
      </c>
      <c r="D147" s="95" t="s">
        <v>689</v>
      </c>
      <c r="E147" s="100" t="s">
        <v>690</v>
      </c>
      <c r="F147" s="284"/>
      <c r="G147" s="250"/>
      <c r="H147" s="245"/>
      <c r="I147" s="250"/>
      <c r="J147" s="245">
        <v>2700</v>
      </c>
      <c r="K147" s="258"/>
      <c r="L147" s="259">
        <v>3000</v>
      </c>
      <c r="M147" s="260"/>
      <c r="N147" s="257">
        <f>MEDIAN(P147,R147,T147)</f>
        <v>4500</v>
      </c>
      <c r="O147" s="81"/>
      <c r="P147" s="252">
        <v>4800</v>
      </c>
      <c r="Q147" s="81"/>
      <c r="R147" s="23">
        <v>4500</v>
      </c>
      <c r="S147" s="261"/>
      <c r="T147" s="23">
        <v>3000</v>
      </c>
    </row>
    <row r="148" spans="2:20" ht="268.5" thickBot="1" x14ac:dyDescent="0.25">
      <c r="B148" s="75" t="s">
        <v>691</v>
      </c>
      <c r="C148" s="76" t="s">
        <v>692</v>
      </c>
      <c r="D148" s="95" t="s">
        <v>693</v>
      </c>
      <c r="E148" s="100" t="s">
        <v>690</v>
      </c>
      <c r="F148" s="284"/>
      <c r="G148" s="250"/>
      <c r="H148" s="245"/>
      <c r="I148" s="250"/>
      <c r="J148" s="245">
        <v>4536</v>
      </c>
      <c r="K148" s="258"/>
      <c r="L148" s="259">
        <f>6000*0.84</f>
        <v>5040</v>
      </c>
      <c r="M148" s="260"/>
      <c r="N148" s="257">
        <f t="shared" ref="N148:N183" si="10">MEDIAN(P148,R148,T148)</f>
        <v>6000</v>
      </c>
      <c r="O148" s="81">
        <v>0</v>
      </c>
      <c r="P148" s="252">
        <v>6200</v>
      </c>
      <c r="Q148" s="81"/>
      <c r="R148" s="23">
        <v>1200</v>
      </c>
      <c r="S148" s="261"/>
      <c r="T148" s="23">
        <v>6000</v>
      </c>
    </row>
    <row r="149" spans="2:20" ht="268.5" thickBot="1" x14ac:dyDescent="0.25">
      <c r="B149" s="75" t="s">
        <v>694</v>
      </c>
      <c r="C149" s="76" t="s">
        <v>688</v>
      </c>
      <c r="D149" s="95" t="s">
        <v>695</v>
      </c>
      <c r="E149" s="100" t="s">
        <v>690</v>
      </c>
      <c r="F149" s="284"/>
      <c r="G149" s="250"/>
      <c r="H149" s="245"/>
      <c r="I149" s="250"/>
      <c r="J149" s="245">
        <v>4536</v>
      </c>
      <c r="K149" s="258"/>
      <c r="L149" s="259">
        <f>6000*0.84</f>
        <v>5040</v>
      </c>
      <c r="M149" s="260"/>
      <c r="N149" s="257">
        <f t="shared" si="10"/>
        <v>6000</v>
      </c>
      <c r="O149" s="81">
        <v>0</v>
      </c>
      <c r="P149" s="252">
        <v>6800</v>
      </c>
      <c r="Q149" s="81"/>
      <c r="R149" s="23">
        <v>1200</v>
      </c>
      <c r="S149" s="261"/>
      <c r="T149" s="23">
        <v>6000</v>
      </c>
    </row>
    <row r="150" spans="2:20" ht="268.5" thickBot="1" x14ac:dyDescent="0.25">
      <c r="B150" s="75" t="s">
        <v>696</v>
      </c>
      <c r="C150" s="76" t="s">
        <v>688</v>
      </c>
      <c r="D150" s="95" t="s">
        <v>697</v>
      </c>
      <c r="E150" s="100" t="s">
        <v>690</v>
      </c>
      <c r="F150" s="284"/>
      <c r="G150" s="250"/>
      <c r="H150" s="245"/>
      <c r="I150" s="250"/>
      <c r="J150" s="316">
        <v>4536</v>
      </c>
      <c r="K150" s="258"/>
      <c r="L150" s="259">
        <f>6000*0.84</f>
        <v>5040</v>
      </c>
      <c r="M150" s="317">
        <f t="shared" ref="M150:N150" si="11">6000*0.84</f>
        <v>5040</v>
      </c>
      <c r="N150" s="317">
        <f t="shared" si="11"/>
        <v>5040</v>
      </c>
      <c r="O150" s="81">
        <v>0</v>
      </c>
      <c r="P150" s="252">
        <v>7500</v>
      </c>
      <c r="Q150" s="81"/>
      <c r="R150" s="23">
        <v>1200</v>
      </c>
      <c r="S150" s="261"/>
      <c r="T150" s="23">
        <v>6000</v>
      </c>
    </row>
    <row r="151" spans="2:20" ht="268.5" thickBot="1" x14ac:dyDescent="0.25">
      <c r="B151" s="75" t="s">
        <v>698</v>
      </c>
      <c r="C151" s="76" t="s">
        <v>688</v>
      </c>
      <c r="D151" s="95" t="s">
        <v>699</v>
      </c>
      <c r="E151" s="100" t="s">
        <v>690</v>
      </c>
      <c r="F151" s="284"/>
      <c r="G151" s="258"/>
      <c r="H151" s="245"/>
      <c r="I151" s="258" t="s">
        <v>700</v>
      </c>
      <c r="J151" s="316">
        <v>3600</v>
      </c>
      <c r="K151" s="258" t="s">
        <v>701</v>
      </c>
      <c r="L151" s="259">
        <v>4000</v>
      </c>
      <c r="M151" s="260"/>
      <c r="N151" s="257">
        <f t="shared" si="10"/>
        <v>5000</v>
      </c>
      <c r="O151" s="81">
        <v>0</v>
      </c>
      <c r="P151" s="252">
        <v>6800</v>
      </c>
      <c r="Q151" s="81"/>
      <c r="R151" s="23">
        <v>1200</v>
      </c>
      <c r="S151" s="261">
        <v>1000</v>
      </c>
      <c r="T151" s="23">
        <v>5000</v>
      </c>
    </row>
    <row r="152" spans="2:20" ht="64.5" thickBot="1" x14ac:dyDescent="0.25">
      <c r="B152" s="75" t="s">
        <v>702</v>
      </c>
      <c r="C152" s="76" t="s">
        <v>703</v>
      </c>
      <c r="D152" s="95" t="s">
        <v>704</v>
      </c>
      <c r="E152" s="96" t="s">
        <v>73</v>
      </c>
      <c r="F152" s="284"/>
      <c r="G152" s="314"/>
      <c r="H152" s="245"/>
      <c r="I152" s="314"/>
      <c r="J152" s="316">
        <v>4500</v>
      </c>
      <c r="K152" s="258"/>
      <c r="L152" s="307">
        <v>5000</v>
      </c>
      <c r="M152" s="260"/>
      <c r="N152" s="257">
        <f t="shared" si="10"/>
        <v>5000</v>
      </c>
      <c r="O152" s="81"/>
      <c r="P152" s="252">
        <v>5000</v>
      </c>
      <c r="Q152" s="81"/>
      <c r="R152" s="23">
        <v>8000</v>
      </c>
      <c r="S152" s="20">
        <v>1000</v>
      </c>
      <c r="T152" s="23">
        <v>5000</v>
      </c>
    </row>
    <row r="153" spans="2:20" ht="51.75" thickBot="1" x14ac:dyDescent="0.25">
      <c r="B153" s="75" t="s">
        <v>705</v>
      </c>
      <c r="C153" s="76" t="s">
        <v>703</v>
      </c>
      <c r="D153" s="95" t="s">
        <v>706</v>
      </c>
      <c r="E153" s="96" t="s">
        <v>73</v>
      </c>
      <c r="F153" s="284"/>
      <c r="G153" s="314"/>
      <c r="H153" s="245"/>
      <c r="I153" s="314"/>
      <c r="J153" s="316">
        <v>4500</v>
      </c>
      <c r="K153" s="258"/>
      <c r="L153" s="307">
        <v>5000</v>
      </c>
      <c r="M153" s="260"/>
      <c r="N153" s="257">
        <f t="shared" si="10"/>
        <v>5000</v>
      </c>
      <c r="O153" s="81"/>
      <c r="P153" s="252">
        <v>5000</v>
      </c>
      <c r="Q153" s="81"/>
      <c r="R153" s="23">
        <v>8000</v>
      </c>
      <c r="S153" s="20">
        <v>1000</v>
      </c>
      <c r="T153" s="23">
        <v>5000</v>
      </c>
    </row>
    <row r="154" spans="2:20" ht="65.25" customHeight="1" thickBot="1" x14ac:dyDescent="0.25">
      <c r="B154" s="75" t="s">
        <v>707</v>
      </c>
      <c r="C154" s="76" t="s">
        <v>703</v>
      </c>
      <c r="D154" s="95" t="s">
        <v>708</v>
      </c>
      <c r="E154" s="96" t="s">
        <v>73</v>
      </c>
      <c r="F154" s="284"/>
      <c r="G154" s="314"/>
      <c r="H154" s="245"/>
      <c r="I154" s="314"/>
      <c r="J154" s="316">
        <v>4500</v>
      </c>
      <c r="K154" s="258"/>
      <c r="L154" s="307">
        <v>5000</v>
      </c>
      <c r="M154" s="260"/>
      <c r="N154" s="257">
        <f t="shared" si="10"/>
        <v>5000</v>
      </c>
      <c r="O154" s="81"/>
      <c r="P154" s="252">
        <v>5000</v>
      </c>
      <c r="Q154" s="81"/>
      <c r="R154" s="23">
        <v>8000</v>
      </c>
      <c r="S154" s="20">
        <v>1000</v>
      </c>
      <c r="T154" s="23">
        <v>5000</v>
      </c>
    </row>
    <row r="155" spans="2:20" ht="64.5" thickBot="1" x14ac:dyDescent="0.25">
      <c r="B155" s="75" t="s">
        <v>709</v>
      </c>
      <c r="C155" s="318" t="s">
        <v>703</v>
      </c>
      <c r="D155" s="95" t="s">
        <v>710</v>
      </c>
      <c r="E155" s="96" t="s">
        <v>73</v>
      </c>
      <c r="F155" s="284"/>
      <c r="G155" s="314"/>
      <c r="H155" s="245"/>
      <c r="I155" s="314"/>
      <c r="J155" s="316">
        <v>4500</v>
      </c>
      <c r="K155" s="258"/>
      <c r="L155" s="307">
        <v>5000</v>
      </c>
      <c r="M155" s="260"/>
      <c r="N155" s="257">
        <f t="shared" si="10"/>
        <v>5000</v>
      </c>
      <c r="O155" s="81"/>
      <c r="P155" s="252">
        <v>5000</v>
      </c>
      <c r="Q155" s="81"/>
      <c r="R155" s="23">
        <v>8000</v>
      </c>
      <c r="S155" s="20">
        <v>1000</v>
      </c>
      <c r="T155" s="23">
        <v>5000</v>
      </c>
    </row>
    <row r="156" spans="2:20" ht="51.75" thickBot="1" x14ac:dyDescent="0.25">
      <c r="B156" s="75" t="s">
        <v>711</v>
      </c>
      <c r="C156" s="318" t="s">
        <v>703</v>
      </c>
      <c r="D156" s="95" t="s">
        <v>712</v>
      </c>
      <c r="E156" s="96" t="s">
        <v>73</v>
      </c>
      <c r="F156" s="284"/>
      <c r="G156" s="314"/>
      <c r="H156" s="245"/>
      <c r="I156" s="314"/>
      <c r="J156" s="316">
        <v>3600</v>
      </c>
      <c r="K156" s="258"/>
      <c r="L156" s="307">
        <v>4000</v>
      </c>
      <c r="M156" s="260"/>
      <c r="N156" s="257">
        <f t="shared" si="10"/>
        <v>5000</v>
      </c>
      <c r="O156" s="81"/>
      <c r="P156" s="252">
        <v>4000</v>
      </c>
      <c r="Q156" s="81"/>
      <c r="R156" s="23">
        <v>8000</v>
      </c>
      <c r="S156" s="20">
        <v>1000</v>
      </c>
      <c r="T156" s="23">
        <v>5000</v>
      </c>
    </row>
    <row r="157" spans="2:20" ht="51.75" thickBot="1" x14ac:dyDescent="0.25">
      <c r="B157" s="75" t="s">
        <v>713</v>
      </c>
      <c r="C157" s="318" t="s">
        <v>703</v>
      </c>
      <c r="D157" s="95" t="s">
        <v>714</v>
      </c>
      <c r="E157" s="96" t="s">
        <v>73</v>
      </c>
      <c r="F157" s="284"/>
      <c r="G157" s="314"/>
      <c r="H157" s="245"/>
      <c r="I157" s="314"/>
      <c r="J157" s="316">
        <v>3600</v>
      </c>
      <c r="K157" s="258"/>
      <c r="L157" s="307">
        <v>4000</v>
      </c>
      <c r="M157" s="260"/>
      <c r="N157" s="257">
        <f t="shared" si="10"/>
        <v>5000</v>
      </c>
      <c r="O157" s="81"/>
      <c r="P157" s="252">
        <v>4000</v>
      </c>
      <c r="Q157" s="81"/>
      <c r="R157" s="23">
        <v>8000</v>
      </c>
      <c r="S157" s="20">
        <v>1000</v>
      </c>
      <c r="T157" s="23">
        <v>5000</v>
      </c>
    </row>
    <row r="158" spans="2:20" ht="39" thickBot="1" x14ac:dyDescent="0.25">
      <c r="B158" s="75" t="s">
        <v>715</v>
      </c>
      <c r="C158" s="318" t="s">
        <v>703</v>
      </c>
      <c r="D158" s="95" t="s">
        <v>716</v>
      </c>
      <c r="E158" s="96" t="s">
        <v>73</v>
      </c>
      <c r="F158" s="284"/>
      <c r="G158" s="314"/>
      <c r="H158" s="245"/>
      <c r="I158" s="314"/>
      <c r="J158" s="316">
        <v>2700</v>
      </c>
      <c r="K158" s="258"/>
      <c r="L158" s="307">
        <v>3000</v>
      </c>
      <c r="M158" s="260"/>
      <c r="N158" s="257">
        <f t="shared" si="10"/>
        <v>5000</v>
      </c>
      <c r="O158" s="81"/>
      <c r="P158" s="252">
        <v>5000</v>
      </c>
      <c r="Q158" s="81"/>
      <c r="R158" s="23">
        <v>8000</v>
      </c>
      <c r="S158" s="20">
        <v>0</v>
      </c>
      <c r="T158" s="23">
        <v>3000</v>
      </c>
    </row>
    <row r="159" spans="2:20" ht="39" thickBot="1" x14ac:dyDescent="0.25">
      <c r="B159" s="75" t="s">
        <v>717</v>
      </c>
      <c r="C159" s="318" t="s">
        <v>703</v>
      </c>
      <c r="D159" s="95" t="s">
        <v>718</v>
      </c>
      <c r="E159" s="96" t="s">
        <v>73</v>
      </c>
      <c r="F159" s="284"/>
      <c r="G159" s="314"/>
      <c r="H159" s="245"/>
      <c r="I159" s="314"/>
      <c r="J159" s="316">
        <v>2700</v>
      </c>
      <c r="K159" s="258"/>
      <c r="L159" s="307">
        <v>3000</v>
      </c>
      <c r="M159" s="260"/>
      <c r="N159" s="257">
        <f t="shared" si="10"/>
        <v>5000</v>
      </c>
      <c r="O159" s="81">
        <v>0</v>
      </c>
      <c r="P159" s="252">
        <v>5000</v>
      </c>
      <c r="Q159" s="81"/>
      <c r="R159" s="23">
        <v>8000</v>
      </c>
      <c r="S159" s="20">
        <v>0</v>
      </c>
      <c r="T159" s="23">
        <v>3000</v>
      </c>
    </row>
    <row r="160" spans="2:20" ht="39" thickBot="1" x14ac:dyDescent="0.25">
      <c r="B160" s="75" t="s">
        <v>719</v>
      </c>
      <c r="C160" s="318" t="s">
        <v>703</v>
      </c>
      <c r="D160" s="95" t="s">
        <v>720</v>
      </c>
      <c r="E160" s="96" t="s">
        <v>73</v>
      </c>
      <c r="F160" s="284"/>
      <c r="G160" s="314"/>
      <c r="H160" s="245"/>
      <c r="I160" s="314"/>
      <c r="J160" s="316">
        <v>2700</v>
      </c>
      <c r="K160" s="258"/>
      <c r="L160" s="307">
        <v>3000</v>
      </c>
      <c r="M160" s="260"/>
      <c r="N160" s="257">
        <f t="shared" si="10"/>
        <v>5000</v>
      </c>
      <c r="O160" s="81">
        <v>0</v>
      </c>
      <c r="P160" s="252">
        <v>5000</v>
      </c>
      <c r="Q160" s="81"/>
      <c r="R160" s="23">
        <v>8000</v>
      </c>
      <c r="S160" s="20">
        <v>0</v>
      </c>
      <c r="T160" s="23">
        <v>3000</v>
      </c>
    </row>
    <row r="161" spans="2:20" ht="39" thickBot="1" x14ac:dyDescent="0.25">
      <c r="B161" s="75" t="s">
        <v>721</v>
      </c>
      <c r="C161" s="318" t="s">
        <v>703</v>
      </c>
      <c r="D161" s="95" t="s">
        <v>722</v>
      </c>
      <c r="E161" s="96" t="s">
        <v>73</v>
      </c>
      <c r="F161" s="284"/>
      <c r="G161" s="314"/>
      <c r="H161" s="245"/>
      <c r="I161" s="314"/>
      <c r="J161" s="316">
        <v>2700</v>
      </c>
      <c r="K161" s="258"/>
      <c r="L161" s="307">
        <v>3000</v>
      </c>
      <c r="M161" s="260"/>
      <c r="N161" s="257">
        <f t="shared" si="10"/>
        <v>5000</v>
      </c>
      <c r="O161" s="81">
        <v>0</v>
      </c>
      <c r="P161" s="252">
        <v>5000</v>
      </c>
      <c r="Q161" s="81"/>
      <c r="R161" s="23">
        <v>8000</v>
      </c>
      <c r="S161" s="20">
        <v>0</v>
      </c>
      <c r="T161" s="23">
        <v>3000</v>
      </c>
    </row>
    <row r="162" spans="2:20" ht="115.5" thickBot="1" x14ac:dyDescent="0.25">
      <c r="B162" s="75" t="s">
        <v>723</v>
      </c>
      <c r="C162" s="76" t="s">
        <v>692</v>
      </c>
      <c r="D162" s="95" t="s">
        <v>724</v>
      </c>
      <c r="E162" s="100" t="s">
        <v>690</v>
      </c>
      <c r="F162" s="319"/>
      <c r="G162" s="314"/>
      <c r="H162" s="245"/>
      <c r="I162" s="314"/>
      <c r="J162" s="316">
        <v>1080</v>
      </c>
      <c r="K162" s="258"/>
      <c r="L162" s="259">
        <v>1200</v>
      </c>
      <c r="M162" s="320"/>
      <c r="N162" s="257">
        <f t="shared" si="10"/>
        <v>1200</v>
      </c>
      <c r="O162" s="81">
        <v>0</v>
      </c>
      <c r="P162" s="252">
        <v>1200</v>
      </c>
      <c r="Q162" s="81"/>
      <c r="R162" s="23">
        <v>1200</v>
      </c>
      <c r="S162" s="20">
        <v>0</v>
      </c>
      <c r="T162" s="23">
        <v>3000</v>
      </c>
    </row>
    <row r="163" spans="2:20" ht="280.5" customHeight="1" thickBot="1" x14ac:dyDescent="0.25">
      <c r="B163" s="75" t="s">
        <v>725</v>
      </c>
      <c r="C163" s="318" t="s">
        <v>726</v>
      </c>
      <c r="D163" s="95" t="s">
        <v>727</v>
      </c>
      <c r="E163" s="100" t="s">
        <v>690</v>
      </c>
      <c r="F163" s="284"/>
      <c r="G163" s="316"/>
      <c r="H163" s="245"/>
      <c r="I163" s="316">
        <v>719.81999999999994</v>
      </c>
      <c r="J163" s="316">
        <v>299.7</v>
      </c>
      <c r="K163" s="306">
        <f>1333*0.6</f>
        <v>799.8</v>
      </c>
      <c r="L163" s="307">
        <v>333</v>
      </c>
      <c r="M163" s="317"/>
      <c r="N163" s="257">
        <f t="shared" si="10"/>
        <v>1200</v>
      </c>
      <c r="O163" s="23">
        <v>360</v>
      </c>
      <c r="P163" s="252">
        <v>480</v>
      </c>
      <c r="Q163" s="23"/>
      <c r="R163" s="23">
        <v>1200</v>
      </c>
      <c r="S163" s="20">
        <v>0</v>
      </c>
      <c r="T163" s="23">
        <v>2000</v>
      </c>
    </row>
    <row r="164" spans="2:20" ht="51.75" thickBot="1" x14ac:dyDescent="0.25">
      <c r="B164" s="75" t="s">
        <v>728</v>
      </c>
      <c r="C164" s="318" t="s">
        <v>729</v>
      </c>
      <c r="D164" s="321" t="s">
        <v>730</v>
      </c>
      <c r="E164" s="96" t="s">
        <v>73</v>
      </c>
      <c r="F164" s="284"/>
      <c r="G164" s="322"/>
      <c r="H164" s="245"/>
      <c r="I164" s="451">
        <f>K164*1.14</f>
        <v>455.99999999999994</v>
      </c>
      <c r="J164" s="405"/>
      <c r="K164" s="452">
        <v>400</v>
      </c>
      <c r="L164" s="453"/>
      <c r="M164" s="317"/>
      <c r="N164" s="257">
        <f t="shared" si="10"/>
        <v>280</v>
      </c>
      <c r="O164" s="23">
        <v>680</v>
      </c>
      <c r="P164" s="252">
        <v>280</v>
      </c>
      <c r="Q164" s="23"/>
      <c r="R164" s="23">
        <v>200</v>
      </c>
      <c r="S164" s="20">
        <v>0</v>
      </c>
      <c r="T164" s="23">
        <v>2000</v>
      </c>
    </row>
    <row r="165" spans="2:20" ht="13.5" thickBot="1" x14ac:dyDescent="0.25">
      <c r="B165" s="75" t="s">
        <v>731</v>
      </c>
      <c r="C165" s="97" t="s">
        <v>13</v>
      </c>
      <c r="D165" s="95" t="s">
        <v>732</v>
      </c>
      <c r="E165" s="96" t="s">
        <v>73</v>
      </c>
      <c r="F165" s="284"/>
      <c r="G165" s="250"/>
      <c r="H165" s="245"/>
      <c r="I165" s="250"/>
      <c r="J165" s="259">
        <v>31950</v>
      </c>
      <c r="K165" s="258"/>
      <c r="L165" s="259">
        <f>AVERAGE(P165,R165,T165)</f>
        <v>35500</v>
      </c>
      <c r="M165" s="260"/>
      <c r="N165" s="257">
        <f t="shared" si="10"/>
        <v>38000</v>
      </c>
      <c r="O165" s="81"/>
      <c r="P165" s="252">
        <v>38000</v>
      </c>
      <c r="Q165" s="81"/>
      <c r="R165" s="23">
        <v>30000</v>
      </c>
      <c r="S165" s="20">
        <v>0</v>
      </c>
      <c r="T165" s="23">
        <v>38500</v>
      </c>
    </row>
    <row r="166" spans="2:20" ht="13.5" thickBot="1" x14ac:dyDescent="0.25">
      <c r="B166" s="75" t="s">
        <v>733</v>
      </c>
      <c r="C166" s="97" t="s">
        <v>13</v>
      </c>
      <c r="D166" s="95" t="s">
        <v>734</v>
      </c>
      <c r="E166" s="96" t="s">
        <v>73</v>
      </c>
      <c r="F166" s="284"/>
      <c r="G166" s="250"/>
      <c r="H166" s="245"/>
      <c r="I166" s="250"/>
      <c r="J166" s="259">
        <v>31950</v>
      </c>
      <c r="K166" s="258"/>
      <c r="L166" s="259">
        <f t="shared" ref="L166:L176" si="12">AVERAGE(P166,R166,T166)</f>
        <v>35500</v>
      </c>
      <c r="M166" s="260"/>
      <c r="N166" s="257">
        <f t="shared" si="10"/>
        <v>38000</v>
      </c>
      <c r="O166" s="81"/>
      <c r="P166" s="252">
        <v>38000</v>
      </c>
      <c r="Q166" s="81"/>
      <c r="R166" s="23">
        <v>30000</v>
      </c>
      <c r="S166" s="20">
        <v>0</v>
      </c>
      <c r="T166" s="23">
        <v>38500</v>
      </c>
    </row>
    <row r="167" spans="2:20" ht="13.5" thickBot="1" x14ac:dyDescent="0.25">
      <c r="B167" s="75" t="s">
        <v>735</v>
      </c>
      <c r="C167" s="97" t="s">
        <v>13</v>
      </c>
      <c r="D167" s="95" t="s">
        <v>736</v>
      </c>
      <c r="E167" s="96" t="s">
        <v>73</v>
      </c>
      <c r="F167" s="284"/>
      <c r="G167" s="250"/>
      <c r="H167" s="245"/>
      <c r="I167" s="250"/>
      <c r="J167" s="259">
        <v>25650</v>
      </c>
      <c r="K167" s="258"/>
      <c r="L167" s="259">
        <f t="shared" si="12"/>
        <v>28500</v>
      </c>
      <c r="M167" s="260"/>
      <c r="N167" s="257">
        <f t="shared" si="10"/>
        <v>28000</v>
      </c>
      <c r="O167" s="81"/>
      <c r="P167" s="252">
        <v>28000</v>
      </c>
      <c r="Q167" s="81"/>
      <c r="R167" s="23">
        <v>30000</v>
      </c>
      <c r="S167" s="20">
        <v>0</v>
      </c>
      <c r="T167" s="23">
        <v>27500</v>
      </c>
    </row>
    <row r="168" spans="2:20" ht="13.5" thickBot="1" x14ac:dyDescent="0.25">
      <c r="B168" s="75" t="s">
        <v>737</v>
      </c>
      <c r="C168" s="97" t="s">
        <v>13</v>
      </c>
      <c r="D168" s="95" t="s">
        <v>738</v>
      </c>
      <c r="E168" s="96" t="s">
        <v>73</v>
      </c>
      <c r="F168" s="284"/>
      <c r="G168" s="250"/>
      <c r="H168" s="245"/>
      <c r="I168" s="250"/>
      <c r="J168" s="259">
        <v>33700</v>
      </c>
      <c r="K168" s="258"/>
      <c r="L168" s="259">
        <f t="shared" si="12"/>
        <v>37500</v>
      </c>
      <c r="M168" s="260"/>
      <c r="N168" s="257">
        <f t="shared" si="10"/>
        <v>41000</v>
      </c>
      <c r="O168" s="81"/>
      <c r="P168" s="252">
        <v>41000</v>
      </c>
      <c r="Q168" s="81"/>
      <c r="R168" s="23">
        <v>30000</v>
      </c>
      <c r="S168" s="20">
        <v>0</v>
      </c>
      <c r="T168" s="23">
        <v>41500</v>
      </c>
    </row>
    <row r="169" spans="2:20" ht="13.5" thickBot="1" x14ac:dyDescent="0.25">
      <c r="B169" s="75" t="s">
        <v>739</v>
      </c>
      <c r="C169" s="97" t="s">
        <v>13</v>
      </c>
      <c r="D169" s="95" t="s">
        <v>740</v>
      </c>
      <c r="E169" s="96" t="s">
        <v>73</v>
      </c>
      <c r="F169" s="284"/>
      <c r="G169" s="250"/>
      <c r="H169" s="245"/>
      <c r="I169" s="250"/>
      <c r="J169" s="259">
        <v>33150</v>
      </c>
      <c r="K169" s="258"/>
      <c r="L169" s="259">
        <f t="shared" si="12"/>
        <v>36833.333333333336</v>
      </c>
      <c r="M169" s="260"/>
      <c r="N169" s="257">
        <f t="shared" si="10"/>
        <v>39000</v>
      </c>
      <c r="O169" s="81"/>
      <c r="P169" s="252">
        <v>39000</v>
      </c>
      <c r="Q169" s="81"/>
      <c r="R169" s="23">
        <v>30000</v>
      </c>
      <c r="S169" s="20">
        <v>0</v>
      </c>
      <c r="T169" s="23">
        <v>41500</v>
      </c>
    </row>
    <row r="170" spans="2:20" ht="13.5" thickBot="1" x14ac:dyDescent="0.25">
      <c r="B170" s="75" t="s">
        <v>741</v>
      </c>
      <c r="C170" s="97" t="s">
        <v>13</v>
      </c>
      <c r="D170" s="95" t="s">
        <v>742</v>
      </c>
      <c r="E170" s="96" t="s">
        <v>73</v>
      </c>
      <c r="F170" s="284"/>
      <c r="G170" s="250"/>
      <c r="H170" s="245"/>
      <c r="I170" s="250"/>
      <c r="J170" s="259">
        <v>26100</v>
      </c>
      <c r="K170" s="258"/>
      <c r="L170" s="259">
        <f t="shared" si="12"/>
        <v>29000</v>
      </c>
      <c r="M170" s="260"/>
      <c r="N170" s="257">
        <f t="shared" si="10"/>
        <v>29000</v>
      </c>
      <c r="O170" s="81"/>
      <c r="P170" s="252">
        <v>28000</v>
      </c>
      <c r="Q170" s="81"/>
      <c r="R170" s="23">
        <v>30000</v>
      </c>
      <c r="S170" s="20">
        <v>0</v>
      </c>
      <c r="T170" s="23">
        <v>29000</v>
      </c>
    </row>
    <row r="171" spans="2:20" ht="13.5" thickBot="1" x14ac:dyDescent="0.25">
      <c r="B171" s="75" t="s">
        <v>743</v>
      </c>
      <c r="C171" s="97" t="s">
        <v>13</v>
      </c>
      <c r="D171" s="95" t="s">
        <v>744</v>
      </c>
      <c r="E171" s="96" t="s">
        <v>73</v>
      </c>
      <c r="F171" s="284"/>
      <c r="G171" s="250"/>
      <c r="H171" s="245"/>
      <c r="I171" s="250"/>
      <c r="J171" s="259">
        <v>30600</v>
      </c>
      <c r="K171" s="258"/>
      <c r="L171" s="259">
        <f t="shared" si="12"/>
        <v>34000</v>
      </c>
      <c r="M171" s="260"/>
      <c r="N171" s="257">
        <f t="shared" si="10"/>
        <v>36000</v>
      </c>
      <c r="O171" s="81"/>
      <c r="P171" s="252">
        <v>36000</v>
      </c>
      <c r="Q171" s="81"/>
      <c r="R171" s="23">
        <v>30000</v>
      </c>
      <c r="S171" s="20">
        <v>0</v>
      </c>
      <c r="T171" s="23">
        <v>36000</v>
      </c>
    </row>
    <row r="172" spans="2:20" ht="13.5" thickBot="1" x14ac:dyDescent="0.25">
      <c r="B172" s="75" t="s">
        <v>745</v>
      </c>
      <c r="C172" s="97" t="s">
        <v>13</v>
      </c>
      <c r="D172" s="95" t="s">
        <v>746</v>
      </c>
      <c r="E172" s="96" t="s">
        <v>73</v>
      </c>
      <c r="F172" s="284"/>
      <c r="G172" s="250"/>
      <c r="H172" s="245"/>
      <c r="I172" s="250"/>
      <c r="J172" s="259">
        <v>30600</v>
      </c>
      <c r="K172" s="258"/>
      <c r="L172" s="259">
        <f t="shared" si="12"/>
        <v>34000</v>
      </c>
      <c r="M172" s="260"/>
      <c r="N172" s="257">
        <f t="shared" si="10"/>
        <v>36000</v>
      </c>
      <c r="O172" s="81"/>
      <c r="P172" s="252">
        <v>36000</v>
      </c>
      <c r="Q172" s="81"/>
      <c r="R172" s="23">
        <v>30000</v>
      </c>
      <c r="S172" s="20">
        <v>0</v>
      </c>
      <c r="T172" s="23">
        <v>36000</v>
      </c>
    </row>
    <row r="173" spans="2:20" ht="13.5" thickBot="1" x14ac:dyDescent="0.25">
      <c r="B173" s="75" t="s">
        <v>747</v>
      </c>
      <c r="C173" s="97" t="s">
        <v>13</v>
      </c>
      <c r="D173" s="95" t="s">
        <v>748</v>
      </c>
      <c r="E173" s="96" t="s">
        <v>73</v>
      </c>
      <c r="F173" s="284"/>
      <c r="G173" s="250"/>
      <c r="H173" s="245"/>
      <c r="I173" s="250"/>
      <c r="J173" s="259">
        <v>27300</v>
      </c>
      <c r="K173" s="258"/>
      <c r="L173" s="259">
        <f t="shared" si="12"/>
        <v>30333.333333333332</v>
      </c>
      <c r="M173" s="260"/>
      <c r="N173" s="257">
        <f t="shared" si="10"/>
        <v>30000</v>
      </c>
      <c r="O173" s="81"/>
      <c r="P173" s="252">
        <v>28000</v>
      </c>
      <c r="Q173" s="81"/>
      <c r="R173" s="23">
        <v>30000</v>
      </c>
      <c r="S173" s="20">
        <v>0</v>
      </c>
      <c r="T173" s="23">
        <v>33000</v>
      </c>
    </row>
    <row r="174" spans="2:20" ht="13.5" thickBot="1" x14ac:dyDescent="0.25">
      <c r="B174" s="75" t="s">
        <v>749</v>
      </c>
      <c r="C174" s="97" t="s">
        <v>13</v>
      </c>
      <c r="D174" s="95" t="s">
        <v>750</v>
      </c>
      <c r="E174" s="96" t="s">
        <v>73</v>
      </c>
      <c r="F174" s="284"/>
      <c r="G174" s="250"/>
      <c r="H174" s="245"/>
      <c r="I174" s="250"/>
      <c r="J174" s="259">
        <v>30450</v>
      </c>
      <c r="K174" s="258"/>
      <c r="L174" s="259">
        <f t="shared" si="12"/>
        <v>33833.333333333336</v>
      </c>
      <c r="M174" s="260"/>
      <c r="N174" s="257">
        <f t="shared" si="10"/>
        <v>34500</v>
      </c>
      <c r="O174" s="81"/>
      <c r="P174" s="252">
        <v>37000</v>
      </c>
      <c r="Q174" s="81"/>
      <c r="R174" s="23">
        <v>30000</v>
      </c>
      <c r="S174" s="20">
        <v>0</v>
      </c>
      <c r="T174" s="23">
        <v>34500</v>
      </c>
    </row>
    <row r="175" spans="2:20" ht="13.5" thickBot="1" x14ac:dyDescent="0.25">
      <c r="B175" s="75" t="s">
        <v>751</v>
      </c>
      <c r="C175" s="97" t="s">
        <v>13</v>
      </c>
      <c r="D175" s="95" t="s">
        <v>752</v>
      </c>
      <c r="E175" s="96" t="s">
        <v>73</v>
      </c>
      <c r="F175" s="284"/>
      <c r="G175" s="250"/>
      <c r="H175" s="245"/>
      <c r="I175" s="250"/>
      <c r="J175" s="259">
        <v>30450</v>
      </c>
      <c r="K175" s="258"/>
      <c r="L175" s="259">
        <f t="shared" si="12"/>
        <v>33833.333333333336</v>
      </c>
      <c r="M175" s="260"/>
      <c r="N175" s="257">
        <f t="shared" si="10"/>
        <v>34500</v>
      </c>
      <c r="O175" s="81"/>
      <c r="P175" s="252">
        <v>37000</v>
      </c>
      <c r="Q175" s="81"/>
      <c r="R175" s="23">
        <v>30000</v>
      </c>
      <c r="S175" s="20">
        <v>0</v>
      </c>
      <c r="T175" s="23">
        <v>34500</v>
      </c>
    </row>
    <row r="176" spans="2:20" ht="13.5" thickBot="1" x14ac:dyDescent="0.25">
      <c r="B176" s="75" t="s">
        <v>753</v>
      </c>
      <c r="C176" s="97" t="s">
        <v>13</v>
      </c>
      <c r="D176" s="95" t="s">
        <v>754</v>
      </c>
      <c r="E176" s="96" t="s">
        <v>73</v>
      </c>
      <c r="F176" s="284"/>
      <c r="G176" s="250"/>
      <c r="H176" s="245"/>
      <c r="I176" s="250"/>
      <c r="J176" s="259">
        <v>25650</v>
      </c>
      <c r="K176" s="258"/>
      <c r="L176" s="259">
        <f t="shared" si="12"/>
        <v>28500</v>
      </c>
      <c r="M176" s="260"/>
      <c r="N176" s="257">
        <f t="shared" si="10"/>
        <v>28000</v>
      </c>
      <c r="O176" s="81"/>
      <c r="P176" s="252">
        <v>28000</v>
      </c>
      <c r="Q176" s="81"/>
      <c r="R176" s="23">
        <v>30000</v>
      </c>
      <c r="S176" s="20">
        <v>0</v>
      </c>
      <c r="T176" s="23">
        <v>27500</v>
      </c>
    </row>
    <row r="177" spans="2:20" ht="52.5" customHeight="1" thickBot="1" x14ac:dyDescent="0.25">
      <c r="B177" s="75" t="s">
        <v>755</v>
      </c>
      <c r="C177" s="97" t="s">
        <v>756</v>
      </c>
      <c r="D177" s="95" t="s">
        <v>757</v>
      </c>
      <c r="E177" s="100" t="s">
        <v>690</v>
      </c>
      <c r="F177" s="284"/>
      <c r="G177" s="259"/>
      <c r="H177" s="245"/>
      <c r="I177" s="259">
        <v>13000</v>
      </c>
      <c r="J177" s="259">
        <v>6000</v>
      </c>
      <c r="K177" s="323">
        <f>13600</f>
        <v>13600</v>
      </c>
      <c r="L177" s="307">
        <v>7000</v>
      </c>
      <c r="M177" s="260"/>
      <c r="N177" s="257">
        <f t="shared" si="10"/>
        <v>7000</v>
      </c>
      <c r="O177" s="23">
        <v>13600</v>
      </c>
      <c r="P177" s="252">
        <v>7000</v>
      </c>
      <c r="Q177" s="23">
        <v>8000</v>
      </c>
      <c r="R177" s="23">
        <v>6000</v>
      </c>
      <c r="S177" s="20">
        <v>0</v>
      </c>
      <c r="T177" s="23">
        <v>24000</v>
      </c>
    </row>
    <row r="178" spans="2:20" ht="22.5" customHeight="1" thickBot="1" x14ac:dyDescent="0.25">
      <c r="B178" s="75" t="s">
        <v>758</v>
      </c>
      <c r="C178" s="97" t="s">
        <v>756</v>
      </c>
      <c r="D178" s="95" t="s">
        <v>759</v>
      </c>
      <c r="E178" s="96" t="s">
        <v>56</v>
      </c>
      <c r="F178" s="284"/>
      <c r="G178" s="259"/>
      <c r="H178" s="245"/>
      <c r="I178" s="259">
        <v>2700</v>
      </c>
      <c r="J178" s="259">
        <v>2340</v>
      </c>
      <c r="K178" s="307">
        <v>3000</v>
      </c>
      <c r="L178" s="307">
        <v>2600</v>
      </c>
      <c r="M178" s="260"/>
      <c r="N178" s="257">
        <f t="shared" si="10"/>
        <v>4500</v>
      </c>
      <c r="O178" s="23">
        <v>6400</v>
      </c>
      <c r="P178" s="252">
        <v>2600</v>
      </c>
      <c r="Q178" s="23">
        <v>3000</v>
      </c>
      <c r="R178" s="23">
        <v>4500</v>
      </c>
      <c r="S178" s="20">
        <v>0</v>
      </c>
      <c r="T178" s="23">
        <v>8900</v>
      </c>
    </row>
    <row r="179" spans="2:20" ht="13.5" thickBot="1" x14ac:dyDescent="0.25">
      <c r="B179" s="75" t="s">
        <v>760</v>
      </c>
      <c r="C179" s="97" t="s">
        <v>756</v>
      </c>
      <c r="D179" s="95" t="s">
        <v>761</v>
      </c>
      <c r="E179" s="96" t="s">
        <v>73</v>
      </c>
      <c r="F179" s="284"/>
      <c r="G179" s="250"/>
      <c r="H179" s="245"/>
      <c r="I179" s="250"/>
      <c r="J179" s="259">
        <v>7156.8000000000011</v>
      </c>
      <c r="K179" s="258"/>
      <c r="L179" s="259">
        <f>7100*1.12</f>
        <v>7952.0000000000009</v>
      </c>
      <c r="M179" s="260"/>
      <c r="N179" s="257">
        <f t="shared" si="10"/>
        <v>11000</v>
      </c>
      <c r="O179" s="81">
        <v>0</v>
      </c>
      <c r="P179" s="252">
        <v>9000</v>
      </c>
      <c r="Q179" s="81"/>
      <c r="R179" s="23">
        <v>11000</v>
      </c>
      <c r="S179" s="20">
        <v>0</v>
      </c>
      <c r="T179" s="23">
        <v>20400</v>
      </c>
    </row>
    <row r="180" spans="2:20" ht="26.25" thickBot="1" x14ac:dyDescent="0.25">
      <c r="B180" s="75" t="s">
        <v>762</v>
      </c>
      <c r="C180" s="76" t="s">
        <v>544</v>
      </c>
      <c r="D180" s="95" t="s">
        <v>545</v>
      </c>
      <c r="E180" s="77" t="s">
        <v>56</v>
      </c>
      <c r="F180" s="284"/>
      <c r="G180" s="324"/>
      <c r="H180" s="245"/>
      <c r="I180" s="408">
        <v>3150</v>
      </c>
      <c r="J180" s="409"/>
      <c r="K180" s="408">
        <v>3500</v>
      </c>
      <c r="L180" s="409"/>
      <c r="M180" s="260"/>
      <c r="N180" s="257">
        <f t="shared" si="10"/>
        <v>3500</v>
      </c>
      <c r="O180" s="81">
        <v>0</v>
      </c>
      <c r="P180" s="252">
        <v>3500</v>
      </c>
      <c r="Q180" s="81"/>
      <c r="R180" s="23">
        <v>3600</v>
      </c>
      <c r="S180" s="20">
        <v>4000</v>
      </c>
      <c r="T180" s="23">
        <v>250</v>
      </c>
    </row>
    <row r="181" spans="2:20" ht="13.5" thickBot="1" x14ac:dyDescent="0.25">
      <c r="B181" s="75" t="s">
        <v>763</v>
      </c>
      <c r="C181" s="301" t="s">
        <v>13</v>
      </c>
      <c r="D181" s="85" t="s">
        <v>764</v>
      </c>
      <c r="E181" s="325" t="s">
        <v>511</v>
      </c>
      <c r="F181" s="284"/>
      <c r="G181" s="259"/>
      <c r="H181" s="259"/>
      <c r="I181" s="259">
        <v>1935</v>
      </c>
      <c r="J181" s="259">
        <v>450</v>
      </c>
      <c r="K181" s="306">
        <v>2150</v>
      </c>
      <c r="L181" s="307">
        <v>500</v>
      </c>
      <c r="M181" s="260"/>
      <c r="N181" s="257">
        <f t="shared" si="10"/>
        <v>500</v>
      </c>
      <c r="O181" s="23">
        <v>3500</v>
      </c>
      <c r="P181" s="252">
        <v>1000</v>
      </c>
      <c r="Q181" s="23"/>
      <c r="R181" s="23">
        <v>500</v>
      </c>
      <c r="S181" s="20">
        <v>2200</v>
      </c>
      <c r="T181" s="23">
        <v>500</v>
      </c>
    </row>
    <row r="182" spans="2:20" ht="26.25" thickBot="1" x14ac:dyDescent="0.25">
      <c r="B182" s="75" t="s">
        <v>765</v>
      </c>
      <c r="C182" s="301" t="s">
        <v>766</v>
      </c>
      <c r="D182" s="85" t="s">
        <v>767</v>
      </c>
      <c r="E182" s="325" t="s">
        <v>768</v>
      </c>
      <c r="F182" s="284"/>
      <c r="G182" s="322"/>
      <c r="H182" s="322"/>
      <c r="I182" s="408">
        <v>1080</v>
      </c>
      <c r="J182" s="409"/>
      <c r="K182" s="408">
        <v>1200</v>
      </c>
      <c r="L182" s="409"/>
      <c r="M182" s="260"/>
      <c r="N182" s="257">
        <f t="shared" si="10"/>
        <v>1200</v>
      </c>
      <c r="O182" s="81">
        <v>0</v>
      </c>
      <c r="P182" s="252">
        <v>1200</v>
      </c>
      <c r="Q182" s="81"/>
      <c r="R182" s="23">
        <v>3000</v>
      </c>
      <c r="S182" s="20">
        <v>2000</v>
      </c>
      <c r="T182" s="23">
        <v>750</v>
      </c>
    </row>
    <row r="183" spans="2:20" ht="26.25" thickBot="1" x14ac:dyDescent="0.25">
      <c r="B183" s="102" t="s">
        <v>769</v>
      </c>
      <c r="C183" s="289" t="s">
        <v>13</v>
      </c>
      <c r="D183" s="290" t="s">
        <v>770</v>
      </c>
      <c r="E183" s="291" t="s">
        <v>201</v>
      </c>
      <c r="F183" s="326"/>
      <c r="G183" s="320"/>
      <c r="H183" s="259"/>
      <c r="I183" s="320">
        <v>0</v>
      </c>
      <c r="J183" s="259">
        <v>67.5</v>
      </c>
      <c r="K183" s="265"/>
      <c r="L183" s="266">
        <v>75</v>
      </c>
      <c r="M183" s="267"/>
      <c r="N183" s="257">
        <f t="shared" si="10"/>
        <v>75</v>
      </c>
      <c r="O183" s="154">
        <v>0</v>
      </c>
      <c r="P183" s="256">
        <v>75</v>
      </c>
      <c r="Q183" s="177"/>
      <c r="R183" s="173">
        <v>1500</v>
      </c>
      <c r="S183" s="20">
        <v>90</v>
      </c>
      <c r="T183" s="23">
        <v>45</v>
      </c>
    </row>
    <row r="184" spans="2:20" ht="13.5" thickBot="1" x14ac:dyDescent="0.25">
      <c r="B184" s="396" t="s">
        <v>92</v>
      </c>
      <c r="C184" s="397"/>
      <c r="D184" s="397"/>
      <c r="E184" s="397"/>
      <c r="F184" s="268"/>
      <c r="G184" s="269"/>
      <c r="H184" s="269"/>
      <c r="I184" s="269"/>
      <c r="J184" s="269"/>
      <c r="K184" s="270"/>
      <c r="L184" s="271"/>
      <c r="M184" s="272"/>
      <c r="N184" s="272"/>
      <c r="O184" s="113"/>
      <c r="P184" s="273"/>
      <c r="Q184" s="179"/>
      <c r="R184" s="179"/>
      <c r="S184" s="241"/>
      <c r="T184" s="242"/>
    </row>
    <row r="185" spans="2:20" ht="13.5" customHeight="1" thickBot="1" x14ac:dyDescent="0.25">
      <c r="B185" s="412" t="s">
        <v>771</v>
      </c>
      <c r="C185" s="400"/>
      <c r="D185" s="400"/>
      <c r="E185" s="400"/>
      <c r="F185" s="399"/>
      <c r="G185" s="399"/>
      <c r="H185" s="399"/>
      <c r="I185" s="399"/>
      <c r="J185" s="399"/>
      <c r="K185" s="399"/>
      <c r="L185" s="399"/>
      <c r="M185" s="399"/>
      <c r="N185" s="399"/>
      <c r="O185" s="399"/>
      <c r="P185" s="399"/>
      <c r="Q185" s="224"/>
      <c r="R185" s="224"/>
      <c r="S185" s="9"/>
      <c r="T185" s="224"/>
    </row>
    <row r="186" spans="2:20" ht="39" thickBot="1" x14ac:dyDescent="0.25">
      <c r="B186" s="133" t="s">
        <v>460</v>
      </c>
      <c r="C186" s="327" t="s">
        <v>772</v>
      </c>
      <c r="D186" s="118" t="s">
        <v>773</v>
      </c>
      <c r="E186" s="294" t="s">
        <v>73</v>
      </c>
      <c r="F186" s="244"/>
      <c r="G186" s="244"/>
      <c r="H186" s="328"/>
      <c r="I186" s="244"/>
      <c r="J186" s="328">
        <v>26100</v>
      </c>
      <c r="K186" s="329"/>
      <c r="L186" s="248">
        <v>29000</v>
      </c>
      <c r="M186" s="288"/>
      <c r="N186" s="330">
        <f>MEDIAN(P186,R186,T186)</f>
        <v>30000</v>
      </c>
      <c r="O186" s="72"/>
      <c r="P186" s="73">
        <v>29000</v>
      </c>
      <c r="Q186" s="72"/>
      <c r="R186" s="82">
        <v>30000</v>
      </c>
      <c r="S186" s="261"/>
      <c r="T186" s="23">
        <v>45000</v>
      </c>
    </row>
    <row r="187" spans="2:20" ht="39" thickBot="1" x14ac:dyDescent="0.25">
      <c r="B187" s="120" t="s">
        <v>774</v>
      </c>
      <c r="C187" s="331" t="s">
        <v>772</v>
      </c>
      <c r="D187" s="124" t="s">
        <v>775</v>
      </c>
      <c r="E187" s="249" t="s">
        <v>73</v>
      </c>
      <c r="F187" s="250"/>
      <c r="G187" s="250"/>
      <c r="H187" s="328"/>
      <c r="I187" s="250"/>
      <c r="J187" s="328">
        <v>26100</v>
      </c>
      <c r="K187" s="258"/>
      <c r="L187" s="248">
        <v>29000</v>
      </c>
      <c r="M187" s="260"/>
      <c r="N187" s="330">
        <f t="shared" ref="N187:N226" si="13">MEDIAN(P187,R187,T187)</f>
        <v>30000</v>
      </c>
      <c r="O187" s="81"/>
      <c r="P187" s="252">
        <v>29000</v>
      </c>
      <c r="Q187" s="81"/>
      <c r="R187" s="23">
        <v>30000</v>
      </c>
      <c r="S187" s="261"/>
      <c r="T187" s="23">
        <v>45000</v>
      </c>
    </row>
    <row r="188" spans="2:20" ht="39" thickBot="1" x14ac:dyDescent="0.25">
      <c r="B188" s="120" t="s">
        <v>776</v>
      </c>
      <c r="C188" s="331" t="s">
        <v>772</v>
      </c>
      <c r="D188" s="124" t="s">
        <v>777</v>
      </c>
      <c r="E188" s="249" t="s">
        <v>73</v>
      </c>
      <c r="F188" s="250"/>
      <c r="G188" s="250"/>
      <c r="H188" s="328"/>
      <c r="I188" s="250"/>
      <c r="J188" s="328">
        <v>26100</v>
      </c>
      <c r="K188" s="258"/>
      <c r="L188" s="248">
        <v>29000</v>
      </c>
      <c r="M188" s="260"/>
      <c r="N188" s="330">
        <f t="shared" si="13"/>
        <v>30000</v>
      </c>
      <c r="O188" s="81"/>
      <c r="P188" s="252">
        <v>29000</v>
      </c>
      <c r="Q188" s="81"/>
      <c r="R188" s="23">
        <v>30000</v>
      </c>
      <c r="S188" s="261"/>
      <c r="T188" s="23">
        <v>45000</v>
      </c>
    </row>
    <row r="189" spans="2:20" ht="39" thickBot="1" x14ac:dyDescent="0.25">
      <c r="B189" s="120" t="s">
        <v>778</v>
      </c>
      <c r="C189" s="331" t="s">
        <v>772</v>
      </c>
      <c r="D189" s="124" t="s">
        <v>779</v>
      </c>
      <c r="E189" s="249" t="s">
        <v>73</v>
      </c>
      <c r="F189" s="250"/>
      <c r="G189" s="250"/>
      <c r="H189" s="328"/>
      <c r="I189" s="250"/>
      <c r="J189" s="328">
        <v>26100</v>
      </c>
      <c r="K189" s="258"/>
      <c r="L189" s="248">
        <v>29000</v>
      </c>
      <c r="M189" s="260"/>
      <c r="N189" s="330">
        <f t="shared" si="13"/>
        <v>30000</v>
      </c>
      <c r="O189" s="81"/>
      <c r="P189" s="252">
        <v>29000</v>
      </c>
      <c r="Q189" s="81"/>
      <c r="R189" s="23">
        <v>30000</v>
      </c>
      <c r="S189" s="261"/>
      <c r="T189" s="23">
        <v>45000</v>
      </c>
    </row>
    <row r="190" spans="2:20" ht="39" thickBot="1" x14ac:dyDescent="0.25">
      <c r="B190" s="120" t="s">
        <v>780</v>
      </c>
      <c r="C190" s="331" t="s">
        <v>772</v>
      </c>
      <c r="D190" s="124" t="s">
        <v>781</v>
      </c>
      <c r="E190" s="249" t="s">
        <v>73</v>
      </c>
      <c r="F190" s="250"/>
      <c r="G190" s="250"/>
      <c r="H190" s="328"/>
      <c r="I190" s="250"/>
      <c r="J190" s="328">
        <v>26100</v>
      </c>
      <c r="K190" s="258"/>
      <c r="L190" s="248">
        <v>29000</v>
      </c>
      <c r="M190" s="260"/>
      <c r="N190" s="330">
        <f t="shared" si="13"/>
        <v>30000</v>
      </c>
      <c r="O190" s="81"/>
      <c r="P190" s="252">
        <v>25000</v>
      </c>
      <c r="Q190" s="81"/>
      <c r="R190" s="23">
        <v>30000</v>
      </c>
      <c r="S190" s="261"/>
      <c r="T190" s="23">
        <v>45000</v>
      </c>
    </row>
    <row r="191" spans="2:20" ht="39" thickBot="1" x14ac:dyDescent="0.25">
      <c r="B191" s="120" t="s">
        <v>782</v>
      </c>
      <c r="C191" s="331" t="s">
        <v>772</v>
      </c>
      <c r="D191" s="124" t="s">
        <v>783</v>
      </c>
      <c r="E191" s="249" t="s">
        <v>73</v>
      </c>
      <c r="F191" s="250"/>
      <c r="G191" s="250"/>
      <c r="H191" s="328"/>
      <c r="I191" s="250"/>
      <c r="J191" s="328">
        <v>26100</v>
      </c>
      <c r="K191" s="258"/>
      <c r="L191" s="248">
        <v>29000</v>
      </c>
      <c r="M191" s="260"/>
      <c r="N191" s="330">
        <f t="shared" si="13"/>
        <v>30000</v>
      </c>
      <c r="O191" s="81"/>
      <c r="P191" s="252">
        <v>25000</v>
      </c>
      <c r="Q191" s="81"/>
      <c r="R191" s="23">
        <v>30000</v>
      </c>
      <c r="S191" s="261"/>
      <c r="T191" s="23">
        <v>45000</v>
      </c>
    </row>
    <row r="192" spans="2:20" ht="39" thickBot="1" x14ac:dyDescent="0.25">
      <c r="B192" s="120" t="s">
        <v>784</v>
      </c>
      <c r="C192" s="331" t="s">
        <v>772</v>
      </c>
      <c r="D192" s="124" t="s">
        <v>785</v>
      </c>
      <c r="E192" s="249" t="s">
        <v>73</v>
      </c>
      <c r="F192" s="250"/>
      <c r="G192" s="250"/>
      <c r="H192" s="328"/>
      <c r="I192" s="250"/>
      <c r="J192" s="328">
        <v>26100</v>
      </c>
      <c r="K192" s="258"/>
      <c r="L192" s="248">
        <v>29000</v>
      </c>
      <c r="M192" s="260"/>
      <c r="N192" s="330">
        <f t="shared" si="13"/>
        <v>30000</v>
      </c>
      <c r="O192" s="81"/>
      <c r="P192" s="252">
        <v>29000</v>
      </c>
      <c r="Q192" s="81"/>
      <c r="R192" s="23">
        <v>30000</v>
      </c>
      <c r="S192" s="261"/>
      <c r="T192" s="23">
        <v>31000</v>
      </c>
    </row>
    <row r="193" spans="2:20" ht="39" thickBot="1" x14ac:dyDescent="0.25">
      <c r="B193" s="120" t="s">
        <v>786</v>
      </c>
      <c r="C193" s="331" t="s">
        <v>772</v>
      </c>
      <c r="D193" s="124" t="s">
        <v>787</v>
      </c>
      <c r="E193" s="249" t="s">
        <v>73</v>
      </c>
      <c r="F193" s="250"/>
      <c r="G193" s="250"/>
      <c r="H193" s="328"/>
      <c r="I193" s="250"/>
      <c r="J193" s="328">
        <v>26100</v>
      </c>
      <c r="K193" s="258"/>
      <c r="L193" s="248">
        <v>29000</v>
      </c>
      <c r="M193" s="260"/>
      <c r="N193" s="330">
        <f t="shared" si="13"/>
        <v>30000</v>
      </c>
      <c r="O193" s="81"/>
      <c r="P193" s="252">
        <v>26000</v>
      </c>
      <c r="Q193" s="81"/>
      <c r="R193" s="23">
        <v>30000</v>
      </c>
      <c r="S193" s="261"/>
      <c r="T193" s="23">
        <v>31000</v>
      </c>
    </row>
    <row r="194" spans="2:20" ht="39" thickBot="1" x14ac:dyDescent="0.25">
      <c r="B194" s="120" t="s">
        <v>788</v>
      </c>
      <c r="C194" s="331" t="s">
        <v>772</v>
      </c>
      <c r="D194" s="95" t="s">
        <v>789</v>
      </c>
      <c r="E194" s="249" t="s">
        <v>73</v>
      </c>
      <c r="F194" s="250"/>
      <c r="G194" s="250"/>
      <c r="H194" s="328"/>
      <c r="I194" s="250"/>
      <c r="J194" s="328">
        <v>27900</v>
      </c>
      <c r="K194" s="258"/>
      <c r="L194" s="248">
        <v>31000</v>
      </c>
      <c r="M194" s="260"/>
      <c r="N194" s="330">
        <f t="shared" si="13"/>
        <v>35000</v>
      </c>
      <c r="O194" s="81"/>
      <c r="P194" s="252">
        <v>35000</v>
      </c>
      <c r="Q194" s="81"/>
      <c r="R194" s="23">
        <v>45000</v>
      </c>
      <c r="S194" s="261"/>
      <c r="T194" s="23">
        <v>31000</v>
      </c>
    </row>
    <row r="195" spans="2:20" ht="39" thickBot="1" x14ac:dyDescent="0.25">
      <c r="B195" s="120" t="s">
        <v>790</v>
      </c>
      <c r="C195" s="331" t="s">
        <v>772</v>
      </c>
      <c r="D195" s="95" t="s">
        <v>791</v>
      </c>
      <c r="E195" s="249" t="s">
        <v>73</v>
      </c>
      <c r="F195" s="250"/>
      <c r="G195" s="250"/>
      <c r="H195" s="328"/>
      <c r="I195" s="250"/>
      <c r="J195" s="328">
        <v>27900</v>
      </c>
      <c r="K195" s="258"/>
      <c r="L195" s="248">
        <v>31000</v>
      </c>
      <c r="M195" s="260"/>
      <c r="N195" s="330">
        <f t="shared" si="13"/>
        <v>45000</v>
      </c>
      <c r="O195" s="81"/>
      <c r="P195" s="252">
        <v>35000</v>
      </c>
      <c r="Q195" s="81"/>
      <c r="R195" s="23">
        <v>45000</v>
      </c>
      <c r="S195" s="261"/>
      <c r="T195" s="23">
        <v>45000</v>
      </c>
    </row>
    <row r="196" spans="2:20" ht="39" thickBot="1" x14ac:dyDescent="0.25">
      <c r="B196" s="120" t="s">
        <v>792</v>
      </c>
      <c r="C196" s="331" t="s">
        <v>772</v>
      </c>
      <c r="D196" s="95" t="s">
        <v>793</v>
      </c>
      <c r="E196" s="249" t="s">
        <v>73</v>
      </c>
      <c r="F196" s="250"/>
      <c r="G196" s="250"/>
      <c r="H196" s="328"/>
      <c r="I196" s="250"/>
      <c r="J196" s="328">
        <v>27900</v>
      </c>
      <c r="K196" s="258"/>
      <c r="L196" s="248">
        <v>31000</v>
      </c>
      <c r="M196" s="260"/>
      <c r="N196" s="330">
        <f t="shared" si="13"/>
        <v>31000</v>
      </c>
      <c r="O196" s="81"/>
      <c r="P196" s="252">
        <v>25000</v>
      </c>
      <c r="Q196" s="81"/>
      <c r="R196" s="23">
        <v>45000</v>
      </c>
      <c r="S196" s="261"/>
      <c r="T196" s="23">
        <v>31000</v>
      </c>
    </row>
    <row r="197" spans="2:20" ht="39" thickBot="1" x14ac:dyDescent="0.25">
      <c r="B197" s="120" t="s">
        <v>794</v>
      </c>
      <c r="C197" s="331" t="s">
        <v>772</v>
      </c>
      <c r="D197" s="95" t="s">
        <v>795</v>
      </c>
      <c r="E197" s="249" t="s">
        <v>73</v>
      </c>
      <c r="F197" s="250"/>
      <c r="G197" s="250"/>
      <c r="H197" s="328"/>
      <c r="I197" s="250"/>
      <c r="J197" s="328">
        <v>27900</v>
      </c>
      <c r="K197" s="258"/>
      <c r="L197" s="248">
        <v>31000</v>
      </c>
      <c r="M197" s="260"/>
      <c r="N197" s="330">
        <f t="shared" si="13"/>
        <v>31000</v>
      </c>
      <c r="O197" s="81"/>
      <c r="P197" s="252">
        <v>25000</v>
      </c>
      <c r="Q197" s="81"/>
      <c r="R197" s="23">
        <v>45000</v>
      </c>
      <c r="S197" s="261"/>
      <c r="T197" s="23">
        <v>31000</v>
      </c>
    </row>
    <row r="198" spans="2:20" ht="39" thickBot="1" x14ac:dyDescent="0.25">
      <c r="B198" s="120" t="s">
        <v>796</v>
      </c>
      <c r="C198" s="331" t="s">
        <v>772</v>
      </c>
      <c r="D198" s="95" t="s">
        <v>797</v>
      </c>
      <c r="E198" s="249" t="s">
        <v>73</v>
      </c>
      <c r="F198" s="250"/>
      <c r="G198" s="250"/>
      <c r="H198" s="328"/>
      <c r="I198" s="250"/>
      <c r="J198" s="328">
        <v>27900</v>
      </c>
      <c r="K198" s="258"/>
      <c r="L198" s="248">
        <v>31000</v>
      </c>
      <c r="M198" s="260"/>
      <c r="N198" s="330">
        <f t="shared" si="13"/>
        <v>45000</v>
      </c>
      <c r="O198" s="81"/>
      <c r="P198" s="252">
        <v>35000</v>
      </c>
      <c r="Q198" s="81"/>
      <c r="R198" s="23">
        <v>45000</v>
      </c>
      <c r="S198" s="261"/>
      <c r="T198" s="23">
        <v>45000</v>
      </c>
    </row>
    <row r="199" spans="2:20" ht="39" thickBot="1" x14ac:dyDescent="0.25">
      <c r="B199" s="120" t="s">
        <v>798</v>
      </c>
      <c r="C199" s="331" t="s">
        <v>772</v>
      </c>
      <c r="D199" s="124" t="s">
        <v>799</v>
      </c>
      <c r="E199" s="249" t="s">
        <v>73</v>
      </c>
      <c r="F199" s="250"/>
      <c r="G199" s="250"/>
      <c r="H199" s="328"/>
      <c r="I199" s="250"/>
      <c r="J199" s="328">
        <v>27900</v>
      </c>
      <c r="K199" s="258"/>
      <c r="L199" s="248">
        <v>31000</v>
      </c>
      <c r="M199" s="260"/>
      <c r="N199" s="330">
        <f t="shared" si="13"/>
        <v>45000</v>
      </c>
      <c r="O199" s="81"/>
      <c r="P199" s="252">
        <v>35000</v>
      </c>
      <c r="Q199" s="81"/>
      <c r="R199" s="23">
        <v>45000</v>
      </c>
      <c r="S199" s="261"/>
      <c r="T199" s="23">
        <v>45000</v>
      </c>
    </row>
    <row r="200" spans="2:20" ht="39" thickBot="1" x14ac:dyDescent="0.25">
      <c r="B200" s="120" t="s">
        <v>800</v>
      </c>
      <c r="C200" s="331" t="s">
        <v>772</v>
      </c>
      <c r="D200" s="332" t="s">
        <v>801</v>
      </c>
      <c r="E200" s="249" t="s">
        <v>73</v>
      </c>
      <c r="F200" s="250"/>
      <c r="G200" s="250"/>
      <c r="H200" s="328"/>
      <c r="I200" s="250"/>
      <c r="J200" s="328">
        <v>18000</v>
      </c>
      <c r="K200" s="258"/>
      <c r="L200" s="259">
        <v>20000</v>
      </c>
      <c r="M200" s="260"/>
      <c r="N200" s="330">
        <f t="shared" si="13"/>
        <v>30000</v>
      </c>
      <c r="O200" s="81"/>
      <c r="P200" s="252">
        <v>20000</v>
      </c>
      <c r="Q200" s="81"/>
      <c r="R200" s="23">
        <v>30000</v>
      </c>
      <c r="S200" s="261"/>
      <c r="T200" s="23">
        <v>42000</v>
      </c>
    </row>
    <row r="201" spans="2:20" ht="39" thickBot="1" x14ac:dyDescent="0.25">
      <c r="B201" s="120" t="s">
        <v>802</v>
      </c>
      <c r="C201" s="331" t="s">
        <v>772</v>
      </c>
      <c r="D201" s="124" t="s">
        <v>803</v>
      </c>
      <c r="E201" s="249" t="s">
        <v>73</v>
      </c>
      <c r="F201" s="250"/>
      <c r="G201" s="250"/>
      <c r="H201" s="328"/>
      <c r="I201" s="250"/>
      <c r="J201" s="328">
        <v>18000</v>
      </c>
      <c r="K201" s="258"/>
      <c r="L201" s="259">
        <v>20000</v>
      </c>
      <c r="M201" s="260"/>
      <c r="N201" s="330">
        <f t="shared" si="13"/>
        <v>30000</v>
      </c>
      <c r="O201" s="81"/>
      <c r="P201" s="252">
        <v>20000</v>
      </c>
      <c r="Q201" s="81"/>
      <c r="R201" s="23">
        <v>30000</v>
      </c>
      <c r="S201" s="261"/>
      <c r="T201" s="23">
        <v>42000</v>
      </c>
    </row>
    <row r="202" spans="2:20" ht="39" thickBot="1" x14ac:dyDescent="0.25">
      <c r="B202" s="120" t="s">
        <v>804</v>
      </c>
      <c r="C202" s="331" t="s">
        <v>772</v>
      </c>
      <c r="D202" s="124" t="s">
        <v>805</v>
      </c>
      <c r="E202" s="249" t="s">
        <v>73</v>
      </c>
      <c r="F202" s="250"/>
      <c r="G202" s="250"/>
      <c r="H202" s="328"/>
      <c r="I202" s="250"/>
      <c r="J202" s="328">
        <v>17100</v>
      </c>
      <c r="K202" s="258"/>
      <c r="L202" s="259">
        <v>19000</v>
      </c>
      <c r="M202" s="260"/>
      <c r="N202" s="330">
        <f t="shared" si="13"/>
        <v>30000</v>
      </c>
      <c r="O202" s="81">
        <v>0</v>
      </c>
      <c r="P202" s="252">
        <v>15000</v>
      </c>
      <c r="Q202" s="81"/>
      <c r="R202" s="23">
        <v>30000</v>
      </c>
      <c r="S202" s="261"/>
      <c r="T202" s="23">
        <v>42000</v>
      </c>
    </row>
    <row r="203" spans="2:20" ht="39" thickBot="1" x14ac:dyDescent="0.25">
      <c r="B203" s="120" t="s">
        <v>806</v>
      </c>
      <c r="C203" s="331" t="s">
        <v>772</v>
      </c>
      <c r="D203" s="124" t="s">
        <v>807</v>
      </c>
      <c r="E203" s="249" t="s">
        <v>73</v>
      </c>
      <c r="F203" s="250"/>
      <c r="G203" s="250"/>
      <c r="H203" s="328"/>
      <c r="I203" s="250"/>
      <c r="J203" s="328">
        <v>17100</v>
      </c>
      <c r="K203" s="258"/>
      <c r="L203" s="259">
        <v>19000</v>
      </c>
      <c r="M203" s="260"/>
      <c r="N203" s="330">
        <f t="shared" si="13"/>
        <v>30000</v>
      </c>
      <c r="O203" s="81">
        <v>0</v>
      </c>
      <c r="P203" s="252">
        <v>15000</v>
      </c>
      <c r="Q203" s="81"/>
      <c r="R203" s="23">
        <v>30000</v>
      </c>
      <c r="S203" s="261"/>
      <c r="T203" s="23">
        <v>42000</v>
      </c>
    </row>
    <row r="204" spans="2:20" ht="39" thickBot="1" x14ac:dyDescent="0.25">
      <c r="B204" s="120" t="s">
        <v>808</v>
      </c>
      <c r="C204" s="331" t="s">
        <v>772</v>
      </c>
      <c r="D204" s="124" t="s">
        <v>809</v>
      </c>
      <c r="E204" s="249" t="s">
        <v>73</v>
      </c>
      <c r="F204" s="250"/>
      <c r="G204" s="250"/>
      <c r="H204" s="328"/>
      <c r="I204" s="250"/>
      <c r="J204" s="328">
        <v>18000</v>
      </c>
      <c r="K204" s="258"/>
      <c r="L204" s="259">
        <v>20000</v>
      </c>
      <c r="M204" s="260"/>
      <c r="N204" s="330">
        <f t="shared" si="13"/>
        <v>45000</v>
      </c>
      <c r="O204" s="81">
        <v>0</v>
      </c>
      <c r="P204" s="252">
        <v>35000</v>
      </c>
      <c r="Q204" s="81"/>
      <c r="R204" s="23">
        <v>45000</v>
      </c>
      <c r="S204" s="261"/>
      <c r="T204" s="23">
        <v>45000</v>
      </c>
    </row>
    <row r="205" spans="2:20" ht="39" thickBot="1" x14ac:dyDescent="0.25">
      <c r="B205" s="120" t="s">
        <v>810</v>
      </c>
      <c r="C205" s="331" t="s">
        <v>772</v>
      </c>
      <c r="D205" s="124" t="s">
        <v>811</v>
      </c>
      <c r="E205" s="249" t="s">
        <v>73</v>
      </c>
      <c r="F205" s="250"/>
      <c r="G205" s="250"/>
      <c r="H205" s="328"/>
      <c r="I205" s="250"/>
      <c r="J205" s="328">
        <v>18000</v>
      </c>
      <c r="K205" s="258"/>
      <c r="L205" s="259">
        <v>20000</v>
      </c>
      <c r="M205" s="260"/>
      <c r="N205" s="330">
        <f t="shared" si="13"/>
        <v>45000</v>
      </c>
      <c r="O205" s="81">
        <v>0</v>
      </c>
      <c r="P205" s="252">
        <v>35000</v>
      </c>
      <c r="Q205" s="81"/>
      <c r="R205" s="23">
        <v>45000</v>
      </c>
      <c r="S205" s="261"/>
      <c r="T205" s="23">
        <v>45000</v>
      </c>
    </row>
    <row r="206" spans="2:20" ht="13.5" thickBot="1" x14ac:dyDescent="0.25">
      <c r="B206" s="120" t="s">
        <v>812</v>
      </c>
      <c r="C206" s="123" t="s">
        <v>813</v>
      </c>
      <c r="D206" s="124" t="s">
        <v>814</v>
      </c>
      <c r="E206" s="249" t="s">
        <v>73</v>
      </c>
      <c r="F206" s="250"/>
      <c r="G206" s="250"/>
      <c r="H206" s="328"/>
      <c r="I206" s="250"/>
      <c r="J206" s="328">
        <v>135</v>
      </c>
      <c r="K206" s="258"/>
      <c r="L206" s="259">
        <v>150</v>
      </c>
      <c r="M206" s="260"/>
      <c r="N206" s="330">
        <f t="shared" si="13"/>
        <v>205</v>
      </c>
      <c r="O206" s="81">
        <v>0</v>
      </c>
      <c r="P206" s="252">
        <v>250</v>
      </c>
      <c r="Q206" s="81"/>
      <c r="R206" s="23">
        <v>100</v>
      </c>
      <c r="S206" s="261"/>
      <c r="T206" s="23">
        <v>205</v>
      </c>
    </row>
    <row r="207" spans="2:20" ht="39" thickBot="1" x14ac:dyDescent="0.25">
      <c r="B207" s="120" t="s">
        <v>815</v>
      </c>
      <c r="C207" s="331" t="s">
        <v>816</v>
      </c>
      <c r="D207" s="95" t="s">
        <v>817</v>
      </c>
      <c r="E207" s="249" t="s">
        <v>818</v>
      </c>
      <c r="F207" s="250"/>
      <c r="G207" s="250"/>
      <c r="H207" s="328"/>
      <c r="I207" s="250"/>
      <c r="J207" s="328">
        <v>517.5</v>
      </c>
      <c r="K207" s="258"/>
      <c r="L207" s="259">
        <f>25*(3*5)+(200)</f>
        <v>575</v>
      </c>
      <c r="M207" s="260"/>
      <c r="N207" s="330">
        <f t="shared" si="13"/>
        <v>2000</v>
      </c>
      <c r="O207" s="81">
        <v>0</v>
      </c>
      <c r="P207" s="252">
        <v>2000</v>
      </c>
      <c r="Q207" s="81"/>
      <c r="R207" s="23">
        <v>100</v>
      </c>
      <c r="S207" s="261"/>
      <c r="T207" s="23">
        <v>3000</v>
      </c>
    </row>
    <row r="208" spans="2:20" ht="77.25" thickBot="1" x14ac:dyDescent="0.25">
      <c r="B208" s="120" t="s">
        <v>819</v>
      </c>
      <c r="C208" s="331" t="s">
        <v>820</v>
      </c>
      <c r="D208" s="95" t="s">
        <v>821</v>
      </c>
      <c r="E208" s="249" t="s">
        <v>818</v>
      </c>
      <c r="F208" s="250"/>
      <c r="G208" s="250"/>
      <c r="H208" s="328"/>
      <c r="I208" s="250"/>
      <c r="J208" s="328">
        <v>310.5</v>
      </c>
      <c r="K208" s="258"/>
      <c r="L208" s="259">
        <f>L207*0.6</f>
        <v>345</v>
      </c>
      <c r="M208" s="260"/>
      <c r="N208" s="330">
        <f t="shared" si="13"/>
        <v>2000</v>
      </c>
      <c r="O208" s="81">
        <v>0</v>
      </c>
      <c r="P208" s="252">
        <v>2000</v>
      </c>
      <c r="Q208" s="81"/>
      <c r="R208" s="23">
        <v>100</v>
      </c>
      <c r="S208" s="261"/>
      <c r="T208" s="23">
        <v>3000</v>
      </c>
    </row>
    <row r="209" spans="2:21" ht="39" thickBot="1" x14ac:dyDescent="0.25">
      <c r="B209" s="120" t="s">
        <v>822</v>
      </c>
      <c r="C209" s="331" t="s">
        <v>703</v>
      </c>
      <c r="D209" s="95" t="s">
        <v>823</v>
      </c>
      <c r="E209" s="249" t="s">
        <v>73</v>
      </c>
      <c r="F209" s="250"/>
      <c r="G209" s="250"/>
      <c r="H209" s="328"/>
      <c r="I209" s="250"/>
      <c r="J209" s="328">
        <v>2250</v>
      </c>
      <c r="K209" s="258"/>
      <c r="L209" s="259">
        <v>2500</v>
      </c>
      <c r="M209" s="260"/>
      <c r="N209" s="330">
        <f t="shared" si="13"/>
        <v>3000</v>
      </c>
      <c r="O209" s="81">
        <v>0</v>
      </c>
      <c r="P209" s="252">
        <v>2500</v>
      </c>
      <c r="Q209" s="81"/>
      <c r="R209" s="23">
        <v>4000</v>
      </c>
      <c r="S209" s="261"/>
      <c r="T209" s="23">
        <v>3000</v>
      </c>
    </row>
    <row r="210" spans="2:21" ht="39" thickBot="1" x14ac:dyDescent="0.25">
      <c r="B210" s="120" t="s">
        <v>824</v>
      </c>
      <c r="C210" s="331" t="s">
        <v>703</v>
      </c>
      <c r="D210" s="95" t="s">
        <v>825</v>
      </c>
      <c r="E210" s="249" t="s">
        <v>73</v>
      </c>
      <c r="F210" s="250"/>
      <c r="G210" s="250"/>
      <c r="H210" s="328"/>
      <c r="I210" s="250"/>
      <c r="J210" s="328">
        <v>2250</v>
      </c>
      <c r="K210" s="258"/>
      <c r="L210" s="259">
        <v>2500</v>
      </c>
      <c r="M210" s="260"/>
      <c r="N210" s="330">
        <f t="shared" si="13"/>
        <v>3000</v>
      </c>
      <c r="O210" s="81">
        <v>0</v>
      </c>
      <c r="P210" s="252">
        <v>2500</v>
      </c>
      <c r="Q210" s="81"/>
      <c r="R210" s="23">
        <v>4000</v>
      </c>
      <c r="S210" s="261"/>
      <c r="T210" s="23">
        <v>3000</v>
      </c>
    </row>
    <row r="211" spans="2:21" ht="280.5" customHeight="1" thickBot="1" x14ac:dyDescent="0.25">
      <c r="B211" s="120" t="s">
        <v>826</v>
      </c>
      <c r="C211" s="331" t="s">
        <v>726</v>
      </c>
      <c r="D211" s="95" t="s">
        <v>827</v>
      </c>
      <c r="E211" s="305" t="s">
        <v>690</v>
      </c>
      <c r="F211" s="250"/>
      <c r="G211" s="250"/>
      <c r="H211" s="328"/>
      <c r="I211" s="250"/>
      <c r="J211" s="328">
        <v>900</v>
      </c>
      <c r="K211" s="258"/>
      <c r="L211" s="259">
        <v>1000</v>
      </c>
      <c r="M211" s="304">
        <f>MEDIAN(O211,Q211,S211)</f>
        <v>650</v>
      </c>
      <c r="N211" s="330">
        <f t="shared" si="13"/>
        <v>2000</v>
      </c>
      <c r="O211" s="23">
        <v>650</v>
      </c>
      <c r="P211" s="252">
        <v>350</v>
      </c>
      <c r="Q211" s="81"/>
      <c r="R211" s="23">
        <v>6000</v>
      </c>
      <c r="S211" s="261"/>
      <c r="T211" s="23">
        <v>2000</v>
      </c>
    </row>
    <row r="212" spans="2:21" ht="51.75" thickBot="1" x14ac:dyDescent="0.25">
      <c r="B212" s="120" t="s">
        <v>828</v>
      </c>
      <c r="C212" s="331" t="s">
        <v>729</v>
      </c>
      <c r="D212" s="124" t="s">
        <v>829</v>
      </c>
      <c r="E212" s="249" t="s">
        <v>73</v>
      </c>
      <c r="F212" s="250"/>
      <c r="G212" s="250"/>
      <c r="H212" s="328"/>
      <c r="I212" s="250"/>
      <c r="J212" s="328">
        <v>180</v>
      </c>
      <c r="K212" s="333">
        <v>400</v>
      </c>
      <c r="L212" s="259">
        <v>200</v>
      </c>
      <c r="M212" s="304">
        <f>MEDIAN(O212,Q212,S212)</f>
        <v>925</v>
      </c>
      <c r="N212" s="334">
        <f t="shared" si="13"/>
        <v>1175</v>
      </c>
      <c r="O212" s="23">
        <v>650</v>
      </c>
      <c r="P212" s="252">
        <v>350</v>
      </c>
      <c r="Q212" s="449">
        <v>1200</v>
      </c>
      <c r="R212" s="450"/>
      <c r="S212" s="29"/>
      <c r="T212" s="23">
        <v>2000</v>
      </c>
    </row>
    <row r="213" spans="2:21" ht="39" thickBot="1" x14ac:dyDescent="0.25">
      <c r="B213" s="120" t="s">
        <v>830</v>
      </c>
      <c r="C213" s="331" t="s">
        <v>544</v>
      </c>
      <c r="D213" s="95" t="s">
        <v>831</v>
      </c>
      <c r="E213" s="249" t="s">
        <v>73</v>
      </c>
      <c r="F213" s="250"/>
      <c r="G213" s="250"/>
      <c r="H213" s="328"/>
      <c r="I213" s="250"/>
      <c r="J213" s="328">
        <v>270</v>
      </c>
      <c r="K213" s="258"/>
      <c r="L213" s="259">
        <v>300</v>
      </c>
      <c r="M213" s="260"/>
      <c r="N213" s="315">
        <f t="shared" si="13"/>
        <v>3000</v>
      </c>
      <c r="O213" s="81">
        <v>0</v>
      </c>
      <c r="P213" s="252">
        <v>3000</v>
      </c>
      <c r="Q213" s="81"/>
      <c r="R213" s="23">
        <v>500</v>
      </c>
      <c r="S213" s="261"/>
      <c r="T213" s="23">
        <v>4000</v>
      </c>
    </row>
    <row r="214" spans="2:21" ht="26.25" thickBot="1" x14ac:dyDescent="0.25">
      <c r="B214" s="120" t="s">
        <v>832</v>
      </c>
      <c r="C214" s="14" t="s">
        <v>13</v>
      </c>
      <c r="D214" s="95" t="s">
        <v>833</v>
      </c>
      <c r="E214" s="249" t="s">
        <v>73</v>
      </c>
      <c r="F214" s="250"/>
      <c r="G214" s="250"/>
      <c r="H214" s="328"/>
      <c r="I214" s="250"/>
      <c r="J214" s="328">
        <v>25200</v>
      </c>
      <c r="K214" s="258"/>
      <c r="L214" s="259">
        <v>28000</v>
      </c>
      <c r="M214" s="260"/>
      <c r="N214" s="315">
        <f t="shared" si="13"/>
        <v>35000</v>
      </c>
      <c r="O214" s="81">
        <v>0</v>
      </c>
      <c r="P214" s="252">
        <v>35000</v>
      </c>
      <c r="Q214" s="81"/>
      <c r="R214" s="23">
        <v>45000</v>
      </c>
      <c r="S214" s="261"/>
      <c r="T214" s="23">
        <v>28000</v>
      </c>
    </row>
    <row r="215" spans="2:21" ht="26.25" thickBot="1" x14ac:dyDescent="0.25">
      <c r="B215" s="120" t="s">
        <v>834</v>
      </c>
      <c r="C215" s="14" t="s">
        <v>13</v>
      </c>
      <c r="D215" s="95" t="s">
        <v>835</v>
      </c>
      <c r="E215" s="249" t="s">
        <v>73</v>
      </c>
      <c r="F215" s="250"/>
      <c r="G215" s="250"/>
      <c r="H215" s="328"/>
      <c r="I215" s="250"/>
      <c r="J215" s="328">
        <v>25200</v>
      </c>
      <c r="K215" s="258"/>
      <c r="L215" s="259">
        <v>28000</v>
      </c>
      <c r="M215" s="260"/>
      <c r="N215" s="315">
        <f t="shared" si="13"/>
        <v>31500</v>
      </c>
      <c r="O215" s="81">
        <v>0</v>
      </c>
      <c r="P215" s="252">
        <v>35000</v>
      </c>
      <c r="Q215" s="81"/>
      <c r="R215" s="23"/>
      <c r="S215" s="261"/>
      <c r="T215" s="23">
        <v>28000</v>
      </c>
    </row>
    <row r="216" spans="2:21" ht="26.25" thickBot="1" x14ac:dyDescent="0.25">
      <c r="B216" s="120" t="s">
        <v>836</v>
      </c>
      <c r="C216" s="14" t="s">
        <v>13</v>
      </c>
      <c r="D216" s="95" t="s">
        <v>837</v>
      </c>
      <c r="E216" s="249" t="s">
        <v>73</v>
      </c>
      <c r="F216" s="250"/>
      <c r="G216" s="250"/>
      <c r="H216" s="328"/>
      <c r="I216" s="250"/>
      <c r="J216" s="328">
        <v>25200</v>
      </c>
      <c r="K216" s="258"/>
      <c r="L216" s="259">
        <v>28000</v>
      </c>
      <c r="M216" s="260"/>
      <c r="N216" s="315">
        <f t="shared" si="13"/>
        <v>29000</v>
      </c>
      <c r="O216" s="81">
        <v>0</v>
      </c>
      <c r="P216" s="252">
        <v>30000</v>
      </c>
      <c r="Q216" s="81"/>
      <c r="R216" s="23"/>
      <c r="S216" s="261"/>
      <c r="T216" s="23">
        <v>28000</v>
      </c>
    </row>
    <row r="217" spans="2:21" ht="26.25" thickBot="1" x14ac:dyDescent="0.25">
      <c r="B217" s="120" t="s">
        <v>838</v>
      </c>
      <c r="C217" s="14" t="s">
        <v>13</v>
      </c>
      <c r="D217" s="85" t="s">
        <v>839</v>
      </c>
      <c r="E217" s="305" t="s">
        <v>73</v>
      </c>
      <c r="F217" s="250"/>
      <c r="G217" s="316"/>
      <c r="H217" s="328"/>
      <c r="I217" s="316">
        <v>2880</v>
      </c>
      <c r="J217" s="328">
        <v>2250</v>
      </c>
      <c r="K217" s="259">
        <v>3200</v>
      </c>
      <c r="L217" s="259">
        <v>2500</v>
      </c>
      <c r="M217" s="304">
        <f>MEDIAN(O217,Q217,R217)</f>
        <v>4450</v>
      </c>
      <c r="N217" s="315">
        <f t="shared" si="13"/>
        <v>4800</v>
      </c>
      <c r="O217" s="23">
        <v>6400</v>
      </c>
      <c r="P217" s="252">
        <v>4800</v>
      </c>
      <c r="Q217" s="23"/>
      <c r="R217" s="23">
        <v>2500</v>
      </c>
      <c r="S217" s="29"/>
      <c r="T217" s="23">
        <v>8000</v>
      </c>
      <c r="U217" s="335"/>
    </row>
    <row r="218" spans="2:21" ht="26.25" thickBot="1" x14ac:dyDescent="0.25">
      <c r="B218" s="120" t="s">
        <v>840</v>
      </c>
      <c r="C218" s="14" t="s">
        <v>13</v>
      </c>
      <c r="D218" s="85" t="s">
        <v>841</v>
      </c>
      <c r="E218" s="305" t="s">
        <v>56</v>
      </c>
      <c r="F218" s="250"/>
      <c r="G218" s="316"/>
      <c r="H218" s="328"/>
      <c r="I218" s="316">
        <v>31.5</v>
      </c>
      <c r="J218" s="328">
        <v>27</v>
      </c>
      <c r="K218" s="259">
        <v>35</v>
      </c>
      <c r="L218" s="259">
        <v>30</v>
      </c>
      <c r="M218" s="304">
        <f t="shared" ref="M218:M226" si="14">MEDIAN(O218,Q218,R218)</f>
        <v>517.5</v>
      </c>
      <c r="N218" s="315">
        <f t="shared" si="13"/>
        <v>500</v>
      </c>
      <c r="O218" s="23">
        <v>35</v>
      </c>
      <c r="P218" s="252">
        <v>30</v>
      </c>
      <c r="Q218" s="23"/>
      <c r="R218" s="23">
        <v>1000</v>
      </c>
      <c r="S218" s="29"/>
      <c r="T218" s="23">
        <v>500</v>
      </c>
    </row>
    <row r="219" spans="2:21" ht="26.25" thickBot="1" x14ac:dyDescent="0.25">
      <c r="B219" s="120" t="s">
        <v>842</v>
      </c>
      <c r="C219" s="336" t="s">
        <v>843</v>
      </c>
      <c r="D219" s="337" t="s">
        <v>844</v>
      </c>
      <c r="E219" s="249" t="s">
        <v>73</v>
      </c>
      <c r="F219" s="250"/>
      <c r="G219" s="250"/>
      <c r="H219" s="328"/>
      <c r="I219" s="250"/>
      <c r="J219" s="328">
        <v>180</v>
      </c>
      <c r="K219" s="258"/>
      <c r="L219" s="259">
        <v>200</v>
      </c>
      <c r="M219" s="260"/>
      <c r="N219" s="315">
        <f t="shared" si="13"/>
        <v>1200</v>
      </c>
      <c r="O219" s="81">
        <v>0</v>
      </c>
      <c r="P219" s="252">
        <v>1200</v>
      </c>
      <c r="Q219" s="81"/>
      <c r="R219" s="23">
        <v>3000</v>
      </c>
      <c r="S219" s="261"/>
      <c r="T219" s="23">
        <v>500</v>
      </c>
    </row>
    <row r="220" spans="2:21" ht="26.25" thickBot="1" x14ac:dyDescent="0.25">
      <c r="B220" s="120" t="s">
        <v>845</v>
      </c>
      <c r="C220" s="336" t="s">
        <v>843</v>
      </c>
      <c r="D220" s="337" t="s">
        <v>846</v>
      </c>
      <c r="E220" s="249" t="s">
        <v>73</v>
      </c>
      <c r="F220" s="250"/>
      <c r="G220" s="250"/>
      <c r="H220" s="328"/>
      <c r="I220" s="250"/>
      <c r="J220" s="328">
        <v>135</v>
      </c>
      <c r="K220" s="258"/>
      <c r="L220" s="259">
        <v>150</v>
      </c>
      <c r="M220" s="260"/>
      <c r="N220" s="315">
        <f t="shared" si="13"/>
        <v>250</v>
      </c>
      <c r="O220" s="81">
        <v>0</v>
      </c>
      <c r="P220" s="252">
        <v>150</v>
      </c>
      <c r="Q220" s="81"/>
      <c r="R220" s="23">
        <v>500</v>
      </c>
      <c r="S220" s="261"/>
      <c r="T220" s="23">
        <v>250</v>
      </c>
    </row>
    <row r="221" spans="2:21" ht="13.5" thickBot="1" x14ac:dyDescent="0.25">
      <c r="B221" s="120" t="s">
        <v>847</v>
      </c>
      <c r="C221" s="331" t="s">
        <v>729</v>
      </c>
      <c r="D221" s="338" t="s">
        <v>848</v>
      </c>
      <c r="E221" s="339" t="s">
        <v>849</v>
      </c>
      <c r="F221" s="250"/>
      <c r="G221" s="250"/>
      <c r="H221" s="328"/>
      <c r="I221" s="250"/>
      <c r="J221" s="328">
        <v>4.5</v>
      </c>
      <c r="K221" s="258"/>
      <c r="L221" s="259">
        <v>5</v>
      </c>
      <c r="M221" s="260"/>
      <c r="N221" s="315">
        <f t="shared" si="13"/>
        <v>150</v>
      </c>
      <c r="O221" s="81">
        <v>0</v>
      </c>
      <c r="P221" s="252">
        <v>25</v>
      </c>
      <c r="Q221" s="81"/>
      <c r="R221" s="23">
        <v>500</v>
      </c>
      <c r="S221" s="261"/>
      <c r="T221" s="23">
        <v>150</v>
      </c>
    </row>
    <row r="222" spans="2:21" ht="15" customHeight="1" thickBot="1" x14ac:dyDescent="0.25">
      <c r="B222" s="120" t="s">
        <v>850</v>
      </c>
      <c r="C222" s="331" t="s">
        <v>729</v>
      </c>
      <c r="D222" s="124" t="s">
        <v>851</v>
      </c>
      <c r="E222" s="249" t="s">
        <v>73</v>
      </c>
      <c r="F222" s="250"/>
      <c r="G222" s="250"/>
      <c r="H222" s="328"/>
      <c r="I222" s="250"/>
      <c r="J222" s="328">
        <v>90</v>
      </c>
      <c r="K222" s="259">
        <v>320</v>
      </c>
      <c r="L222" s="259">
        <v>100</v>
      </c>
      <c r="M222" s="304">
        <f t="shared" si="14"/>
        <v>410</v>
      </c>
      <c r="N222" s="315">
        <f t="shared" si="13"/>
        <v>350</v>
      </c>
      <c r="O222" s="23">
        <v>320</v>
      </c>
      <c r="P222" s="252">
        <v>100</v>
      </c>
      <c r="Q222" s="23"/>
      <c r="R222" s="23">
        <v>500</v>
      </c>
      <c r="S222" s="29"/>
      <c r="T222" s="23">
        <v>350</v>
      </c>
    </row>
    <row r="223" spans="2:21" ht="51.75" thickBot="1" x14ac:dyDescent="0.25">
      <c r="B223" s="120" t="s">
        <v>852</v>
      </c>
      <c r="C223" s="331" t="s">
        <v>853</v>
      </c>
      <c r="D223" s="95" t="s">
        <v>854</v>
      </c>
      <c r="E223" s="339" t="s">
        <v>73</v>
      </c>
      <c r="F223" s="250"/>
      <c r="G223" s="328"/>
      <c r="H223" s="328"/>
      <c r="I223" s="328">
        <v>6750</v>
      </c>
      <c r="J223" s="328">
        <v>1350</v>
      </c>
      <c r="K223" s="333">
        <v>7500</v>
      </c>
      <c r="L223" s="259">
        <v>1500</v>
      </c>
      <c r="M223" s="304">
        <f t="shared" si="14"/>
        <v>7500</v>
      </c>
      <c r="N223" s="315">
        <f t="shared" si="13"/>
        <v>1500</v>
      </c>
      <c r="O223" s="23">
        <v>9800</v>
      </c>
      <c r="P223" s="252">
        <v>1200</v>
      </c>
      <c r="Q223" s="23">
        <v>7500</v>
      </c>
      <c r="R223" s="23">
        <v>1500</v>
      </c>
      <c r="S223" s="29"/>
      <c r="T223" s="23">
        <v>10000</v>
      </c>
    </row>
    <row r="224" spans="2:21" ht="13.5" thickBot="1" x14ac:dyDescent="0.25">
      <c r="B224" s="75" t="s">
        <v>855</v>
      </c>
      <c r="C224" s="25" t="s">
        <v>13</v>
      </c>
      <c r="D224" s="95" t="s">
        <v>856</v>
      </c>
      <c r="E224" s="305" t="s">
        <v>857</v>
      </c>
      <c r="F224" s="274"/>
      <c r="G224" s="340"/>
      <c r="H224" s="328"/>
      <c r="I224" s="340"/>
      <c r="J224" s="341">
        <v>9000</v>
      </c>
      <c r="K224" s="275"/>
      <c r="L224" s="276">
        <v>10000</v>
      </c>
      <c r="M224" s="304">
        <f t="shared" si="14"/>
        <v>6800</v>
      </c>
      <c r="N224" s="315">
        <f t="shared" si="13"/>
        <v>9900</v>
      </c>
      <c r="O224" s="173">
        <v>6800</v>
      </c>
      <c r="P224" s="280">
        <v>4800</v>
      </c>
      <c r="Q224" s="173"/>
      <c r="R224" s="23"/>
      <c r="S224" s="29"/>
      <c r="T224" s="23">
        <v>15000</v>
      </c>
    </row>
    <row r="225" spans="2:20" ht="25.5" customHeight="1" thickBot="1" x14ac:dyDescent="0.25">
      <c r="B225" s="75" t="s">
        <v>858</v>
      </c>
      <c r="C225" s="25" t="s">
        <v>13</v>
      </c>
      <c r="D225" s="95" t="s">
        <v>859</v>
      </c>
      <c r="E225" s="305" t="s">
        <v>860</v>
      </c>
      <c r="F225" s="274"/>
      <c r="G225" s="340"/>
      <c r="H225" s="328"/>
      <c r="I225" s="340"/>
      <c r="J225" s="341">
        <v>27000</v>
      </c>
      <c r="K225" s="275"/>
      <c r="L225" s="276">
        <v>30000</v>
      </c>
      <c r="M225" s="304">
        <f t="shared" si="14"/>
        <v>16400</v>
      </c>
      <c r="N225" s="315">
        <f t="shared" si="13"/>
        <v>25900</v>
      </c>
      <c r="O225" s="173">
        <v>16400</v>
      </c>
      <c r="P225" s="280">
        <v>11800</v>
      </c>
      <c r="Q225" s="173"/>
      <c r="R225" s="23"/>
      <c r="S225" s="29"/>
      <c r="T225" s="23">
        <v>40000</v>
      </c>
    </row>
    <row r="226" spans="2:20" ht="13.5" thickBot="1" x14ac:dyDescent="0.25">
      <c r="B226" s="102" t="s">
        <v>861</v>
      </c>
      <c r="C226" s="202" t="s">
        <v>13</v>
      </c>
      <c r="D226" s="104" t="s">
        <v>862</v>
      </c>
      <c r="E226" s="342" t="s">
        <v>51</v>
      </c>
      <c r="F226" s="274"/>
      <c r="G226" s="328"/>
      <c r="H226" s="328"/>
      <c r="I226" s="341">
        <v>405</v>
      </c>
      <c r="J226" s="341">
        <v>648</v>
      </c>
      <c r="K226" s="343">
        <v>450</v>
      </c>
      <c r="L226" s="276">
        <v>720</v>
      </c>
      <c r="M226" s="304">
        <f t="shared" si="14"/>
        <v>510</v>
      </c>
      <c r="N226" s="315">
        <f t="shared" si="13"/>
        <v>800</v>
      </c>
      <c r="O226" s="173">
        <v>510</v>
      </c>
      <c r="P226" s="280">
        <v>800</v>
      </c>
      <c r="Q226" s="173">
        <v>1000</v>
      </c>
      <c r="R226" s="23">
        <v>500</v>
      </c>
      <c r="S226" s="29"/>
      <c r="T226" s="23">
        <v>3500</v>
      </c>
    </row>
    <row r="227" spans="2:20" ht="13.5" thickBot="1" x14ac:dyDescent="0.25">
      <c r="B227" s="419" t="s">
        <v>92</v>
      </c>
      <c r="C227" s="420"/>
      <c r="D227" s="420"/>
      <c r="E227" s="420"/>
      <c r="F227" s="235"/>
      <c r="G227" s="236"/>
      <c r="H227" s="236"/>
      <c r="I227" s="236"/>
      <c r="J227" s="236"/>
      <c r="K227" s="237"/>
      <c r="L227" s="238"/>
      <c r="M227" s="239"/>
      <c r="N227" s="272"/>
      <c r="O227" s="179"/>
      <c r="P227" s="240"/>
      <c r="Q227" s="179"/>
      <c r="R227" s="179"/>
      <c r="S227" s="241"/>
      <c r="T227" s="242"/>
    </row>
    <row r="228" spans="2:20" ht="13.5" customHeight="1" thickBot="1" x14ac:dyDescent="0.25">
      <c r="B228" s="398" t="s">
        <v>863</v>
      </c>
      <c r="C228" s="399"/>
      <c r="D228" s="399"/>
      <c r="E228" s="399"/>
      <c r="F228" s="399"/>
      <c r="G228" s="399"/>
      <c r="H228" s="399"/>
      <c r="I228" s="399"/>
      <c r="J228" s="399"/>
      <c r="K228" s="399"/>
      <c r="L228" s="399"/>
      <c r="M228" s="399"/>
      <c r="N228" s="399"/>
      <c r="O228" s="399"/>
      <c r="P228" s="399"/>
      <c r="Q228" s="224"/>
      <c r="R228" s="224"/>
      <c r="S228" s="9"/>
      <c r="T228" s="224"/>
    </row>
    <row r="229" spans="2:20" ht="13.5" thickBot="1" x14ac:dyDescent="0.25">
      <c r="B229" s="133" t="s">
        <v>864</v>
      </c>
      <c r="C229" s="134" t="s">
        <v>13</v>
      </c>
      <c r="D229" s="135" t="s">
        <v>865</v>
      </c>
      <c r="E229" s="294" t="s">
        <v>866</v>
      </c>
      <c r="F229" s="344"/>
      <c r="G229" s="244"/>
      <c r="H229" s="328"/>
      <c r="I229" s="244"/>
      <c r="J229" s="328">
        <v>4320</v>
      </c>
      <c r="K229" s="329"/>
      <c r="L229" s="248">
        <v>4800</v>
      </c>
      <c r="M229" s="288"/>
      <c r="N229" s="330">
        <f>MEDIAN(P229,R229,T229)</f>
        <v>4800</v>
      </c>
      <c r="O229" s="72"/>
      <c r="P229" s="73">
        <v>4800</v>
      </c>
      <c r="Q229" s="72"/>
      <c r="R229" s="82">
        <v>2500</v>
      </c>
      <c r="S229" s="261"/>
      <c r="T229" s="23">
        <v>15000</v>
      </c>
    </row>
    <row r="230" spans="2:20" ht="13.5" thickBot="1" x14ac:dyDescent="0.25">
      <c r="B230" s="345" t="s">
        <v>867</v>
      </c>
      <c r="C230" s="346" t="s">
        <v>868</v>
      </c>
      <c r="D230" s="347" t="s">
        <v>869</v>
      </c>
      <c r="E230" s="348" t="s">
        <v>866</v>
      </c>
      <c r="F230" s="349"/>
      <c r="G230" s="274"/>
      <c r="H230" s="328"/>
      <c r="I230" s="274"/>
      <c r="J230" s="328">
        <v>2250</v>
      </c>
      <c r="K230" s="275"/>
      <c r="L230" s="276">
        <v>2500</v>
      </c>
      <c r="M230" s="350"/>
      <c r="N230" s="330">
        <f>MEDIAN(P230,R230,T230)</f>
        <v>3000</v>
      </c>
      <c r="O230" s="177"/>
      <c r="P230" s="280">
        <v>9400</v>
      </c>
      <c r="Q230" s="177"/>
      <c r="R230" s="173">
        <v>2500</v>
      </c>
      <c r="S230" s="261"/>
      <c r="T230" s="23">
        <v>3000</v>
      </c>
    </row>
    <row r="231" spans="2:20" ht="13.5" customHeight="1" thickBot="1" x14ac:dyDescent="0.25">
      <c r="B231" s="394" t="s">
        <v>92</v>
      </c>
      <c r="C231" s="395"/>
      <c r="D231" s="395"/>
      <c r="E231" s="448"/>
      <c r="F231" s="235"/>
      <c r="G231" s="236"/>
      <c r="H231" s="236"/>
      <c r="I231" s="236"/>
      <c r="J231" s="236"/>
      <c r="K231" s="237"/>
      <c r="L231" s="238"/>
      <c r="M231" s="239"/>
      <c r="N231" s="239"/>
      <c r="O231" s="179"/>
      <c r="P231" s="240"/>
      <c r="Q231" s="179"/>
      <c r="R231" s="179"/>
      <c r="S231" s="241"/>
      <c r="T231" s="242"/>
    </row>
    <row r="232" spans="2:20" ht="13.5" customHeight="1" thickBot="1" x14ac:dyDescent="0.25">
      <c r="B232" s="398" t="s">
        <v>870</v>
      </c>
      <c r="C232" s="399"/>
      <c r="D232" s="399"/>
      <c r="E232" s="399"/>
      <c r="F232" s="399"/>
      <c r="G232" s="399"/>
      <c r="H232" s="399"/>
      <c r="I232" s="399"/>
      <c r="J232" s="399"/>
      <c r="K232" s="399"/>
      <c r="L232" s="399"/>
      <c r="M232" s="399"/>
      <c r="N232" s="399"/>
      <c r="O232" s="399"/>
      <c r="P232" s="399"/>
      <c r="Q232" s="224"/>
      <c r="R232" s="224"/>
      <c r="S232" s="9"/>
      <c r="T232" s="224"/>
    </row>
    <row r="233" spans="2:20" ht="13.5" customHeight="1" thickBot="1" x14ac:dyDescent="0.25">
      <c r="B233" s="133" t="s">
        <v>871</v>
      </c>
      <c r="C233" s="134" t="s">
        <v>13</v>
      </c>
      <c r="D233" s="135" t="s">
        <v>872</v>
      </c>
      <c r="E233" s="136" t="s">
        <v>866</v>
      </c>
      <c r="F233" s="344"/>
      <c r="G233" s="244"/>
      <c r="H233" s="328"/>
      <c r="I233" s="244"/>
      <c r="J233" s="328">
        <v>5850</v>
      </c>
      <c r="K233" s="329"/>
      <c r="L233" s="248">
        <v>6500</v>
      </c>
      <c r="M233" s="288"/>
      <c r="N233" s="330">
        <f>MEDIAN(P233,R233,T233)</f>
        <v>7000</v>
      </c>
      <c r="O233" s="72"/>
      <c r="P233" s="73">
        <v>6500</v>
      </c>
      <c r="Q233" s="72"/>
      <c r="R233" s="82">
        <v>7000</v>
      </c>
      <c r="S233" s="261"/>
      <c r="T233" s="23">
        <v>7500</v>
      </c>
    </row>
    <row r="234" spans="2:20" ht="23.25" customHeight="1" thickBot="1" x14ac:dyDescent="0.25">
      <c r="B234" s="120" t="s">
        <v>873</v>
      </c>
      <c r="C234" s="14" t="s">
        <v>874</v>
      </c>
      <c r="D234" s="124" t="s">
        <v>875</v>
      </c>
      <c r="E234" s="96" t="s">
        <v>866</v>
      </c>
      <c r="F234" s="284"/>
      <c r="G234" s="250"/>
      <c r="H234" s="328"/>
      <c r="I234" s="250"/>
      <c r="J234" s="328">
        <v>5503.5</v>
      </c>
      <c r="K234" s="258"/>
      <c r="L234" s="259">
        <v>6115</v>
      </c>
      <c r="M234" s="260"/>
      <c r="N234" s="330">
        <f>MEDIAN(P234,R234,T234)</f>
        <v>7200</v>
      </c>
      <c r="O234" s="81"/>
      <c r="P234" s="252">
        <v>7200</v>
      </c>
      <c r="Q234" s="81"/>
      <c r="R234" s="23">
        <v>4000</v>
      </c>
      <c r="S234" s="261"/>
      <c r="T234" s="23">
        <v>7480</v>
      </c>
    </row>
    <row r="235" spans="2:20" ht="13.5" customHeight="1" thickBot="1" x14ac:dyDescent="0.25">
      <c r="B235" s="394" t="s">
        <v>92</v>
      </c>
      <c r="C235" s="395"/>
      <c r="D235" s="395"/>
      <c r="E235" s="395"/>
      <c r="F235" s="235"/>
      <c r="G235" s="236"/>
      <c r="H235" s="236"/>
      <c r="I235" s="236"/>
      <c r="J235" s="236"/>
      <c r="K235" s="237"/>
      <c r="L235" s="238"/>
      <c r="M235" s="239"/>
      <c r="N235" s="239"/>
      <c r="O235" s="179"/>
      <c r="P235" s="240"/>
      <c r="Q235" s="179"/>
      <c r="R235" s="179"/>
      <c r="S235" s="241"/>
      <c r="T235" s="242"/>
    </row>
    <row r="236" spans="2:20" ht="13.5" customHeight="1" thickBot="1" x14ac:dyDescent="0.25">
      <c r="B236" s="412" t="s">
        <v>876</v>
      </c>
      <c r="C236" s="400"/>
      <c r="D236" s="400"/>
      <c r="E236" s="400"/>
      <c r="F236" s="399"/>
      <c r="G236" s="399"/>
      <c r="H236" s="399"/>
      <c r="I236" s="399"/>
      <c r="J236" s="399"/>
      <c r="K236" s="399"/>
      <c r="L236" s="399"/>
      <c r="M236" s="399"/>
      <c r="N236" s="399"/>
      <c r="O236" s="399"/>
      <c r="P236" s="399"/>
      <c r="Q236" s="224"/>
      <c r="R236" s="224"/>
      <c r="S236" s="9"/>
      <c r="T236" s="224"/>
    </row>
    <row r="237" spans="2:20" ht="26.25" thickBot="1" x14ac:dyDescent="0.25">
      <c r="B237" s="133" t="s">
        <v>877</v>
      </c>
      <c r="C237" s="167" t="s">
        <v>878</v>
      </c>
      <c r="D237" s="118" t="s">
        <v>879</v>
      </c>
      <c r="E237" s="351" t="s">
        <v>880</v>
      </c>
      <c r="F237" s="244"/>
      <c r="G237" s="244"/>
      <c r="H237" s="341"/>
      <c r="I237" s="244"/>
      <c r="J237" s="341">
        <v>27</v>
      </c>
      <c r="K237" s="329"/>
      <c r="L237" s="248">
        <v>30</v>
      </c>
      <c r="M237" s="288"/>
      <c r="N237" s="330">
        <f>MEDIAN(P237,R237,T237)</f>
        <v>130</v>
      </c>
      <c r="O237" s="72"/>
      <c r="P237" s="73">
        <v>30</v>
      </c>
      <c r="Q237" s="72"/>
      <c r="R237" s="82">
        <v>130</v>
      </c>
      <c r="S237" s="261"/>
      <c r="T237" s="23">
        <v>1231</v>
      </c>
    </row>
    <row r="238" spans="2:20" ht="13.5" customHeight="1" thickBot="1" x14ac:dyDescent="0.25">
      <c r="B238" s="120" t="s">
        <v>881</v>
      </c>
      <c r="C238" s="14" t="s">
        <v>13</v>
      </c>
      <c r="D238" s="95" t="s">
        <v>882</v>
      </c>
      <c r="E238" s="249" t="s">
        <v>883</v>
      </c>
      <c r="F238" s="250"/>
      <c r="G238" s="250"/>
      <c r="H238" s="341"/>
      <c r="I238" s="250"/>
      <c r="J238" s="341">
        <v>2250</v>
      </c>
      <c r="K238" s="258"/>
      <c r="L238" s="259">
        <v>2500</v>
      </c>
      <c r="M238" s="260"/>
      <c r="N238" s="330">
        <f t="shared" ref="N238:N245" si="15">MEDIAN(P238,R238,T238)</f>
        <v>9147</v>
      </c>
      <c r="O238" s="81"/>
      <c r="P238" s="252">
        <v>2500</v>
      </c>
      <c r="Q238" s="81"/>
      <c r="R238" s="23">
        <v>15000</v>
      </c>
      <c r="S238" s="261"/>
      <c r="T238" s="23">
        <v>9147</v>
      </c>
    </row>
    <row r="239" spans="2:20" ht="13.5" customHeight="1" thickBot="1" x14ac:dyDescent="0.25">
      <c r="B239" s="120" t="s">
        <v>884</v>
      </c>
      <c r="C239" s="14" t="s">
        <v>13</v>
      </c>
      <c r="D239" s="95" t="s">
        <v>885</v>
      </c>
      <c r="E239" s="249" t="s">
        <v>883</v>
      </c>
      <c r="F239" s="274"/>
      <c r="G239" s="274"/>
      <c r="H239" s="341"/>
      <c r="I239" s="274"/>
      <c r="J239" s="341">
        <v>6750</v>
      </c>
      <c r="K239" s="275"/>
      <c r="L239" s="276">
        <v>7500</v>
      </c>
      <c r="M239" s="350"/>
      <c r="N239" s="330">
        <f t="shared" si="15"/>
        <v>9147</v>
      </c>
      <c r="O239" s="177"/>
      <c r="P239" s="252">
        <v>7500</v>
      </c>
      <c r="Q239" s="177"/>
      <c r="R239" s="23">
        <v>15000</v>
      </c>
      <c r="S239" s="261"/>
      <c r="T239" s="23">
        <v>9147</v>
      </c>
    </row>
    <row r="240" spans="2:20" ht="51.75" thickBot="1" x14ac:dyDescent="0.25">
      <c r="B240" s="120" t="s">
        <v>886</v>
      </c>
      <c r="C240" s="123" t="s">
        <v>887</v>
      </c>
      <c r="D240" s="95" t="s">
        <v>888</v>
      </c>
      <c r="E240" s="249" t="s">
        <v>201</v>
      </c>
      <c r="F240" s="274"/>
      <c r="G240" s="274"/>
      <c r="H240" s="341"/>
      <c r="I240" s="274"/>
      <c r="J240" s="341">
        <v>225</v>
      </c>
      <c r="K240" s="275"/>
      <c r="L240" s="276">
        <v>250</v>
      </c>
      <c r="M240" s="350"/>
      <c r="N240" s="330">
        <f t="shared" si="15"/>
        <v>1500</v>
      </c>
      <c r="O240" s="81"/>
      <c r="P240" s="252">
        <v>250</v>
      </c>
      <c r="Q240" s="81"/>
      <c r="R240" s="23">
        <v>1500</v>
      </c>
      <c r="S240" s="261"/>
      <c r="T240" s="23">
        <v>6435</v>
      </c>
    </row>
    <row r="241" spans="2:20" ht="39" thickBot="1" x14ac:dyDescent="0.25">
      <c r="B241" s="120" t="s">
        <v>889</v>
      </c>
      <c r="C241" s="123" t="s">
        <v>890</v>
      </c>
      <c r="D241" s="95" t="s">
        <v>891</v>
      </c>
      <c r="E241" s="249" t="s">
        <v>880</v>
      </c>
      <c r="F241" s="274"/>
      <c r="G241" s="341"/>
      <c r="H241" s="341"/>
      <c r="I241" s="341">
        <v>70</v>
      </c>
      <c r="J241" s="341">
        <v>10</v>
      </c>
      <c r="K241" s="343">
        <v>70</v>
      </c>
      <c r="L241" s="276">
        <v>10</v>
      </c>
      <c r="M241" s="310">
        <f>MEDIAN(O241,S241)</f>
        <v>65</v>
      </c>
      <c r="N241" s="330">
        <f t="shared" si="15"/>
        <v>130</v>
      </c>
      <c r="O241" s="173">
        <v>70</v>
      </c>
      <c r="P241" s="252">
        <v>10</v>
      </c>
      <c r="Q241" s="173"/>
      <c r="R241" s="23">
        <v>130</v>
      </c>
      <c r="S241" s="20">
        <v>60</v>
      </c>
      <c r="T241" s="23">
        <v>1231</v>
      </c>
    </row>
    <row r="242" spans="2:20" ht="51" customHeight="1" thickBot="1" x14ac:dyDescent="0.25">
      <c r="B242" s="120" t="s">
        <v>892</v>
      </c>
      <c r="C242" s="123" t="s">
        <v>878</v>
      </c>
      <c r="D242" s="95" t="s">
        <v>893</v>
      </c>
      <c r="E242" s="249" t="s">
        <v>880</v>
      </c>
      <c r="F242" s="274"/>
      <c r="G242" s="341"/>
      <c r="H242" s="341"/>
      <c r="I242" s="341">
        <v>54</v>
      </c>
      <c r="J242" s="341">
        <v>19.8</v>
      </c>
      <c r="K242" s="276">
        <v>60</v>
      </c>
      <c r="L242" s="276">
        <v>22</v>
      </c>
      <c r="M242" s="310">
        <f>MEDIAN(O242,S242)</f>
        <v>40</v>
      </c>
      <c r="N242" s="330">
        <f t="shared" si="15"/>
        <v>82.4</v>
      </c>
      <c r="O242" s="23">
        <v>80</v>
      </c>
      <c r="P242" s="252">
        <v>35</v>
      </c>
      <c r="Q242" s="23"/>
      <c r="R242" s="23">
        <v>120</v>
      </c>
      <c r="S242" s="20">
        <v>0</v>
      </c>
      <c r="T242" s="23">
        <v>82.4</v>
      </c>
    </row>
    <row r="243" spans="2:20" ht="39" thickBot="1" x14ac:dyDescent="0.25">
      <c r="B243" s="120" t="s">
        <v>894</v>
      </c>
      <c r="C243" s="123" t="s">
        <v>878</v>
      </c>
      <c r="D243" s="95" t="s">
        <v>895</v>
      </c>
      <c r="E243" s="249" t="s">
        <v>866</v>
      </c>
      <c r="F243" s="274"/>
      <c r="G243" s="274"/>
      <c r="H243" s="341" t="str">
        <f>J243</f>
        <v>Will be done under another contract</v>
      </c>
      <c r="I243" s="274"/>
      <c r="J243" s="341" t="s">
        <v>896</v>
      </c>
      <c r="K243" s="275"/>
      <c r="L243" s="276"/>
      <c r="M243" s="350"/>
      <c r="N243" s="330">
        <f t="shared" si="15"/>
        <v>198000</v>
      </c>
      <c r="O243" s="177"/>
      <c r="P243" s="252">
        <v>198000</v>
      </c>
      <c r="Q243" s="177"/>
      <c r="R243" s="23">
        <v>5000</v>
      </c>
      <c r="S243" s="261"/>
      <c r="T243" s="23">
        <v>213000</v>
      </c>
    </row>
    <row r="244" spans="2:20" ht="13.5" thickBot="1" x14ac:dyDescent="0.25">
      <c r="B244" s="75" t="s">
        <v>897</v>
      </c>
      <c r="C244" s="76" t="s">
        <v>890</v>
      </c>
      <c r="D244" s="95" t="s">
        <v>898</v>
      </c>
      <c r="E244" s="305" t="s">
        <v>899</v>
      </c>
      <c r="F244" s="274"/>
      <c r="G244" s="274"/>
      <c r="H244" s="341"/>
      <c r="I244" s="274"/>
      <c r="J244" s="341">
        <v>2250</v>
      </c>
      <c r="K244" s="275"/>
      <c r="L244" s="276">
        <v>2500</v>
      </c>
      <c r="M244" s="350"/>
      <c r="N244" s="330">
        <f t="shared" si="15"/>
        <v>3500</v>
      </c>
      <c r="O244" s="177"/>
      <c r="P244" s="252">
        <v>4500</v>
      </c>
      <c r="Q244" s="177"/>
      <c r="R244" s="23"/>
      <c r="S244" s="261"/>
      <c r="T244" s="23">
        <v>2500</v>
      </c>
    </row>
    <row r="245" spans="2:20" ht="51.75" customHeight="1" thickBot="1" x14ac:dyDescent="0.25">
      <c r="B245" s="102" t="s">
        <v>900</v>
      </c>
      <c r="C245" s="202" t="s">
        <v>504</v>
      </c>
      <c r="D245" s="104" t="s">
        <v>901</v>
      </c>
      <c r="E245" s="352" t="s">
        <v>880</v>
      </c>
      <c r="F245" s="254"/>
      <c r="G245" s="341"/>
      <c r="H245" s="341"/>
      <c r="I245" s="341">
        <v>162</v>
      </c>
      <c r="J245" s="341">
        <v>90</v>
      </c>
      <c r="K245" s="353">
        <v>180</v>
      </c>
      <c r="L245" s="266">
        <v>100</v>
      </c>
      <c r="M245" s="354">
        <f>MEDIAN(O245,Q245,S245)</f>
        <v>140</v>
      </c>
      <c r="N245" s="330">
        <f t="shared" si="15"/>
        <v>100</v>
      </c>
      <c r="O245" s="106">
        <v>280</v>
      </c>
      <c r="P245" s="256">
        <v>100</v>
      </c>
      <c r="Q245" s="106"/>
      <c r="R245" s="106">
        <v>100</v>
      </c>
      <c r="S245" s="20">
        <v>0</v>
      </c>
      <c r="T245" s="23">
        <v>281</v>
      </c>
    </row>
    <row r="246" spans="2:20" ht="13.5" customHeight="1" thickBot="1" x14ac:dyDescent="0.25">
      <c r="B246" s="396" t="s">
        <v>92</v>
      </c>
      <c r="C246" s="397"/>
      <c r="D246" s="397"/>
      <c r="E246" s="397"/>
      <c r="F246" s="268"/>
      <c r="G246" s="269"/>
      <c r="H246" s="269"/>
      <c r="I246" s="269"/>
      <c r="J246" s="269"/>
      <c r="K246" s="270"/>
      <c r="L246" s="271"/>
      <c r="M246" s="272"/>
      <c r="N246" s="272"/>
      <c r="O246" s="113"/>
      <c r="P246" s="273"/>
      <c r="Q246" s="113"/>
      <c r="R246" s="113"/>
      <c r="S246" s="241"/>
      <c r="T246" s="242"/>
    </row>
    <row r="247" spans="2:20" ht="13.5" customHeight="1" thickBot="1" x14ac:dyDescent="0.25">
      <c r="B247" s="412" t="s">
        <v>902</v>
      </c>
      <c r="C247" s="400"/>
      <c r="D247" s="400"/>
      <c r="E247" s="400"/>
      <c r="F247" s="399"/>
      <c r="G247" s="399"/>
      <c r="H247" s="399"/>
      <c r="I247" s="399"/>
      <c r="J247" s="399"/>
      <c r="K247" s="399"/>
      <c r="L247" s="399"/>
      <c r="M247" s="399"/>
      <c r="N247" s="399"/>
      <c r="O247" s="399"/>
      <c r="P247" s="399"/>
      <c r="Q247" s="224"/>
      <c r="R247" s="224"/>
      <c r="S247" s="9"/>
      <c r="T247" s="224"/>
    </row>
    <row r="248" spans="2:20" ht="77.25" thickBot="1" x14ac:dyDescent="0.25">
      <c r="B248" s="133" t="s">
        <v>903</v>
      </c>
      <c r="C248" s="167" t="s">
        <v>904</v>
      </c>
      <c r="D248" s="135" t="s">
        <v>905</v>
      </c>
      <c r="E248" s="294" t="s">
        <v>56</v>
      </c>
      <c r="F248" s="244"/>
      <c r="G248" s="244"/>
      <c r="H248" s="328"/>
      <c r="I248" s="244"/>
      <c r="J248" s="328">
        <v>37.799999999999997</v>
      </c>
      <c r="K248" s="329"/>
      <c r="L248" s="248">
        <v>42</v>
      </c>
      <c r="M248" s="288"/>
      <c r="N248" s="330">
        <f>MEDIAN(P248,R248,T248)</f>
        <v>46</v>
      </c>
      <c r="O248" s="72"/>
      <c r="P248" s="73">
        <v>50</v>
      </c>
      <c r="Q248" s="72"/>
      <c r="R248" s="82"/>
      <c r="S248" s="261"/>
      <c r="T248" s="23">
        <v>42</v>
      </c>
    </row>
    <row r="249" spans="2:20" ht="26.25" thickBot="1" x14ac:dyDescent="0.25">
      <c r="B249" s="120" t="s">
        <v>906</v>
      </c>
      <c r="C249" s="123" t="s">
        <v>904</v>
      </c>
      <c r="D249" s="124" t="s">
        <v>907</v>
      </c>
      <c r="E249" s="249" t="s">
        <v>56</v>
      </c>
      <c r="F249" s="250"/>
      <c r="G249" s="250"/>
      <c r="H249" s="328"/>
      <c r="I249" s="250"/>
      <c r="J249" s="328">
        <v>67.5</v>
      </c>
      <c r="K249" s="258"/>
      <c r="L249" s="259">
        <v>75</v>
      </c>
      <c r="M249" s="260"/>
      <c r="N249" s="330">
        <f t="shared" ref="N249:N250" si="16">MEDIAN(P249,R249,T249)</f>
        <v>78</v>
      </c>
      <c r="O249" s="81"/>
      <c r="P249" s="252">
        <v>75</v>
      </c>
      <c r="Q249" s="81"/>
      <c r="R249" s="23"/>
      <c r="S249" s="261"/>
      <c r="T249" s="23">
        <v>81</v>
      </c>
    </row>
    <row r="250" spans="2:20" ht="51.75" thickBot="1" x14ac:dyDescent="0.25">
      <c r="B250" s="127" t="s">
        <v>908</v>
      </c>
      <c r="C250" s="186" t="s">
        <v>904</v>
      </c>
      <c r="D250" s="187" t="s">
        <v>909</v>
      </c>
      <c r="E250" s="253" t="s">
        <v>56</v>
      </c>
      <c r="F250" s="254"/>
      <c r="G250" s="254"/>
      <c r="H250" s="328"/>
      <c r="I250" s="254"/>
      <c r="J250" s="328">
        <v>37.799999999999997</v>
      </c>
      <c r="K250" s="265"/>
      <c r="L250" s="266">
        <v>42</v>
      </c>
      <c r="M250" s="267"/>
      <c r="N250" s="330">
        <f t="shared" si="16"/>
        <v>46</v>
      </c>
      <c r="O250" s="154"/>
      <c r="P250" s="280">
        <v>50</v>
      </c>
      <c r="Q250" s="154"/>
      <c r="R250" s="173"/>
      <c r="S250" s="261"/>
      <c r="T250" s="23">
        <v>42</v>
      </c>
    </row>
    <row r="251" spans="2:20" ht="13.5" thickBot="1" x14ac:dyDescent="0.25">
      <c r="B251" s="396" t="s">
        <v>92</v>
      </c>
      <c r="C251" s="397"/>
      <c r="D251" s="397"/>
      <c r="E251" s="397"/>
      <c r="F251" s="235"/>
      <c r="G251" s="236"/>
      <c r="H251" s="236"/>
      <c r="I251" s="236"/>
      <c r="J251" s="236"/>
      <c r="K251" s="237"/>
      <c r="L251" s="238"/>
      <c r="M251" s="239"/>
      <c r="N251" s="239"/>
      <c r="O251" s="179"/>
      <c r="P251" s="240"/>
      <c r="Q251" s="179"/>
      <c r="R251" s="179"/>
      <c r="S251" s="241"/>
      <c r="T251" s="242"/>
    </row>
    <row r="252" spans="2:20" ht="26.45" customHeight="1" thickBot="1" x14ac:dyDescent="0.25">
      <c r="B252" s="412" t="s">
        <v>910</v>
      </c>
      <c r="C252" s="400"/>
      <c r="D252" s="400"/>
      <c r="E252" s="400"/>
      <c r="F252" s="399"/>
      <c r="G252" s="399"/>
      <c r="H252" s="399"/>
      <c r="I252" s="399"/>
      <c r="J252" s="399"/>
      <c r="K252" s="399"/>
      <c r="L252" s="399"/>
      <c r="M252" s="399"/>
      <c r="N252" s="399"/>
      <c r="O252" s="399"/>
      <c r="P252" s="399"/>
      <c r="Q252" s="224"/>
      <c r="R252" s="224"/>
      <c r="S252" s="9"/>
      <c r="T252" s="224"/>
    </row>
    <row r="253" spans="2:20" ht="192" thickBot="1" x14ac:dyDescent="0.25">
      <c r="B253" s="133" t="s">
        <v>911</v>
      </c>
      <c r="C253" s="167" t="s">
        <v>544</v>
      </c>
      <c r="D253" s="118" t="s">
        <v>912</v>
      </c>
      <c r="E253" s="294" t="s">
        <v>913</v>
      </c>
      <c r="F253" s="244"/>
      <c r="G253" s="244"/>
      <c r="H253" s="328"/>
      <c r="I253" s="244"/>
      <c r="J253" s="328">
        <v>6120</v>
      </c>
      <c r="K253" s="329"/>
      <c r="L253" s="248">
        <v>6800</v>
      </c>
      <c r="M253" s="288"/>
      <c r="N253" s="330">
        <f>MEDIAN(P253,R253,T253)</f>
        <v>28400</v>
      </c>
      <c r="O253" s="72"/>
      <c r="P253" s="73">
        <v>6800</v>
      </c>
      <c r="Q253" s="72"/>
      <c r="R253" s="82"/>
      <c r="S253" s="261"/>
      <c r="T253" s="23">
        <v>50000</v>
      </c>
    </row>
    <row r="254" spans="2:20" ht="409.15" customHeight="1" thickBot="1" x14ac:dyDescent="0.25">
      <c r="B254" s="127" t="s">
        <v>914</v>
      </c>
      <c r="C254" s="186" t="s">
        <v>915</v>
      </c>
      <c r="D254" s="187" t="s">
        <v>916</v>
      </c>
      <c r="E254" s="253" t="s">
        <v>913</v>
      </c>
      <c r="F254" s="250"/>
      <c r="G254" s="250"/>
      <c r="H254" s="328"/>
      <c r="I254" s="250"/>
      <c r="J254" s="328">
        <v>6120</v>
      </c>
      <c r="K254" s="258"/>
      <c r="L254" s="259">
        <v>6800</v>
      </c>
      <c r="M254" s="260"/>
      <c r="N254" s="330">
        <f>MEDIAN(P254,R254,T254)</f>
        <v>28400</v>
      </c>
      <c r="O254" s="81"/>
      <c r="P254" s="252">
        <v>6800</v>
      </c>
      <c r="Q254" s="81"/>
      <c r="R254" s="23"/>
      <c r="S254" s="20">
        <v>0</v>
      </c>
      <c r="T254" s="23">
        <v>50000</v>
      </c>
    </row>
    <row r="255" spans="2:20" ht="13.5" thickBot="1" x14ac:dyDescent="0.25">
      <c r="B255" s="396" t="s">
        <v>92</v>
      </c>
      <c r="C255" s="397"/>
      <c r="D255" s="397"/>
      <c r="E255" s="397"/>
      <c r="F255" s="235"/>
      <c r="G255" s="236"/>
      <c r="H255" s="236"/>
      <c r="I255" s="236"/>
      <c r="J255" s="236"/>
      <c r="K255" s="237"/>
      <c r="L255" s="238"/>
      <c r="M255" s="239"/>
      <c r="N255" s="239"/>
      <c r="O255" s="179"/>
      <c r="P255" s="240"/>
      <c r="Q255" s="179"/>
      <c r="R255" s="179"/>
      <c r="S255" s="241"/>
      <c r="T255" s="242"/>
    </row>
    <row r="256" spans="2:20" ht="13.5" customHeight="1" thickBot="1" x14ac:dyDescent="0.25">
      <c r="B256" s="398"/>
      <c r="C256" s="399"/>
      <c r="D256" s="399"/>
      <c r="E256" s="399"/>
      <c r="F256" s="399"/>
      <c r="G256" s="399"/>
      <c r="H256" s="399"/>
      <c r="I256" s="399"/>
      <c r="J256" s="399"/>
      <c r="K256" s="399"/>
      <c r="L256" s="399"/>
      <c r="M256" s="399"/>
      <c r="N256" s="399"/>
      <c r="O256" s="399"/>
      <c r="P256" s="399"/>
      <c r="Q256" s="224"/>
      <c r="R256" s="224"/>
      <c r="S256" s="9"/>
      <c r="T256" s="224"/>
    </row>
    <row r="257" spans="2:20" x14ac:dyDescent="0.2">
      <c r="B257" s="355"/>
      <c r="C257" s="356"/>
      <c r="D257" s="357"/>
      <c r="E257" s="136"/>
      <c r="F257" s="344"/>
      <c r="G257" s="244"/>
      <c r="H257" s="244"/>
      <c r="I257" s="244"/>
      <c r="J257" s="244"/>
      <c r="K257" s="329"/>
      <c r="L257" s="285"/>
      <c r="M257" s="288"/>
      <c r="N257" s="288"/>
      <c r="O257" s="72"/>
      <c r="P257" s="358"/>
      <c r="Q257" s="72"/>
      <c r="R257" s="72"/>
      <c r="S257" s="261"/>
      <c r="T257" s="81"/>
    </row>
    <row r="258" spans="2:20" x14ac:dyDescent="0.2">
      <c r="B258" s="359"/>
      <c r="C258" s="360"/>
      <c r="D258" s="361"/>
      <c r="E258" s="96"/>
      <c r="F258" s="284"/>
      <c r="G258" s="250"/>
      <c r="H258" s="250"/>
      <c r="I258" s="250"/>
      <c r="J258" s="250"/>
      <c r="K258" s="258"/>
      <c r="L258" s="320"/>
      <c r="M258" s="260"/>
      <c r="N258" s="260"/>
      <c r="O258" s="81"/>
      <c r="P258" s="362"/>
      <c r="Q258" s="81"/>
      <c r="R258" s="81"/>
      <c r="S258" s="261"/>
      <c r="T258" s="81"/>
    </row>
    <row r="259" spans="2:20" x14ac:dyDescent="0.2">
      <c r="B259" s="359"/>
      <c r="C259" s="360"/>
      <c r="D259" s="361"/>
      <c r="E259" s="96"/>
      <c r="F259" s="284"/>
      <c r="G259" s="250"/>
      <c r="H259" s="250"/>
      <c r="I259" s="250"/>
      <c r="J259" s="250"/>
      <c r="K259" s="258"/>
      <c r="L259" s="320"/>
      <c r="M259" s="260"/>
      <c r="N259" s="260"/>
      <c r="O259" s="81"/>
      <c r="P259" s="362"/>
      <c r="Q259" s="81"/>
      <c r="R259" s="81"/>
      <c r="S259" s="261"/>
      <c r="T259" s="81"/>
    </row>
    <row r="260" spans="2:20" x14ac:dyDescent="0.2">
      <c r="B260" s="359"/>
      <c r="C260" s="360"/>
      <c r="D260" s="361"/>
      <c r="E260" s="96"/>
      <c r="F260" s="284"/>
      <c r="G260" s="250"/>
      <c r="H260" s="250"/>
      <c r="I260" s="250"/>
      <c r="J260" s="250"/>
      <c r="K260" s="258"/>
      <c r="L260" s="320"/>
      <c r="M260" s="260"/>
      <c r="N260" s="260"/>
      <c r="O260" s="81"/>
      <c r="P260" s="362"/>
      <c r="Q260" s="81"/>
      <c r="R260" s="81"/>
      <c r="S260" s="261"/>
      <c r="T260" s="81"/>
    </row>
    <row r="261" spans="2:20" x14ac:dyDescent="0.2">
      <c r="B261" s="359"/>
      <c r="C261" s="360"/>
      <c r="D261" s="361"/>
      <c r="E261" s="96"/>
      <c r="F261" s="284"/>
      <c r="G261" s="250"/>
      <c r="H261" s="250"/>
      <c r="I261" s="250"/>
      <c r="J261" s="250"/>
      <c r="K261" s="258"/>
      <c r="L261" s="320"/>
      <c r="M261" s="260"/>
      <c r="N261" s="260"/>
      <c r="O261" s="81"/>
      <c r="P261" s="362"/>
      <c r="Q261" s="81"/>
      <c r="R261" s="81"/>
      <c r="S261" s="261"/>
      <c r="T261" s="81"/>
    </row>
    <row r="262" spans="2:20" ht="13.5" thickBot="1" x14ac:dyDescent="0.25">
      <c r="B262" s="363"/>
      <c r="C262" s="364"/>
      <c r="D262" s="365"/>
      <c r="E262" s="129"/>
      <c r="F262" s="326"/>
      <c r="G262" s="254"/>
      <c r="H262" s="254"/>
      <c r="I262" s="254"/>
      <c r="J262" s="254"/>
      <c r="K262" s="265"/>
      <c r="L262" s="366"/>
      <c r="M262" s="267"/>
      <c r="N262" s="267"/>
      <c r="O262" s="154"/>
      <c r="P262" s="367"/>
      <c r="Q262" s="154"/>
      <c r="R262" s="154"/>
      <c r="S262" s="261"/>
      <c r="T262" s="81"/>
    </row>
    <row r="263" spans="2:20" ht="13.5" thickBot="1" x14ac:dyDescent="0.25">
      <c r="B263" s="394" t="s">
        <v>92</v>
      </c>
      <c r="C263" s="395"/>
      <c r="D263" s="395"/>
      <c r="E263" s="448"/>
      <c r="F263" s="268"/>
      <c r="G263" s="269"/>
      <c r="H263" s="269"/>
      <c r="I263" s="269"/>
      <c r="J263" s="269"/>
      <c r="K263" s="270"/>
      <c r="L263" s="271"/>
      <c r="M263" s="272"/>
      <c r="N263" s="272"/>
      <c r="O263" s="113"/>
      <c r="P263" s="273"/>
      <c r="Q263" s="113"/>
      <c r="R263" s="113"/>
      <c r="S263" s="241"/>
      <c r="T263" s="242"/>
    </row>
    <row r="264" spans="2:20" x14ac:dyDescent="0.2">
      <c r="B264" s="368"/>
      <c r="C264" s="368"/>
      <c r="D264" s="369"/>
      <c r="E264" s="370"/>
      <c r="F264" s="371"/>
      <c r="G264" s="371"/>
      <c r="H264" s="371"/>
      <c r="I264" s="371"/>
      <c r="J264" s="371"/>
      <c r="K264" s="372"/>
      <c r="L264" s="373"/>
      <c r="M264" s="374"/>
      <c r="N264" s="374"/>
      <c r="O264" s="374"/>
      <c r="P264" s="374"/>
      <c r="Q264" s="374"/>
      <c r="R264" s="374"/>
      <c r="S264" s="375"/>
      <c r="T264" s="374"/>
    </row>
    <row r="273" spans="11:20" s="4" customFormat="1" hidden="1" x14ac:dyDescent="0.2">
      <c r="K273" s="214"/>
      <c r="L273" s="215"/>
      <c r="M273" s="216"/>
      <c r="N273" s="216"/>
      <c r="O273" s="216"/>
      <c r="P273" s="216"/>
      <c r="Q273" s="216"/>
      <c r="R273" s="216"/>
      <c r="T273" s="216"/>
    </row>
    <row r="274" spans="11:20" s="4" customFormat="1" hidden="1" x14ac:dyDescent="0.2">
      <c r="K274" s="214"/>
      <c r="L274" s="215"/>
      <c r="M274" s="216"/>
      <c r="N274" s="216"/>
      <c r="O274" s="216"/>
      <c r="P274" s="216"/>
      <c r="Q274" s="216"/>
      <c r="R274" s="216"/>
      <c r="T274" s="216"/>
    </row>
    <row r="275" spans="11:20" s="4" customFormat="1" hidden="1" x14ac:dyDescent="0.2">
      <c r="K275" s="214"/>
      <c r="L275" s="215"/>
      <c r="M275" s="216"/>
      <c r="N275" s="216"/>
      <c r="O275" s="216"/>
      <c r="P275" s="216"/>
      <c r="Q275" s="216"/>
      <c r="R275" s="216"/>
      <c r="T275" s="216"/>
    </row>
    <row r="276" spans="11:20" s="4" customFormat="1" hidden="1" x14ac:dyDescent="0.2">
      <c r="K276" s="214"/>
      <c r="L276" s="215"/>
      <c r="M276" s="216"/>
      <c r="N276" s="216"/>
      <c r="O276" s="216"/>
      <c r="P276" s="216"/>
      <c r="Q276" s="216"/>
      <c r="R276" s="216"/>
      <c r="T276" s="216"/>
    </row>
    <row r="277" spans="11:20" s="4" customFormat="1" hidden="1" x14ac:dyDescent="0.2">
      <c r="K277" s="214"/>
      <c r="L277" s="215"/>
      <c r="M277" s="216"/>
      <c r="N277" s="216"/>
      <c r="O277" s="216"/>
      <c r="P277" s="216"/>
      <c r="Q277" s="216"/>
      <c r="R277" s="216"/>
      <c r="T277" s="216"/>
    </row>
    <row r="278" spans="11:20" s="4" customFormat="1" hidden="1" x14ac:dyDescent="0.2">
      <c r="K278" s="214"/>
      <c r="L278" s="215"/>
      <c r="M278" s="216"/>
      <c r="N278" s="216"/>
      <c r="O278" s="216"/>
      <c r="P278" s="216"/>
      <c r="Q278" s="216"/>
      <c r="R278" s="216"/>
      <c r="T278" s="216"/>
    </row>
    <row r="279" spans="11:20" s="4" customFormat="1" hidden="1" x14ac:dyDescent="0.2">
      <c r="K279" s="214"/>
      <c r="L279" s="215"/>
      <c r="M279" s="216"/>
      <c r="N279" s="216"/>
      <c r="O279" s="216"/>
      <c r="P279" s="216"/>
      <c r="Q279" s="216"/>
      <c r="R279" s="216"/>
      <c r="T279" s="216"/>
    </row>
    <row r="280" spans="11:20" s="4" customFormat="1" hidden="1" x14ac:dyDescent="0.2">
      <c r="K280" s="214"/>
      <c r="L280" s="215"/>
      <c r="M280" s="216"/>
      <c r="N280" s="216"/>
      <c r="O280" s="216"/>
      <c r="P280" s="216"/>
      <c r="Q280" s="216"/>
      <c r="R280" s="216"/>
      <c r="T280" s="216"/>
    </row>
    <row r="281" spans="11:20" s="4" customFormat="1" hidden="1" x14ac:dyDescent="0.2">
      <c r="K281" s="214"/>
      <c r="L281" s="215"/>
      <c r="M281" s="216"/>
      <c r="N281" s="216"/>
      <c r="O281" s="216"/>
      <c r="P281" s="216"/>
      <c r="Q281" s="216"/>
      <c r="R281" s="216"/>
      <c r="T281" s="216"/>
    </row>
    <row r="282" spans="11:20" s="4" customFormat="1" hidden="1" x14ac:dyDescent="0.2">
      <c r="K282" s="214"/>
      <c r="L282" s="215"/>
      <c r="M282" s="216"/>
      <c r="N282" s="216"/>
      <c r="O282" s="216"/>
      <c r="P282" s="216"/>
      <c r="Q282" s="216"/>
      <c r="R282" s="216"/>
      <c r="T282" s="216"/>
    </row>
    <row r="283" spans="11:20" s="4" customFormat="1" hidden="1" x14ac:dyDescent="0.2">
      <c r="K283" s="214"/>
      <c r="L283" s="215"/>
      <c r="M283" s="216"/>
      <c r="N283" s="216"/>
      <c r="O283" s="216"/>
      <c r="P283" s="216"/>
      <c r="Q283" s="216"/>
      <c r="R283" s="216"/>
      <c r="T283" s="216"/>
    </row>
    <row r="284" spans="11:20" s="4" customFormat="1" hidden="1" x14ac:dyDescent="0.2">
      <c r="K284" s="214"/>
      <c r="L284" s="215"/>
      <c r="M284" s="216"/>
      <c r="N284" s="216"/>
      <c r="O284" s="216"/>
      <c r="P284" s="216"/>
      <c r="Q284" s="216"/>
      <c r="R284" s="216"/>
      <c r="T284" s="216"/>
    </row>
    <row r="285" spans="11:20" s="4" customFormat="1" hidden="1" x14ac:dyDescent="0.2">
      <c r="K285" s="214"/>
      <c r="L285" s="215"/>
      <c r="M285" s="216"/>
      <c r="N285" s="216"/>
      <c r="O285" s="216"/>
      <c r="P285" s="216"/>
      <c r="Q285" s="216"/>
      <c r="R285" s="216"/>
      <c r="T285" s="216"/>
    </row>
    <row r="286" spans="11:20" s="4" customFormat="1" hidden="1" x14ac:dyDescent="0.2">
      <c r="K286" s="214"/>
      <c r="L286" s="215"/>
      <c r="M286" s="216"/>
      <c r="N286" s="216"/>
      <c r="O286" s="216"/>
      <c r="P286" s="216"/>
      <c r="Q286" s="216"/>
      <c r="R286" s="216"/>
      <c r="T286" s="216"/>
    </row>
    <row r="287" spans="11:20" s="4" customFormat="1" hidden="1" x14ac:dyDescent="0.2">
      <c r="K287" s="214"/>
      <c r="L287" s="215"/>
      <c r="M287" s="216"/>
      <c r="N287" s="216"/>
      <c r="O287" s="216"/>
      <c r="P287" s="216"/>
      <c r="Q287" s="216"/>
      <c r="R287" s="216"/>
      <c r="T287" s="216"/>
    </row>
    <row r="288" spans="11:20" s="4" customFormat="1" hidden="1" x14ac:dyDescent="0.2">
      <c r="K288" s="214"/>
      <c r="L288" s="215"/>
      <c r="M288" s="216"/>
      <c r="N288" s="216"/>
      <c r="O288" s="216"/>
      <c r="P288" s="216"/>
      <c r="Q288" s="216"/>
      <c r="R288" s="216"/>
      <c r="T288" s="216"/>
    </row>
    <row r="289" spans="11:20" s="4" customFormat="1" hidden="1" x14ac:dyDescent="0.2">
      <c r="K289" s="214"/>
      <c r="L289" s="215"/>
      <c r="M289" s="216"/>
      <c r="N289" s="216"/>
      <c r="O289" s="216"/>
      <c r="P289" s="216"/>
      <c r="Q289" s="216"/>
      <c r="R289" s="216"/>
      <c r="T289" s="216"/>
    </row>
    <row r="290" spans="11:20" s="4" customFormat="1" hidden="1" x14ac:dyDescent="0.2">
      <c r="K290" s="214"/>
      <c r="L290" s="215"/>
      <c r="M290" s="216"/>
      <c r="N290" s="216"/>
      <c r="O290" s="216"/>
      <c r="P290" s="216"/>
      <c r="Q290" s="216"/>
      <c r="R290" s="216"/>
      <c r="T290" s="216"/>
    </row>
    <row r="291" spans="11:20" s="4" customFormat="1" hidden="1" x14ac:dyDescent="0.2">
      <c r="K291" s="214"/>
      <c r="L291" s="215"/>
      <c r="M291" s="216"/>
      <c r="N291" s="216"/>
      <c r="O291" s="216"/>
      <c r="P291" s="216"/>
      <c r="Q291" s="216"/>
      <c r="R291" s="216"/>
      <c r="T291" s="216"/>
    </row>
    <row r="292" spans="11:20" s="4" customFormat="1" hidden="1" x14ac:dyDescent="0.2">
      <c r="K292" s="214"/>
      <c r="L292" s="215"/>
      <c r="M292" s="216"/>
      <c r="N292" s="216"/>
      <c r="O292" s="216"/>
      <c r="P292" s="216"/>
      <c r="Q292" s="216"/>
      <c r="R292" s="216"/>
      <c r="T292" s="216"/>
    </row>
    <row r="293" spans="11:20" s="4" customFormat="1" hidden="1" x14ac:dyDescent="0.2">
      <c r="K293" s="214"/>
      <c r="L293" s="215"/>
      <c r="M293" s="216"/>
      <c r="N293" s="216"/>
      <c r="O293" s="216"/>
      <c r="P293" s="216"/>
      <c r="Q293" s="216"/>
      <c r="R293" s="216"/>
      <c r="T293" s="216"/>
    </row>
    <row r="294" spans="11:20" s="4" customFormat="1" hidden="1" x14ac:dyDescent="0.2">
      <c r="K294" s="214"/>
      <c r="L294" s="215"/>
      <c r="M294" s="216"/>
      <c r="N294" s="216"/>
      <c r="O294" s="216"/>
      <c r="P294" s="216"/>
      <c r="Q294" s="216"/>
      <c r="R294" s="216"/>
      <c r="T294" s="216"/>
    </row>
    <row r="295" spans="11:20" s="4" customFormat="1" hidden="1" x14ac:dyDescent="0.2">
      <c r="K295" s="214"/>
      <c r="L295" s="215"/>
      <c r="M295" s="216"/>
      <c r="N295" s="216"/>
      <c r="O295" s="216"/>
      <c r="P295" s="216"/>
      <c r="Q295" s="216"/>
      <c r="R295" s="216"/>
      <c r="T295" s="216"/>
    </row>
    <row r="296" spans="11:20" s="4" customFormat="1" hidden="1" x14ac:dyDescent="0.2">
      <c r="K296" s="214"/>
      <c r="L296" s="215"/>
      <c r="M296" s="216"/>
      <c r="N296" s="216"/>
      <c r="O296" s="216"/>
      <c r="P296" s="216"/>
      <c r="Q296" s="216"/>
      <c r="R296" s="216"/>
      <c r="T296" s="216"/>
    </row>
    <row r="297" spans="11:20" s="4" customFormat="1" hidden="1" x14ac:dyDescent="0.2">
      <c r="K297" s="214"/>
      <c r="L297" s="215"/>
      <c r="M297" s="216"/>
      <c r="N297" s="216"/>
      <c r="O297" s="216"/>
      <c r="P297" s="216"/>
      <c r="Q297" s="216"/>
      <c r="R297" s="216"/>
      <c r="T297" s="216"/>
    </row>
    <row r="298" spans="11:20" s="4" customFormat="1" hidden="1" x14ac:dyDescent="0.2">
      <c r="K298" s="214"/>
      <c r="L298" s="215"/>
      <c r="M298" s="216"/>
      <c r="N298" s="216"/>
      <c r="O298" s="216"/>
      <c r="P298" s="216"/>
      <c r="Q298" s="216"/>
      <c r="R298" s="216"/>
      <c r="T298" s="216"/>
    </row>
    <row r="299" spans="11:20" s="4" customFormat="1" hidden="1" x14ac:dyDescent="0.2">
      <c r="K299" s="214"/>
      <c r="L299" s="215"/>
      <c r="M299" s="216"/>
      <c r="N299" s="216"/>
      <c r="O299" s="216"/>
      <c r="P299" s="216"/>
      <c r="Q299" s="216"/>
      <c r="R299" s="216"/>
      <c r="T299" s="216"/>
    </row>
    <row r="300" spans="11:20" s="4" customFormat="1" hidden="1" x14ac:dyDescent="0.2">
      <c r="K300" s="214"/>
      <c r="L300" s="215"/>
      <c r="M300" s="216"/>
      <c r="N300" s="216"/>
      <c r="O300" s="216"/>
      <c r="P300" s="216"/>
      <c r="Q300" s="216"/>
      <c r="R300" s="216"/>
      <c r="T300" s="216"/>
    </row>
    <row r="301" spans="11:20" s="4" customFormat="1" hidden="1" x14ac:dyDescent="0.2">
      <c r="K301" s="214"/>
      <c r="L301" s="215"/>
      <c r="M301" s="216"/>
      <c r="N301" s="216"/>
      <c r="O301" s="216"/>
      <c r="P301" s="216"/>
      <c r="Q301" s="216"/>
      <c r="R301" s="216"/>
      <c r="T301" s="216"/>
    </row>
    <row r="302" spans="11:20" s="4" customFormat="1" hidden="1" x14ac:dyDescent="0.2">
      <c r="K302" s="214"/>
      <c r="L302" s="215"/>
      <c r="M302" s="216"/>
      <c r="N302" s="216"/>
      <c r="O302" s="216"/>
      <c r="P302" s="216"/>
      <c r="Q302" s="216"/>
      <c r="R302" s="216"/>
      <c r="T302" s="216"/>
    </row>
    <row r="303" spans="11:20" s="4" customFormat="1" hidden="1" x14ac:dyDescent="0.2">
      <c r="K303" s="214"/>
      <c r="L303" s="215"/>
      <c r="M303" s="216"/>
      <c r="N303" s="216"/>
      <c r="O303" s="216"/>
      <c r="P303" s="216"/>
      <c r="Q303" s="216"/>
      <c r="R303" s="216"/>
      <c r="T303" s="216"/>
    </row>
    <row r="304" spans="11:20" s="4" customFormat="1" hidden="1" x14ac:dyDescent="0.2">
      <c r="K304" s="214"/>
      <c r="L304" s="215"/>
      <c r="M304" s="216"/>
      <c r="N304" s="216"/>
      <c r="O304" s="216"/>
      <c r="P304" s="216"/>
      <c r="Q304" s="216"/>
      <c r="R304" s="216"/>
      <c r="T304" s="216"/>
    </row>
    <row r="305" spans="11:20" s="4" customFormat="1" hidden="1" x14ac:dyDescent="0.2">
      <c r="K305" s="214"/>
      <c r="L305" s="215"/>
      <c r="M305" s="216"/>
      <c r="N305" s="216"/>
      <c r="O305" s="216"/>
      <c r="P305" s="216"/>
      <c r="Q305" s="216"/>
      <c r="R305" s="216"/>
      <c r="T305" s="216"/>
    </row>
    <row r="306" spans="11:20" s="4" customFormat="1" hidden="1" x14ac:dyDescent="0.2">
      <c r="K306" s="214"/>
      <c r="L306" s="215"/>
      <c r="M306" s="216"/>
      <c r="N306" s="216"/>
      <c r="O306" s="216"/>
      <c r="P306" s="216"/>
      <c r="Q306" s="216"/>
      <c r="R306" s="216"/>
      <c r="T306" s="216"/>
    </row>
    <row r="307" spans="11:20" s="4" customFormat="1" hidden="1" x14ac:dyDescent="0.2">
      <c r="K307" s="214"/>
      <c r="L307" s="215"/>
      <c r="M307" s="216"/>
      <c r="N307" s="216"/>
      <c r="O307" s="216"/>
      <c r="P307" s="216"/>
      <c r="Q307" s="216"/>
      <c r="R307" s="216"/>
      <c r="T307" s="216"/>
    </row>
    <row r="308" spans="11:20" s="4" customFormat="1" hidden="1" x14ac:dyDescent="0.2">
      <c r="K308" s="214"/>
      <c r="L308" s="215"/>
      <c r="M308" s="216"/>
      <c r="N308" s="216"/>
      <c r="O308" s="216"/>
      <c r="P308" s="216"/>
      <c r="Q308" s="216"/>
      <c r="R308" s="216"/>
      <c r="T308" s="216"/>
    </row>
    <row r="309" spans="11:20" s="4" customFormat="1" hidden="1" x14ac:dyDescent="0.2">
      <c r="K309" s="214"/>
      <c r="L309" s="215"/>
      <c r="M309" s="216"/>
      <c r="N309" s="216"/>
      <c r="O309" s="216"/>
      <c r="P309" s="216"/>
      <c r="Q309" s="216"/>
      <c r="R309" s="216"/>
      <c r="T309" s="216"/>
    </row>
    <row r="310" spans="11:20" s="4" customFormat="1" hidden="1" x14ac:dyDescent="0.2">
      <c r="K310" s="214"/>
      <c r="L310" s="215"/>
      <c r="M310" s="216"/>
      <c r="N310" s="216"/>
      <c r="O310" s="216"/>
      <c r="P310" s="216"/>
      <c r="Q310" s="216"/>
      <c r="R310" s="216"/>
      <c r="T310" s="216"/>
    </row>
    <row r="311" spans="11:20" s="4" customFormat="1" hidden="1" x14ac:dyDescent="0.2">
      <c r="K311" s="214"/>
      <c r="L311" s="215"/>
      <c r="M311" s="216"/>
      <c r="N311" s="216"/>
      <c r="O311" s="216"/>
      <c r="P311" s="216"/>
      <c r="Q311" s="216"/>
      <c r="R311" s="216"/>
      <c r="T311" s="216"/>
    </row>
    <row r="312" spans="11:20" s="4" customFormat="1" hidden="1" x14ac:dyDescent="0.2">
      <c r="K312" s="214"/>
      <c r="L312" s="215"/>
      <c r="M312" s="216"/>
      <c r="N312" s="216"/>
      <c r="O312" s="216"/>
      <c r="P312" s="216"/>
      <c r="Q312" s="216"/>
      <c r="R312" s="216"/>
      <c r="T312" s="216"/>
    </row>
    <row r="313" spans="11:20" s="4" customFormat="1" hidden="1" x14ac:dyDescent="0.2">
      <c r="K313" s="214"/>
      <c r="L313" s="215"/>
      <c r="M313" s="216"/>
      <c r="N313" s="216"/>
      <c r="O313" s="216"/>
      <c r="P313" s="216"/>
      <c r="Q313" s="216"/>
      <c r="R313" s="216"/>
      <c r="T313" s="216"/>
    </row>
    <row r="314" spans="11:20" s="4" customFormat="1" hidden="1" x14ac:dyDescent="0.2">
      <c r="K314" s="214"/>
      <c r="L314" s="215"/>
      <c r="M314" s="216"/>
      <c r="N314" s="216"/>
      <c r="O314" s="216"/>
      <c r="P314" s="216"/>
      <c r="Q314" s="216"/>
      <c r="R314" s="216"/>
      <c r="T314" s="216"/>
    </row>
    <row r="315" spans="11:20" s="4" customFormat="1" hidden="1" x14ac:dyDescent="0.2">
      <c r="K315" s="214"/>
      <c r="L315" s="215"/>
      <c r="M315" s="216"/>
      <c r="N315" s="216"/>
      <c r="O315" s="216"/>
      <c r="P315" s="216"/>
      <c r="Q315" s="216"/>
      <c r="R315" s="216"/>
      <c r="T315" s="216"/>
    </row>
    <row r="316" spans="11:20" s="4" customFormat="1" hidden="1" x14ac:dyDescent="0.2">
      <c r="K316" s="214"/>
      <c r="L316" s="215"/>
      <c r="M316" s="216"/>
      <c r="N316" s="216"/>
      <c r="O316" s="216"/>
      <c r="P316" s="216"/>
      <c r="Q316" s="216"/>
      <c r="R316" s="216"/>
      <c r="T316" s="216"/>
    </row>
    <row r="317" spans="11:20" s="4" customFormat="1" hidden="1" x14ac:dyDescent="0.2">
      <c r="K317" s="214"/>
      <c r="L317" s="215"/>
      <c r="M317" s="216"/>
      <c r="N317" s="216"/>
      <c r="O317" s="216"/>
      <c r="P317" s="216"/>
      <c r="Q317" s="216"/>
      <c r="R317" s="216"/>
      <c r="T317" s="216"/>
    </row>
    <row r="318" spans="11:20" s="4" customFormat="1" hidden="1" x14ac:dyDescent="0.2">
      <c r="K318" s="214"/>
      <c r="L318" s="215"/>
      <c r="M318" s="216"/>
      <c r="N318" s="216"/>
      <c r="O318" s="216"/>
      <c r="P318" s="216"/>
      <c r="Q318" s="216"/>
      <c r="R318" s="216"/>
      <c r="T318" s="216"/>
    </row>
    <row r="319" spans="11:20" s="4" customFormat="1" hidden="1" x14ac:dyDescent="0.2">
      <c r="K319" s="214"/>
      <c r="L319" s="215"/>
      <c r="M319" s="216"/>
      <c r="N319" s="216"/>
      <c r="O319" s="216"/>
      <c r="P319" s="216"/>
      <c r="Q319" s="216"/>
      <c r="R319" s="216"/>
      <c r="T319" s="216"/>
    </row>
    <row r="320" spans="11:20" s="4" customFormat="1" hidden="1" x14ac:dyDescent="0.2">
      <c r="K320" s="214"/>
      <c r="L320" s="215"/>
      <c r="M320" s="216"/>
      <c r="N320" s="216"/>
      <c r="O320" s="216"/>
      <c r="P320" s="216"/>
      <c r="Q320" s="216"/>
      <c r="R320" s="216"/>
      <c r="T320" s="216"/>
    </row>
    <row r="321" spans="11:20" s="4" customFormat="1" hidden="1" x14ac:dyDescent="0.2">
      <c r="K321" s="214"/>
      <c r="L321" s="215"/>
      <c r="M321" s="216"/>
      <c r="N321" s="216"/>
      <c r="O321" s="216"/>
      <c r="P321" s="216"/>
      <c r="Q321" s="216"/>
      <c r="R321" s="216"/>
      <c r="T321" s="216"/>
    </row>
    <row r="322" spans="11:20" s="4" customFormat="1" hidden="1" x14ac:dyDescent="0.2">
      <c r="K322" s="214"/>
      <c r="L322" s="215"/>
      <c r="M322" s="216"/>
      <c r="N322" s="216"/>
      <c r="O322" s="216"/>
      <c r="P322" s="216"/>
      <c r="Q322" s="216"/>
      <c r="R322" s="216"/>
      <c r="T322" s="216"/>
    </row>
    <row r="323" spans="11:20" s="4" customFormat="1" hidden="1" x14ac:dyDescent="0.2">
      <c r="K323" s="214"/>
      <c r="L323" s="215"/>
      <c r="M323" s="216"/>
      <c r="N323" s="216"/>
      <c r="O323" s="216"/>
      <c r="P323" s="216"/>
      <c r="Q323" s="216"/>
      <c r="R323" s="216"/>
      <c r="T323" s="216"/>
    </row>
    <row r="324" spans="11:20" s="4" customFormat="1" hidden="1" x14ac:dyDescent="0.2">
      <c r="K324" s="214"/>
      <c r="L324" s="215"/>
      <c r="M324" s="216"/>
      <c r="N324" s="216"/>
      <c r="O324" s="216"/>
      <c r="P324" s="216"/>
      <c r="Q324" s="216"/>
      <c r="R324" s="216"/>
      <c r="T324" s="216"/>
    </row>
    <row r="325" spans="11:20" s="4" customFormat="1" hidden="1" x14ac:dyDescent="0.2">
      <c r="K325" s="214"/>
      <c r="L325" s="215"/>
      <c r="M325" s="216"/>
      <c r="N325" s="216"/>
      <c r="O325" s="216"/>
      <c r="P325" s="216"/>
      <c r="Q325" s="216"/>
      <c r="R325" s="216"/>
      <c r="T325" s="216"/>
    </row>
    <row r="326" spans="11:20" s="4" customFormat="1" hidden="1" x14ac:dyDescent="0.2">
      <c r="K326" s="214"/>
      <c r="L326" s="215"/>
      <c r="M326" s="216"/>
      <c r="N326" s="216"/>
      <c r="O326" s="216"/>
      <c r="P326" s="216"/>
      <c r="Q326" s="216"/>
      <c r="R326" s="216"/>
      <c r="T326" s="216"/>
    </row>
    <row r="327" spans="11:20" s="4" customFormat="1" hidden="1" x14ac:dyDescent="0.2">
      <c r="K327" s="214"/>
      <c r="L327" s="215"/>
      <c r="M327" s="216"/>
      <c r="N327" s="216"/>
      <c r="O327" s="216"/>
      <c r="P327" s="216"/>
      <c r="Q327" s="216"/>
      <c r="R327" s="216"/>
      <c r="T327" s="216"/>
    </row>
    <row r="328" spans="11:20" s="4" customFormat="1" hidden="1" x14ac:dyDescent="0.2">
      <c r="K328" s="214"/>
      <c r="L328" s="215"/>
      <c r="M328" s="216"/>
      <c r="N328" s="216"/>
      <c r="O328" s="216"/>
      <c r="P328" s="216"/>
      <c r="Q328" s="216"/>
      <c r="R328" s="216"/>
      <c r="T328" s="216"/>
    </row>
    <row r="329" spans="11:20" s="4" customFormat="1" hidden="1" x14ac:dyDescent="0.2">
      <c r="K329" s="214"/>
      <c r="L329" s="215"/>
      <c r="M329" s="216"/>
      <c r="N329" s="216"/>
      <c r="O329" s="216"/>
      <c r="P329" s="216"/>
      <c r="Q329" s="216"/>
      <c r="R329" s="216"/>
      <c r="T329" s="216"/>
    </row>
    <row r="330" spans="11:20" s="4" customFormat="1" hidden="1" x14ac:dyDescent="0.2">
      <c r="K330" s="214"/>
      <c r="L330" s="215"/>
      <c r="M330" s="216"/>
      <c r="N330" s="216"/>
      <c r="O330" s="216"/>
      <c r="P330" s="216"/>
      <c r="Q330" s="216"/>
      <c r="R330" s="216"/>
      <c r="T330" s="216"/>
    </row>
    <row r="331" spans="11:20" s="4" customFormat="1" hidden="1" x14ac:dyDescent="0.2">
      <c r="K331" s="214"/>
      <c r="L331" s="215"/>
      <c r="M331" s="216"/>
      <c r="N331" s="216"/>
      <c r="O331" s="216"/>
      <c r="P331" s="216"/>
      <c r="Q331" s="216"/>
      <c r="R331" s="216"/>
      <c r="T331" s="216"/>
    </row>
    <row r="332" spans="11:20" s="4" customFormat="1" hidden="1" x14ac:dyDescent="0.2">
      <c r="K332" s="214"/>
      <c r="L332" s="215"/>
      <c r="M332" s="216"/>
      <c r="N332" s="216"/>
      <c r="O332" s="216"/>
      <c r="P332" s="216"/>
      <c r="Q332" s="216"/>
      <c r="R332" s="216"/>
      <c r="T332" s="216"/>
    </row>
    <row r="333" spans="11:20" s="4" customFormat="1" hidden="1" x14ac:dyDescent="0.2">
      <c r="K333" s="214"/>
      <c r="L333" s="215"/>
      <c r="M333" s="216"/>
      <c r="N333" s="216"/>
      <c r="O333" s="216"/>
      <c r="P333" s="216"/>
      <c r="Q333" s="216"/>
      <c r="R333" s="216"/>
      <c r="T333" s="216"/>
    </row>
    <row r="334" spans="11:20" s="4" customFormat="1" hidden="1" x14ac:dyDescent="0.2">
      <c r="K334" s="214"/>
      <c r="L334" s="215"/>
      <c r="M334" s="216"/>
      <c r="N334" s="216"/>
      <c r="O334" s="216"/>
      <c r="P334" s="216"/>
      <c r="Q334" s="216"/>
      <c r="R334" s="216"/>
      <c r="T334" s="216"/>
    </row>
    <row r="335" spans="11:20" s="4" customFormat="1" hidden="1" x14ac:dyDescent="0.2">
      <c r="K335" s="214"/>
      <c r="L335" s="215"/>
      <c r="M335" s="216"/>
      <c r="N335" s="216"/>
      <c r="O335" s="216"/>
      <c r="P335" s="216"/>
      <c r="Q335" s="216"/>
      <c r="R335" s="216"/>
      <c r="T335" s="216"/>
    </row>
    <row r="336" spans="11:20" s="4" customFormat="1" hidden="1" x14ac:dyDescent="0.2">
      <c r="K336" s="214"/>
      <c r="L336" s="215"/>
      <c r="M336" s="216"/>
      <c r="N336" s="216"/>
      <c r="O336" s="216"/>
      <c r="P336" s="216"/>
      <c r="Q336" s="216"/>
      <c r="R336" s="216"/>
      <c r="T336" s="216"/>
    </row>
    <row r="337" spans="11:20" s="4" customFormat="1" hidden="1" x14ac:dyDescent="0.2">
      <c r="K337" s="214"/>
      <c r="L337" s="215"/>
      <c r="M337" s="216"/>
      <c r="N337" s="216"/>
      <c r="O337" s="216"/>
      <c r="P337" s="216"/>
      <c r="Q337" s="216"/>
      <c r="R337" s="216"/>
      <c r="T337" s="216"/>
    </row>
    <row r="338" spans="11:20" s="4" customFormat="1" hidden="1" x14ac:dyDescent="0.2">
      <c r="K338" s="214"/>
      <c r="L338" s="215"/>
      <c r="M338" s="216"/>
      <c r="N338" s="216"/>
      <c r="O338" s="216"/>
      <c r="P338" s="216"/>
      <c r="Q338" s="216"/>
      <c r="R338" s="216"/>
      <c r="T338" s="216"/>
    </row>
    <row r="339" spans="11:20" s="4" customFormat="1" hidden="1" x14ac:dyDescent="0.2">
      <c r="K339" s="214"/>
      <c r="L339" s="215"/>
      <c r="M339" s="216"/>
      <c r="N339" s="216"/>
      <c r="O339" s="216"/>
      <c r="P339" s="216"/>
      <c r="Q339" s="216"/>
      <c r="R339" s="216"/>
      <c r="T339" s="216"/>
    </row>
    <row r="340" spans="11:20" s="4" customFormat="1" hidden="1" x14ac:dyDescent="0.2">
      <c r="K340" s="214"/>
      <c r="L340" s="215"/>
      <c r="M340" s="216"/>
      <c r="N340" s="216"/>
      <c r="O340" s="216"/>
      <c r="P340" s="216"/>
      <c r="Q340" s="216"/>
      <c r="R340" s="216"/>
      <c r="T340" s="216"/>
    </row>
    <row r="341" spans="11:20" s="4" customFormat="1" hidden="1" x14ac:dyDescent="0.2">
      <c r="K341" s="214"/>
      <c r="L341" s="215"/>
      <c r="M341" s="216"/>
      <c r="N341" s="216"/>
      <c r="O341" s="216"/>
      <c r="P341" s="216"/>
      <c r="Q341" s="216"/>
      <c r="R341" s="216"/>
      <c r="T341" s="216"/>
    </row>
    <row r="342" spans="11:20" s="4" customFormat="1" hidden="1" x14ac:dyDescent="0.2">
      <c r="K342" s="214"/>
      <c r="L342" s="215"/>
      <c r="M342" s="216"/>
      <c r="N342" s="216"/>
      <c r="O342" s="216"/>
      <c r="P342" s="216"/>
      <c r="Q342" s="216"/>
      <c r="R342" s="216"/>
      <c r="T342" s="216"/>
    </row>
    <row r="343" spans="11:20" s="4" customFormat="1" hidden="1" x14ac:dyDescent="0.2">
      <c r="K343" s="214"/>
      <c r="L343" s="215"/>
      <c r="M343" s="216"/>
      <c r="N343" s="216"/>
      <c r="O343" s="216"/>
      <c r="P343" s="216"/>
      <c r="Q343" s="216"/>
      <c r="R343" s="216"/>
      <c r="T343" s="216"/>
    </row>
    <row r="344" spans="11:20" s="4" customFormat="1" hidden="1" x14ac:dyDescent="0.2">
      <c r="K344" s="214"/>
      <c r="L344" s="215"/>
      <c r="M344" s="216"/>
      <c r="N344" s="216"/>
      <c r="O344" s="216"/>
      <c r="P344" s="216"/>
      <c r="Q344" s="216"/>
      <c r="R344" s="216"/>
      <c r="T344" s="216"/>
    </row>
    <row r="345" spans="11:20" s="4" customFormat="1" hidden="1" x14ac:dyDescent="0.2">
      <c r="K345" s="214"/>
      <c r="L345" s="215"/>
      <c r="M345" s="216"/>
      <c r="N345" s="216"/>
      <c r="O345" s="216"/>
      <c r="P345" s="216"/>
      <c r="Q345" s="216"/>
      <c r="R345" s="216"/>
      <c r="T345" s="216"/>
    </row>
    <row r="346" spans="11:20" s="4" customFormat="1" hidden="1" x14ac:dyDescent="0.2">
      <c r="K346" s="214"/>
      <c r="L346" s="215"/>
      <c r="M346" s="216"/>
      <c r="N346" s="216"/>
      <c r="O346" s="216"/>
      <c r="P346" s="216"/>
      <c r="Q346" s="216"/>
      <c r="R346" s="216"/>
      <c r="T346" s="216"/>
    </row>
    <row r="347" spans="11:20" s="4" customFormat="1" hidden="1" x14ac:dyDescent="0.2">
      <c r="K347" s="214"/>
      <c r="L347" s="215"/>
      <c r="M347" s="216"/>
      <c r="N347" s="216"/>
      <c r="O347" s="216"/>
      <c r="P347" s="216"/>
      <c r="Q347" s="216"/>
      <c r="R347" s="216"/>
      <c r="T347" s="216"/>
    </row>
    <row r="348" spans="11:20" s="4" customFormat="1" hidden="1" x14ac:dyDescent="0.2">
      <c r="K348" s="214"/>
      <c r="L348" s="215"/>
      <c r="M348" s="216"/>
      <c r="N348" s="216"/>
      <c r="O348" s="216"/>
      <c r="P348" s="216"/>
      <c r="Q348" s="216"/>
      <c r="R348" s="216"/>
      <c r="T348" s="216"/>
    </row>
    <row r="349" spans="11:20" s="4" customFormat="1" hidden="1" x14ac:dyDescent="0.2">
      <c r="K349" s="214"/>
      <c r="L349" s="215"/>
      <c r="M349" s="216"/>
      <c r="N349" s="216"/>
      <c r="O349" s="216"/>
      <c r="P349" s="216"/>
      <c r="Q349" s="216"/>
      <c r="R349" s="216"/>
      <c r="T349" s="216"/>
    </row>
    <row r="350" spans="11:20" s="4" customFormat="1" hidden="1" x14ac:dyDescent="0.2">
      <c r="K350" s="214"/>
      <c r="L350" s="215"/>
      <c r="M350" s="216"/>
      <c r="N350" s="216"/>
      <c r="O350" s="216"/>
      <c r="P350" s="216"/>
      <c r="Q350" s="216"/>
      <c r="R350" s="216"/>
      <c r="T350" s="216"/>
    </row>
    <row r="351" spans="11:20" s="4" customFormat="1" hidden="1" x14ac:dyDescent="0.2">
      <c r="K351" s="214"/>
      <c r="L351" s="215"/>
      <c r="M351" s="216"/>
      <c r="N351" s="216"/>
      <c r="O351" s="216"/>
      <c r="P351" s="216"/>
      <c r="Q351" s="216"/>
      <c r="R351" s="216"/>
      <c r="T351" s="216"/>
    </row>
    <row r="352" spans="11:20" s="4" customFormat="1" hidden="1" x14ac:dyDescent="0.2">
      <c r="K352" s="214"/>
      <c r="L352" s="215"/>
      <c r="M352" s="216"/>
      <c r="N352" s="216"/>
      <c r="O352" s="216"/>
      <c r="P352" s="216"/>
      <c r="Q352" s="216"/>
      <c r="R352" s="216"/>
      <c r="T352" s="216"/>
    </row>
    <row r="353" spans="11:20" s="4" customFormat="1" hidden="1" x14ac:dyDescent="0.2">
      <c r="K353" s="214"/>
      <c r="L353" s="215"/>
      <c r="M353" s="216"/>
      <c r="N353" s="216"/>
      <c r="O353" s="216"/>
      <c r="P353" s="216"/>
      <c r="Q353" s="216"/>
      <c r="R353" s="216"/>
      <c r="T353" s="216"/>
    </row>
    <row r="354" spans="11:20" s="4" customFormat="1" hidden="1" x14ac:dyDescent="0.2">
      <c r="K354" s="214"/>
      <c r="L354" s="215"/>
      <c r="M354" s="216"/>
      <c r="N354" s="216"/>
      <c r="O354" s="216"/>
      <c r="P354" s="216"/>
      <c r="Q354" s="216"/>
      <c r="R354" s="216"/>
      <c r="T354" s="216"/>
    </row>
    <row r="355" spans="11:20" s="4" customFormat="1" hidden="1" x14ac:dyDescent="0.2">
      <c r="K355" s="214"/>
      <c r="L355" s="215"/>
      <c r="M355" s="216"/>
      <c r="N355" s="216"/>
      <c r="O355" s="216"/>
      <c r="P355" s="216"/>
      <c r="Q355" s="216"/>
      <c r="R355" s="216"/>
      <c r="T355" s="216"/>
    </row>
    <row r="356" spans="11:20" s="4" customFormat="1" hidden="1" x14ac:dyDescent="0.2">
      <c r="K356" s="214"/>
      <c r="L356" s="215"/>
      <c r="M356" s="216"/>
      <c r="N356" s="216"/>
      <c r="O356" s="216"/>
      <c r="P356" s="216"/>
      <c r="Q356" s="216"/>
      <c r="R356" s="216"/>
      <c r="T356" s="216"/>
    </row>
    <row r="357" spans="11:20" s="4" customFormat="1" hidden="1" x14ac:dyDescent="0.2">
      <c r="K357" s="214"/>
      <c r="L357" s="215"/>
      <c r="M357" s="216"/>
      <c r="N357" s="216"/>
      <c r="O357" s="216"/>
      <c r="P357" s="216"/>
      <c r="Q357" s="216"/>
      <c r="R357" s="216"/>
      <c r="T357" s="216"/>
    </row>
    <row r="358" spans="11:20" s="4" customFormat="1" hidden="1" x14ac:dyDescent="0.2">
      <c r="K358" s="214"/>
      <c r="L358" s="215"/>
      <c r="M358" s="216"/>
      <c r="N358" s="216"/>
      <c r="O358" s="216"/>
      <c r="P358" s="216"/>
      <c r="Q358" s="216"/>
      <c r="R358" s="216"/>
      <c r="T358" s="216"/>
    </row>
    <row r="359" spans="11:20" s="4" customFormat="1" hidden="1" x14ac:dyDescent="0.2">
      <c r="K359" s="214"/>
      <c r="L359" s="215"/>
      <c r="M359" s="216"/>
      <c r="N359" s="216"/>
      <c r="O359" s="216"/>
      <c r="P359" s="216"/>
      <c r="Q359" s="216"/>
      <c r="R359" s="216"/>
      <c r="T359" s="216"/>
    </row>
    <row r="360" spans="11:20" s="4" customFormat="1" hidden="1" x14ac:dyDescent="0.2">
      <c r="K360" s="214"/>
      <c r="L360" s="215"/>
      <c r="M360" s="216"/>
      <c r="N360" s="216"/>
      <c r="O360" s="216"/>
      <c r="P360" s="216"/>
      <c r="Q360" s="216"/>
      <c r="R360" s="216"/>
      <c r="T360" s="216"/>
    </row>
    <row r="361" spans="11:20" s="4" customFormat="1" hidden="1" x14ac:dyDescent="0.2">
      <c r="K361" s="214"/>
      <c r="L361" s="215"/>
      <c r="M361" s="216"/>
      <c r="N361" s="216"/>
      <c r="O361" s="216"/>
      <c r="P361" s="216"/>
      <c r="Q361" s="216"/>
      <c r="R361" s="216"/>
      <c r="T361" s="216"/>
    </row>
    <row r="362" spans="11:20" s="4" customFormat="1" hidden="1" x14ac:dyDescent="0.2">
      <c r="K362" s="214"/>
      <c r="L362" s="215"/>
      <c r="M362" s="216"/>
      <c r="N362" s="216"/>
      <c r="O362" s="216"/>
      <c r="P362" s="216"/>
      <c r="Q362" s="216"/>
      <c r="R362" s="216"/>
      <c r="T362" s="216"/>
    </row>
    <row r="363" spans="11:20" s="4" customFormat="1" hidden="1" x14ac:dyDescent="0.2">
      <c r="K363" s="214"/>
      <c r="L363" s="215"/>
      <c r="M363" s="216"/>
      <c r="N363" s="216"/>
      <c r="O363" s="216"/>
      <c r="P363" s="216"/>
      <c r="Q363" s="216"/>
      <c r="R363" s="216"/>
      <c r="T363" s="216"/>
    </row>
    <row r="364" spans="11:20" s="4" customFormat="1" hidden="1" x14ac:dyDescent="0.2">
      <c r="K364" s="214"/>
      <c r="L364" s="215"/>
      <c r="M364" s="216"/>
      <c r="N364" s="216"/>
      <c r="O364" s="216"/>
      <c r="P364" s="216"/>
      <c r="Q364" s="216"/>
      <c r="R364" s="216"/>
      <c r="T364" s="216"/>
    </row>
    <row r="365" spans="11:20" s="4" customFormat="1" hidden="1" x14ac:dyDescent="0.2">
      <c r="K365" s="214"/>
      <c r="L365" s="215"/>
      <c r="M365" s="216"/>
      <c r="N365" s="216"/>
      <c r="O365" s="216"/>
      <c r="P365" s="216"/>
      <c r="Q365" s="216"/>
      <c r="R365" s="216"/>
      <c r="T365" s="216"/>
    </row>
    <row r="366" spans="11:20" s="4" customFormat="1" hidden="1" x14ac:dyDescent="0.2">
      <c r="K366" s="214"/>
      <c r="L366" s="215"/>
      <c r="M366" s="216"/>
      <c r="N366" s="216"/>
      <c r="O366" s="216"/>
      <c r="P366" s="216"/>
      <c r="Q366" s="216"/>
      <c r="R366" s="216"/>
      <c r="T366" s="216"/>
    </row>
    <row r="367" spans="11:20" s="4" customFormat="1" hidden="1" x14ac:dyDescent="0.2">
      <c r="K367" s="214"/>
      <c r="L367" s="215"/>
      <c r="M367" s="216"/>
      <c r="N367" s="216"/>
      <c r="O367" s="216"/>
      <c r="P367" s="216"/>
      <c r="Q367" s="216"/>
      <c r="R367" s="216"/>
      <c r="T367" s="216"/>
    </row>
    <row r="368" spans="11:20" s="4" customFormat="1" hidden="1" x14ac:dyDescent="0.2">
      <c r="K368" s="214"/>
      <c r="L368" s="215"/>
      <c r="M368" s="216"/>
      <c r="N368" s="216"/>
      <c r="O368" s="216"/>
      <c r="P368" s="216"/>
      <c r="Q368" s="216"/>
      <c r="R368" s="216"/>
      <c r="T368" s="216"/>
    </row>
    <row r="369" spans="11:20" s="4" customFormat="1" hidden="1" x14ac:dyDescent="0.2">
      <c r="K369" s="214"/>
      <c r="L369" s="215"/>
      <c r="M369" s="216"/>
      <c r="N369" s="216"/>
      <c r="O369" s="216"/>
      <c r="P369" s="216"/>
      <c r="Q369" s="216"/>
      <c r="R369" s="216"/>
      <c r="T369" s="216"/>
    </row>
    <row r="370" spans="11:20" s="4" customFormat="1" hidden="1" x14ac:dyDescent="0.2">
      <c r="K370" s="214"/>
      <c r="L370" s="215"/>
      <c r="M370" s="216"/>
      <c r="N370" s="216"/>
      <c r="O370" s="216"/>
      <c r="P370" s="216"/>
      <c r="Q370" s="216"/>
      <c r="R370" s="216"/>
      <c r="T370" s="216"/>
    </row>
    <row r="371" spans="11:20" s="4" customFormat="1" hidden="1" x14ac:dyDescent="0.2">
      <c r="K371" s="214"/>
      <c r="L371" s="215"/>
      <c r="M371" s="216"/>
      <c r="N371" s="216"/>
      <c r="O371" s="216"/>
      <c r="P371" s="216"/>
      <c r="Q371" s="216"/>
      <c r="R371" s="216"/>
      <c r="T371" s="216"/>
    </row>
    <row r="372" spans="11:20" s="4" customFormat="1" hidden="1" x14ac:dyDescent="0.2">
      <c r="K372" s="214"/>
      <c r="L372" s="215"/>
      <c r="M372" s="216"/>
      <c r="N372" s="216"/>
      <c r="O372" s="216"/>
      <c r="P372" s="216"/>
      <c r="Q372" s="216"/>
      <c r="R372" s="216"/>
      <c r="T372" s="216"/>
    </row>
    <row r="373" spans="11:20" s="4" customFormat="1" hidden="1" x14ac:dyDescent="0.2">
      <c r="K373" s="214"/>
      <c r="L373" s="215"/>
      <c r="M373" s="216"/>
      <c r="N373" s="216"/>
      <c r="O373" s="216"/>
      <c r="P373" s="216"/>
      <c r="Q373" s="216"/>
      <c r="R373" s="216"/>
      <c r="T373" s="216"/>
    </row>
    <row r="374" spans="11:20" s="4" customFormat="1" hidden="1" x14ac:dyDescent="0.2">
      <c r="K374" s="214"/>
      <c r="L374" s="215"/>
      <c r="M374" s="216"/>
      <c r="N374" s="216"/>
      <c r="O374" s="216"/>
      <c r="P374" s="216"/>
      <c r="Q374" s="216"/>
      <c r="R374" s="216"/>
      <c r="T374" s="216"/>
    </row>
    <row r="375" spans="11:20" s="4" customFormat="1" hidden="1" x14ac:dyDescent="0.2">
      <c r="K375" s="214"/>
      <c r="L375" s="215"/>
      <c r="M375" s="216"/>
      <c r="N375" s="216"/>
      <c r="O375" s="216"/>
      <c r="P375" s="216"/>
      <c r="Q375" s="216"/>
      <c r="R375" s="216"/>
      <c r="T375" s="216"/>
    </row>
    <row r="376" spans="11:20" s="4" customFormat="1" hidden="1" x14ac:dyDescent="0.2">
      <c r="K376" s="214"/>
      <c r="L376" s="215"/>
      <c r="M376" s="216"/>
      <c r="N376" s="216"/>
      <c r="O376" s="216"/>
      <c r="P376" s="216"/>
      <c r="Q376" s="216"/>
      <c r="R376" s="216"/>
      <c r="T376" s="216"/>
    </row>
    <row r="377" spans="11:20" s="4" customFormat="1" hidden="1" x14ac:dyDescent="0.2">
      <c r="K377" s="214"/>
      <c r="L377" s="215"/>
      <c r="M377" s="216"/>
      <c r="N377" s="216"/>
      <c r="O377" s="216"/>
      <c r="P377" s="216"/>
      <c r="Q377" s="216"/>
      <c r="R377" s="216"/>
      <c r="T377" s="216"/>
    </row>
    <row r="378" spans="11:20" s="4" customFormat="1" hidden="1" x14ac:dyDescent="0.2">
      <c r="K378" s="214"/>
      <c r="L378" s="215"/>
      <c r="M378" s="216"/>
      <c r="N378" s="216"/>
      <c r="O378" s="216"/>
      <c r="P378" s="216"/>
      <c r="Q378" s="216"/>
      <c r="R378" s="216"/>
      <c r="T378" s="216"/>
    </row>
    <row r="379" spans="11:20" s="4" customFormat="1" hidden="1" x14ac:dyDescent="0.2">
      <c r="K379" s="214"/>
      <c r="L379" s="215"/>
      <c r="M379" s="216"/>
      <c r="N379" s="216"/>
      <c r="O379" s="216"/>
      <c r="P379" s="216"/>
      <c r="Q379" s="216"/>
      <c r="R379" s="216"/>
      <c r="T379" s="216"/>
    </row>
    <row r="380" spans="11:20" s="4" customFormat="1" hidden="1" x14ac:dyDescent="0.2">
      <c r="K380" s="214"/>
      <c r="L380" s="215"/>
      <c r="M380" s="216"/>
      <c r="N380" s="216"/>
      <c r="O380" s="216"/>
      <c r="P380" s="216"/>
      <c r="Q380" s="216"/>
      <c r="R380" s="216"/>
      <c r="T380" s="216"/>
    </row>
    <row r="381" spans="11:20" s="4" customFormat="1" hidden="1" x14ac:dyDescent="0.2">
      <c r="K381" s="214"/>
      <c r="L381" s="215"/>
      <c r="M381" s="216"/>
      <c r="N381" s="216"/>
      <c r="O381" s="216"/>
      <c r="P381" s="216"/>
      <c r="Q381" s="216"/>
      <c r="R381" s="216"/>
      <c r="T381" s="216"/>
    </row>
    <row r="382" spans="11:20" s="4" customFormat="1" hidden="1" x14ac:dyDescent="0.2">
      <c r="K382" s="214"/>
      <c r="L382" s="215"/>
      <c r="M382" s="216"/>
      <c r="N382" s="216"/>
      <c r="O382" s="216"/>
      <c r="P382" s="216"/>
      <c r="Q382" s="216"/>
      <c r="R382" s="216"/>
      <c r="T382" s="216"/>
    </row>
    <row r="383" spans="11:20" s="4" customFormat="1" hidden="1" x14ac:dyDescent="0.2">
      <c r="K383" s="214"/>
      <c r="L383" s="215"/>
      <c r="M383" s="216"/>
      <c r="N383" s="216"/>
      <c r="O383" s="216"/>
      <c r="P383" s="216"/>
      <c r="Q383" s="216"/>
      <c r="R383" s="216"/>
      <c r="T383" s="216"/>
    </row>
    <row r="384" spans="11:20" s="4" customFormat="1" hidden="1" x14ac:dyDescent="0.2">
      <c r="K384" s="214"/>
      <c r="L384" s="215"/>
      <c r="M384" s="216"/>
      <c r="N384" s="216"/>
      <c r="O384" s="216"/>
      <c r="P384" s="216"/>
      <c r="Q384" s="216"/>
      <c r="R384" s="216"/>
      <c r="T384" s="216"/>
    </row>
    <row r="385" spans="11:20" s="4" customFormat="1" hidden="1" x14ac:dyDescent="0.2">
      <c r="K385" s="214"/>
      <c r="L385" s="215"/>
      <c r="M385" s="216"/>
      <c r="N385" s="216"/>
      <c r="O385" s="216"/>
      <c r="P385" s="216"/>
      <c r="Q385" s="216"/>
      <c r="R385" s="216"/>
      <c r="T385" s="216"/>
    </row>
    <row r="386" spans="11:20" s="4" customFormat="1" hidden="1" x14ac:dyDescent="0.2">
      <c r="K386" s="214"/>
      <c r="L386" s="215"/>
      <c r="M386" s="216"/>
      <c r="N386" s="216"/>
      <c r="O386" s="216"/>
      <c r="P386" s="216"/>
      <c r="Q386" s="216"/>
      <c r="R386" s="216"/>
      <c r="T386" s="216"/>
    </row>
    <row r="387" spans="11:20" s="4" customFormat="1" hidden="1" x14ac:dyDescent="0.2">
      <c r="K387" s="214"/>
      <c r="L387" s="215"/>
      <c r="M387" s="216"/>
      <c r="N387" s="216"/>
      <c r="O387" s="216"/>
      <c r="P387" s="216"/>
      <c r="Q387" s="216"/>
      <c r="R387" s="216"/>
      <c r="T387" s="216"/>
    </row>
    <row r="388" spans="11:20" s="4" customFormat="1" hidden="1" x14ac:dyDescent="0.2">
      <c r="K388" s="214"/>
      <c r="L388" s="215"/>
      <c r="M388" s="216"/>
      <c r="N388" s="216"/>
      <c r="O388" s="216"/>
      <c r="P388" s="216"/>
      <c r="Q388" s="216"/>
      <c r="R388" s="216"/>
      <c r="T388" s="216"/>
    </row>
    <row r="389" spans="11:20" s="4" customFormat="1" hidden="1" x14ac:dyDescent="0.2">
      <c r="K389" s="214"/>
      <c r="L389" s="215"/>
      <c r="M389" s="216"/>
      <c r="N389" s="216"/>
      <c r="O389" s="216"/>
      <c r="P389" s="216"/>
      <c r="Q389" s="216"/>
      <c r="R389" s="216"/>
      <c r="T389" s="216"/>
    </row>
    <row r="390" spans="11:20" s="4" customFormat="1" hidden="1" x14ac:dyDescent="0.2">
      <c r="K390" s="214"/>
      <c r="L390" s="215"/>
      <c r="M390" s="216"/>
      <c r="N390" s="216"/>
      <c r="O390" s="216"/>
      <c r="P390" s="216"/>
      <c r="Q390" s="216"/>
      <c r="R390" s="216"/>
      <c r="T390" s="216"/>
    </row>
    <row r="391" spans="11:20" s="4" customFormat="1" hidden="1" x14ac:dyDescent="0.2">
      <c r="K391" s="214"/>
      <c r="L391" s="215"/>
      <c r="M391" s="216"/>
      <c r="N391" s="216"/>
      <c r="O391" s="216"/>
      <c r="P391" s="216"/>
      <c r="Q391" s="216"/>
      <c r="R391" s="216"/>
      <c r="T391" s="216"/>
    </row>
    <row r="392" spans="11:20" s="4" customFormat="1" hidden="1" x14ac:dyDescent="0.2">
      <c r="K392" s="214"/>
      <c r="L392" s="215"/>
      <c r="M392" s="216"/>
      <c r="N392" s="216"/>
      <c r="O392" s="216"/>
      <c r="P392" s="216"/>
      <c r="Q392" s="216"/>
      <c r="R392" s="216"/>
      <c r="T392" s="216"/>
    </row>
    <row r="393" spans="11:20" s="4" customFormat="1" hidden="1" x14ac:dyDescent="0.2">
      <c r="K393" s="214"/>
      <c r="L393" s="215"/>
      <c r="M393" s="216"/>
      <c r="N393" s="216"/>
      <c r="O393" s="216"/>
      <c r="P393" s="216"/>
      <c r="Q393" s="216"/>
      <c r="R393" s="216"/>
      <c r="T393" s="216"/>
    </row>
    <row r="394" spans="11:20" s="4" customFormat="1" hidden="1" x14ac:dyDescent="0.2">
      <c r="K394" s="214"/>
      <c r="L394" s="215"/>
      <c r="M394" s="216"/>
      <c r="N394" s="216"/>
      <c r="O394" s="216"/>
      <c r="P394" s="216"/>
      <c r="Q394" s="216"/>
      <c r="R394" s="216"/>
      <c r="T394" s="216"/>
    </row>
    <row r="395" spans="11:20" s="4" customFormat="1" hidden="1" x14ac:dyDescent="0.2">
      <c r="K395" s="214"/>
      <c r="L395" s="215"/>
      <c r="M395" s="216"/>
      <c r="N395" s="216"/>
      <c r="O395" s="216"/>
      <c r="P395" s="216"/>
      <c r="Q395" s="216"/>
      <c r="R395" s="216"/>
      <c r="T395" s="216"/>
    </row>
    <row r="396" spans="11:20" s="4" customFormat="1" hidden="1" x14ac:dyDescent="0.2">
      <c r="K396" s="214"/>
      <c r="L396" s="215"/>
      <c r="M396" s="216"/>
      <c r="N396" s="216"/>
      <c r="O396" s="216"/>
      <c r="P396" s="216"/>
      <c r="Q396" s="216"/>
      <c r="R396" s="216"/>
      <c r="T396" s="216"/>
    </row>
    <row r="397" spans="11:20" s="4" customFormat="1" hidden="1" x14ac:dyDescent="0.2">
      <c r="K397" s="214"/>
      <c r="L397" s="215"/>
      <c r="M397" s="216"/>
      <c r="N397" s="216"/>
      <c r="O397" s="216"/>
      <c r="P397" s="216"/>
      <c r="Q397" s="216"/>
      <c r="R397" s="216"/>
      <c r="T397" s="216"/>
    </row>
    <row r="398" spans="11:20" s="4" customFormat="1" hidden="1" x14ac:dyDescent="0.2">
      <c r="K398" s="214"/>
      <c r="L398" s="215"/>
      <c r="M398" s="216"/>
      <c r="N398" s="216"/>
      <c r="O398" s="216"/>
      <c r="P398" s="216"/>
      <c r="Q398" s="216"/>
      <c r="R398" s="216"/>
      <c r="T398" s="216"/>
    </row>
    <row r="399" spans="11:20" s="4" customFormat="1" hidden="1" x14ac:dyDescent="0.2">
      <c r="K399" s="214"/>
      <c r="L399" s="215"/>
      <c r="M399" s="216"/>
      <c r="N399" s="216"/>
      <c r="O399" s="216"/>
      <c r="P399" s="216"/>
      <c r="Q399" s="216"/>
      <c r="R399" s="216"/>
      <c r="T399" s="216"/>
    </row>
    <row r="400" spans="11:20" s="4" customFormat="1" hidden="1" x14ac:dyDescent="0.2">
      <c r="K400" s="214"/>
      <c r="L400" s="215"/>
      <c r="M400" s="216"/>
      <c r="N400" s="216"/>
      <c r="O400" s="216"/>
      <c r="P400" s="216"/>
      <c r="Q400" s="216"/>
      <c r="R400" s="216"/>
      <c r="T400" s="216"/>
    </row>
    <row r="401" spans="11:20" s="4" customFormat="1" hidden="1" x14ac:dyDescent="0.2">
      <c r="K401" s="214"/>
      <c r="L401" s="215"/>
      <c r="M401" s="216"/>
      <c r="N401" s="216"/>
      <c r="O401" s="216"/>
      <c r="P401" s="216"/>
      <c r="Q401" s="216"/>
      <c r="R401" s="216"/>
      <c r="T401" s="216"/>
    </row>
    <row r="402" spans="11:20" s="4" customFormat="1" hidden="1" x14ac:dyDescent="0.2">
      <c r="K402" s="214"/>
      <c r="L402" s="215"/>
      <c r="M402" s="216"/>
      <c r="N402" s="216"/>
      <c r="O402" s="216"/>
      <c r="P402" s="216"/>
      <c r="Q402" s="216"/>
      <c r="R402" s="216"/>
      <c r="T402" s="216"/>
    </row>
    <row r="403" spans="11:20" s="4" customFormat="1" hidden="1" x14ac:dyDescent="0.2">
      <c r="K403" s="214"/>
      <c r="L403" s="215"/>
      <c r="M403" s="216"/>
      <c r="N403" s="216"/>
      <c r="O403" s="216"/>
      <c r="P403" s="216"/>
      <c r="Q403" s="216"/>
      <c r="R403" s="216"/>
      <c r="T403" s="216"/>
    </row>
    <row r="404" spans="11:20" s="4" customFormat="1" hidden="1" x14ac:dyDescent="0.2">
      <c r="K404" s="214"/>
      <c r="L404" s="215"/>
      <c r="M404" s="216"/>
      <c r="N404" s="216"/>
      <c r="O404" s="216"/>
      <c r="P404" s="216"/>
      <c r="Q404" s="216"/>
      <c r="R404" s="216"/>
      <c r="T404" s="216"/>
    </row>
    <row r="405" spans="11:20" s="4" customFormat="1" hidden="1" x14ac:dyDescent="0.2">
      <c r="K405" s="214"/>
      <c r="L405" s="215"/>
      <c r="M405" s="216"/>
      <c r="N405" s="216"/>
      <c r="O405" s="216"/>
      <c r="P405" s="216"/>
      <c r="Q405" s="216"/>
      <c r="R405" s="216"/>
      <c r="T405" s="216"/>
    </row>
    <row r="406" spans="11:20" s="4" customFormat="1" hidden="1" x14ac:dyDescent="0.2">
      <c r="K406" s="214"/>
      <c r="L406" s="215"/>
      <c r="M406" s="216"/>
      <c r="N406" s="216"/>
      <c r="O406" s="216"/>
      <c r="P406" s="216"/>
      <c r="Q406" s="216"/>
      <c r="R406" s="216"/>
      <c r="T406" s="216"/>
    </row>
    <row r="407" spans="11:20" s="4" customFormat="1" hidden="1" x14ac:dyDescent="0.2">
      <c r="K407" s="214"/>
      <c r="L407" s="215"/>
      <c r="M407" s="216"/>
      <c r="N407" s="216"/>
      <c r="O407" s="216"/>
      <c r="P407" s="216"/>
      <c r="Q407" s="216"/>
      <c r="R407" s="216"/>
      <c r="T407" s="216"/>
    </row>
    <row r="408" spans="11:20" s="4" customFormat="1" hidden="1" x14ac:dyDescent="0.2">
      <c r="K408" s="214"/>
      <c r="L408" s="215"/>
      <c r="M408" s="216"/>
      <c r="N408" s="216"/>
      <c r="O408" s="216"/>
      <c r="P408" s="216"/>
      <c r="Q408" s="216"/>
      <c r="R408" s="216"/>
      <c r="T408" s="216"/>
    </row>
    <row r="409" spans="11:20" s="4" customFormat="1" hidden="1" x14ac:dyDescent="0.2">
      <c r="K409" s="214"/>
      <c r="L409" s="215"/>
      <c r="M409" s="216"/>
      <c r="N409" s="216"/>
      <c r="O409" s="216"/>
      <c r="P409" s="216"/>
      <c r="Q409" s="216"/>
      <c r="R409" s="216"/>
      <c r="T409" s="216"/>
    </row>
    <row r="410" spans="11:20" s="4" customFormat="1" hidden="1" x14ac:dyDescent="0.2">
      <c r="K410" s="214"/>
      <c r="L410" s="215"/>
      <c r="M410" s="216"/>
      <c r="N410" s="216"/>
      <c r="O410" s="216"/>
      <c r="P410" s="216"/>
      <c r="Q410" s="216"/>
      <c r="R410" s="216"/>
      <c r="T410" s="216"/>
    </row>
    <row r="411" spans="11:20" s="4" customFormat="1" hidden="1" x14ac:dyDescent="0.2">
      <c r="K411" s="214"/>
      <c r="L411" s="215"/>
      <c r="M411" s="216"/>
      <c r="N411" s="216"/>
      <c r="O411" s="216"/>
      <c r="P411" s="216"/>
      <c r="Q411" s="216"/>
      <c r="R411" s="216"/>
      <c r="T411" s="216"/>
    </row>
    <row r="412" spans="11:20" s="4" customFormat="1" hidden="1" x14ac:dyDescent="0.2">
      <c r="K412" s="214"/>
      <c r="L412" s="215"/>
      <c r="M412" s="216"/>
      <c r="N412" s="216"/>
      <c r="O412" s="216"/>
      <c r="P412" s="216"/>
      <c r="Q412" s="216"/>
      <c r="R412" s="216"/>
      <c r="T412" s="216"/>
    </row>
    <row r="413" spans="11:20" s="4" customFormat="1" hidden="1" x14ac:dyDescent="0.2">
      <c r="K413" s="214"/>
      <c r="L413" s="215"/>
      <c r="M413" s="216"/>
      <c r="N413" s="216"/>
      <c r="O413" s="216"/>
      <c r="P413" s="216"/>
      <c r="Q413" s="216"/>
      <c r="R413" s="216"/>
      <c r="T413" s="216"/>
    </row>
    <row r="414" spans="11:20" s="4" customFormat="1" hidden="1" x14ac:dyDescent="0.2">
      <c r="K414" s="214"/>
      <c r="L414" s="215"/>
      <c r="M414" s="216"/>
      <c r="N414" s="216"/>
      <c r="O414" s="216"/>
      <c r="P414" s="216"/>
      <c r="Q414" s="216"/>
      <c r="R414" s="216"/>
      <c r="T414" s="216"/>
    </row>
    <row r="415" spans="11:20" s="4" customFormat="1" hidden="1" x14ac:dyDescent="0.2">
      <c r="K415" s="214"/>
      <c r="L415" s="215"/>
      <c r="M415" s="216"/>
      <c r="N415" s="216"/>
      <c r="O415" s="216"/>
      <c r="P415" s="216"/>
      <c r="Q415" s="216"/>
      <c r="R415" s="216"/>
      <c r="T415" s="216"/>
    </row>
    <row r="416" spans="11:20" s="4" customFormat="1" hidden="1" x14ac:dyDescent="0.2">
      <c r="K416" s="214"/>
      <c r="L416" s="215"/>
      <c r="M416" s="216"/>
      <c r="N416" s="216"/>
      <c r="O416" s="216"/>
      <c r="P416" s="216"/>
      <c r="Q416" s="216"/>
      <c r="R416" s="216"/>
      <c r="T416" s="216"/>
    </row>
    <row r="417" spans="11:20" s="4" customFormat="1" hidden="1" x14ac:dyDescent="0.2">
      <c r="K417" s="214"/>
      <c r="L417" s="215"/>
      <c r="M417" s="216"/>
      <c r="N417" s="216"/>
      <c r="O417" s="216"/>
      <c r="P417" s="216"/>
      <c r="Q417" s="216"/>
      <c r="R417" s="216"/>
      <c r="T417" s="216"/>
    </row>
    <row r="418" spans="11:20" s="4" customFormat="1" hidden="1" x14ac:dyDescent="0.2">
      <c r="K418" s="214"/>
      <c r="L418" s="215"/>
      <c r="M418" s="216"/>
      <c r="N418" s="216"/>
      <c r="O418" s="216"/>
      <c r="P418" s="216"/>
      <c r="Q418" s="216"/>
      <c r="R418" s="216"/>
      <c r="T418" s="216"/>
    </row>
    <row r="419" spans="11:20" s="4" customFormat="1" hidden="1" x14ac:dyDescent="0.2">
      <c r="K419" s="214"/>
      <c r="L419" s="215"/>
      <c r="M419" s="216"/>
      <c r="N419" s="216"/>
      <c r="O419" s="216"/>
      <c r="P419" s="216"/>
      <c r="Q419" s="216"/>
      <c r="R419" s="216"/>
      <c r="T419" s="216"/>
    </row>
    <row r="420" spans="11:20" s="4" customFormat="1" hidden="1" x14ac:dyDescent="0.2">
      <c r="K420" s="214"/>
      <c r="L420" s="215"/>
      <c r="M420" s="216"/>
      <c r="N420" s="216"/>
      <c r="O420" s="216"/>
      <c r="P420" s="216"/>
      <c r="Q420" s="216"/>
      <c r="R420" s="216"/>
      <c r="T420" s="216"/>
    </row>
    <row r="421" spans="11:20" s="4" customFormat="1" hidden="1" x14ac:dyDescent="0.2">
      <c r="K421" s="214"/>
      <c r="L421" s="215"/>
      <c r="M421" s="216"/>
      <c r="N421" s="216"/>
      <c r="O421" s="216"/>
      <c r="P421" s="216"/>
      <c r="Q421" s="216"/>
      <c r="R421" s="216"/>
      <c r="T421" s="216"/>
    </row>
    <row r="422" spans="11:20" s="4" customFormat="1" hidden="1" x14ac:dyDescent="0.2">
      <c r="K422" s="214"/>
      <c r="L422" s="215"/>
      <c r="M422" s="216"/>
      <c r="N422" s="216"/>
      <c r="O422" s="216"/>
      <c r="P422" s="216"/>
      <c r="Q422" s="216"/>
      <c r="R422" s="216"/>
      <c r="T422" s="216"/>
    </row>
    <row r="423" spans="11:20" s="4" customFormat="1" hidden="1" x14ac:dyDescent="0.2">
      <c r="K423" s="214"/>
      <c r="L423" s="215"/>
      <c r="M423" s="216"/>
      <c r="N423" s="216"/>
      <c r="O423" s="216"/>
      <c r="P423" s="216"/>
      <c r="Q423" s="216"/>
      <c r="R423" s="216"/>
      <c r="T423" s="216"/>
    </row>
    <row r="424" spans="11:20" s="4" customFormat="1" hidden="1" x14ac:dyDescent="0.2">
      <c r="K424" s="214"/>
      <c r="L424" s="215"/>
      <c r="M424" s="216"/>
      <c r="N424" s="216"/>
      <c r="O424" s="216"/>
      <c r="P424" s="216"/>
      <c r="Q424" s="216"/>
      <c r="R424" s="216"/>
      <c r="T424" s="216"/>
    </row>
    <row r="425" spans="11:20" s="4" customFormat="1" hidden="1" x14ac:dyDescent="0.2">
      <c r="K425" s="214"/>
      <c r="L425" s="215"/>
      <c r="M425" s="216"/>
      <c r="N425" s="216"/>
      <c r="O425" s="216"/>
      <c r="P425" s="216"/>
      <c r="Q425" s="216"/>
      <c r="R425" s="216"/>
      <c r="T425" s="216"/>
    </row>
    <row r="426" spans="11:20" s="4" customFormat="1" hidden="1" x14ac:dyDescent="0.2">
      <c r="K426" s="214"/>
      <c r="L426" s="215"/>
      <c r="M426" s="216"/>
      <c r="N426" s="216"/>
      <c r="O426" s="216"/>
      <c r="P426" s="216"/>
      <c r="Q426" s="216"/>
      <c r="R426" s="216"/>
      <c r="T426" s="216"/>
    </row>
    <row r="427" spans="11:20" s="4" customFormat="1" hidden="1" x14ac:dyDescent="0.2">
      <c r="K427" s="214"/>
      <c r="L427" s="215"/>
      <c r="M427" s="216"/>
      <c r="N427" s="216"/>
      <c r="O427" s="216"/>
      <c r="P427" s="216"/>
      <c r="Q427" s="216"/>
      <c r="R427" s="216"/>
      <c r="T427" s="216"/>
    </row>
    <row r="428" spans="11:20" s="4" customFormat="1" hidden="1" x14ac:dyDescent="0.2">
      <c r="K428" s="214"/>
      <c r="L428" s="215"/>
      <c r="M428" s="216"/>
      <c r="N428" s="216"/>
      <c r="O428" s="216"/>
      <c r="P428" s="216"/>
      <c r="Q428" s="216"/>
      <c r="R428" s="216"/>
      <c r="T428" s="216"/>
    </row>
    <row r="429" spans="11:20" s="4" customFormat="1" hidden="1" x14ac:dyDescent="0.2">
      <c r="K429" s="214"/>
      <c r="L429" s="215"/>
      <c r="M429" s="216"/>
      <c r="N429" s="216"/>
      <c r="O429" s="216"/>
      <c r="P429" s="216"/>
      <c r="Q429" s="216"/>
      <c r="R429" s="216"/>
      <c r="T429" s="216"/>
    </row>
    <row r="430" spans="11:20" s="4" customFormat="1" hidden="1" x14ac:dyDescent="0.2">
      <c r="K430" s="214"/>
      <c r="L430" s="215"/>
      <c r="M430" s="216"/>
      <c r="N430" s="216"/>
      <c r="O430" s="216"/>
      <c r="P430" s="216"/>
      <c r="Q430" s="216"/>
      <c r="R430" s="216"/>
      <c r="T430" s="216"/>
    </row>
    <row r="431" spans="11:20" s="4" customFormat="1" hidden="1" x14ac:dyDescent="0.2">
      <c r="K431" s="214"/>
      <c r="L431" s="215"/>
      <c r="M431" s="216"/>
      <c r="N431" s="216"/>
      <c r="O431" s="216"/>
      <c r="P431" s="216"/>
      <c r="Q431" s="216"/>
      <c r="R431" s="216"/>
      <c r="T431" s="216"/>
    </row>
    <row r="432" spans="11:20" s="4" customFormat="1" hidden="1" x14ac:dyDescent="0.2">
      <c r="K432" s="214"/>
      <c r="L432" s="215"/>
      <c r="M432" s="216"/>
      <c r="N432" s="216"/>
      <c r="O432" s="216"/>
      <c r="P432" s="216"/>
      <c r="Q432" s="216"/>
      <c r="R432" s="216"/>
      <c r="T432" s="216"/>
    </row>
    <row r="433" spans="11:20" s="4" customFormat="1" hidden="1" x14ac:dyDescent="0.2">
      <c r="K433" s="214"/>
      <c r="L433" s="215"/>
      <c r="M433" s="216"/>
      <c r="N433" s="216"/>
      <c r="O433" s="216"/>
      <c r="P433" s="216"/>
      <c r="Q433" s="216"/>
      <c r="R433" s="216"/>
      <c r="T433" s="216"/>
    </row>
    <row r="434" spans="11:20" s="4" customFormat="1" hidden="1" x14ac:dyDescent="0.2">
      <c r="K434" s="214"/>
      <c r="L434" s="215"/>
      <c r="M434" s="216"/>
      <c r="N434" s="216"/>
      <c r="O434" s="216"/>
      <c r="P434" s="216"/>
      <c r="Q434" s="216"/>
      <c r="R434" s="216"/>
      <c r="T434" s="216"/>
    </row>
    <row r="435" spans="11:20" s="4" customFormat="1" x14ac:dyDescent="0.2">
      <c r="K435" s="214"/>
      <c r="L435" s="215"/>
      <c r="M435" s="216"/>
      <c r="N435" s="216"/>
      <c r="O435" s="216"/>
      <c r="P435" s="216"/>
      <c r="Q435" s="216"/>
      <c r="R435" s="216"/>
      <c r="T435" s="216"/>
    </row>
    <row r="436" spans="11:20" s="4" customFormat="1" x14ac:dyDescent="0.2">
      <c r="K436" s="214"/>
      <c r="L436" s="215"/>
      <c r="M436" s="216"/>
      <c r="N436" s="216"/>
      <c r="O436" s="216"/>
      <c r="P436" s="216"/>
      <c r="Q436" s="216"/>
      <c r="R436" s="216"/>
      <c r="T436" s="216"/>
    </row>
    <row r="437" spans="11:20" s="4" customFormat="1" x14ac:dyDescent="0.2">
      <c r="K437" s="214"/>
      <c r="L437" s="215"/>
      <c r="M437" s="216"/>
      <c r="N437" s="216"/>
      <c r="O437" s="216"/>
      <c r="P437" s="216"/>
      <c r="Q437" s="216"/>
      <c r="R437" s="216"/>
      <c r="T437" s="216"/>
    </row>
    <row r="438" spans="11:20" s="4" customFormat="1" x14ac:dyDescent="0.2">
      <c r="K438" s="214"/>
      <c r="L438" s="215"/>
      <c r="M438" s="216"/>
      <c r="N438" s="216"/>
      <c r="O438" s="216"/>
      <c r="P438" s="216"/>
      <c r="Q438" s="216"/>
      <c r="R438" s="216"/>
      <c r="T438" s="216"/>
    </row>
    <row r="439" spans="11:20" s="4" customFormat="1" x14ac:dyDescent="0.2">
      <c r="K439" s="214"/>
      <c r="L439" s="215"/>
      <c r="M439" s="216"/>
      <c r="N439" s="216"/>
      <c r="O439" s="216"/>
      <c r="P439" s="216"/>
      <c r="Q439" s="216"/>
      <c r="R439" s="216"/>
      <c r="T439" s="216"/>
    </row>
    <row r="440" spans="11:20" s="4" customFormat="1" x14ac:dyDescent="0.2">
      <c r="K440" s="214"/>
      <c r="L440" s="215"/>
      <c r="M440" s="216"/>
      <c r="N440" s="216"/>
      <c r="O440" s="216"/>
      <c r="P440" s="216"/>
      <c r="Q440" s="216"/>
      <c r="R440" s="216"/>
      <c r="T440" s="216"/>
    </row>
    <row r="441" spans="11:20" s="4" customFormat="1" x14ac:dyDescent="0.2">
      <c r="K441" s="214"/>
      <c r="L441" s="215"/>
      <c r="M441" s="216"/>
      <c r="N441" s="216"/>
      <c r="O441" s="216"/>
      <c r="P441" s="216"/>
      <c r="Q441" s="216"/>
      <c r="R441" s="216"/>
      <c r="T441" s="216"/>
    </row>
    <row r="442" spans="11:20" s="4" customFormat="1" x14ac:dyDescent="0.2">
      <c r="K442" s="214"/>
      <c r="L442" s="215"/>
      <c r="M442" s="216"/>
      <c r="N442" s="216"/>
      <c r="O442" s="216"/>
      <c r="P442" s="216"/>
      <c r="Q442" s="216"/>
      <c r="R442" s="216"/>
      <c r="T442" s="216"/>
    </row>
    <row r="443" spans="11:20" s="4" customFormat="1" x14ac:dyDescent="0.2">
      <c r="K443" s="214"/>
      <c r="L443" s="215"/>
      <c r="M443" s="216"/>
      <c r="N443" s="216"/>
      <c r="O443" s="216"/>
      <c r="P443" s="216"/>
      <c r="Q443" s="216"/>
      <c r="R443" s="216"/>
      <c r="T443" s="216"/>
    </row>
    <row r="444" spans="11:20" s="4" customFormat="1" x14ac:dyDescent="0.2">
      <c r="K444" s="214"/>
      <c r="L444" s="215"/>
      <c r="M444" s="216"/>
      <c r="N444" s="216"/>
      <c r="O444" s="216"/>
      <c r="P444" s="216"/>
      <c r="Q444" s="216"/>
      <c r="R444" s="216"/>
      <c r="T444" s="216"/>
    </row>
    <row r="445" spans="11:20" s="4" customFormat="1" x14ac:dyDescent="0.2">
      <c r="K445" s="214"/>
      <c r="L445" s="215"/>
      <c r="M445" s="216"/>
      <c r="N445" s="216"/>
      <c r="O445" s="216"/>
      <c r="P445" s="216"/>
      <c r="Q445" s="216"/>
      <c r="R445" s="216"/>
      <c r="T445" s="216"/>
    </row>
    <row r="446" spans="11:20" s="4" customFormat="1" x14ac:dyDescent="0.2">
      <c r="K446" s="214"/>
      <c r="L446" s="215"/>
      <c r="M446" s="216"/>
      <c r="N446" s="216"/>
      <c r="O446" s="216"/>
      <c r="P446" s="216"/>
      <c r="Q446" s="216"/>
      <c r="R446" s="216"/>
      <c r="T446" s="216"/>
    </row>
    <row r="447" spans="11:20" s="4" customFormat="1" x14ac:dyDescent="0.2">
      <c r="K447" s="214"/>
      <c r="L447" s="215"/>
      <c r="M447" s="216"/>
      <c r="N447" s="216"/>
      <c r="O447" s="216"/>
      <c r="P447" s="216"/>
      <c r="Q447" s="216"/>
      <c r="R447" s="216"/>
      <c r="T447" s="216"/>
    </row>
    <row r="448" spans="11:20" s="4" customFormat="1" x14ac:dyDescent="0.2">
      <c r="K448" s="214"/>
      <c r="L448" s="215"/>
      <c r="M448" s="216"/>
      <c r="N448" s="216"/>
      <c r="O448" s="216"/>
      <c r="P448" s="216"/>
      <c r="Q448" s="216"/>
      <c r="R448" s="216"/>
      <c r="T448" s="216"/>
    </row>
    <row r="449" spans="11:20" s="4" customFormat="1" x14ac:dyDescent="0.2">
      <c r="K449" s="214"/>
      <c r="L449" s="215"/>
      <c r="M449" s="216"/>
      <c r="N449" s="216"/>
      <c r="O449" s="216"/>
      <c r="P449" s="216"/>
      <c r="Q449" s="216"/>
      <c r="R449" s="216"/>
      <c r="T449" s="216"/>
    </row>
    <row r="450" spans="11:20" s="4" customFormat="1" x14ac:dyDescent="0.2">
      <c r="K450" s="214"/>
      <c r="L450" s="215"/>
      <c r="M450" s="216"/>
      <c r="N450" s="216"/>
      <c r="O450" s="216"/>
      <c r="P450" s="216"/>
      <c r="Q450" s="216"/>
      <c r="R450" s="216"/>
      <c r="T450" s="216"/>
    </row>
    <row r="451" spans="11:20" s="4" customFormat="1" x14ac:dyDescent="0.2">
      <c r="K451" s="214"/>
      <c r="L451" s="215"/>
      <c r="M451" s="216"/>
      <c r="N451" s="216"/>
      <c r="O451" s="216"/>
      <c r="P451" s="216"/>
      <c r="Q451" s="216"/>
      <c r="R451" s="216"/>
      <c r="T451" s="216"/>
    </row>
    <row r="452" spans="11:20" s="4" customFormat="1" x14ac:dyDescent="0.2">
      <c r="K452" s="214"/>
      <c r="L452" s="215"/>
      <c r="M452" s="216"/>
      <c r="N452" s="216"/>
      <c r="O452" s="216"/>
      <c r="P452" s="216"/>
      <c r="Q452" s="216"/>
      <c r="R452" s="216"/>
      <c r="T452" s="216"/>
    </row>
    <row r="453" spans="11:20" s="4" customFormat="1" x14ac:dyDescent="0.2">
      <c r="K453" s="214"/>
      <c r="L453" s="215"/>
      <c r="M453" s="216"/>
      <c r="N453" s="216"/>
      <c r="O453" s="216"/>
      <c r="P453" s="216"/>
      <c r="Q453" s="216"/>
      <c r="R453" s="216"/>
      <c r="T453" s="216"/>
    </row>
    <row r="454" spans="11:20" s="4" customFormat="1" x14ac:dyDescent="0.2">
      <c r="K454" s="214"/>
      <c r="L454" s="215"/>
      <c r="M454" s="216"/>
      <c r="N454" s="216"/>
      <c r="O454" s="216"/>
      <c r="P454" s="216"/>
      <c r="Q454" s="216"/>
      <c r="R454" s="216"/>
      <c r="T454" s="216"/>
    </row>
    <row r="455" spans="11:20" s="4" customFormat="1" x14ac:dyDescent="0.2">
      <c r="K455" s="214"/>
      <c r="L455" s="215"/>
      <c r="M455" s="216"/>
      <c r="N455" s="216"/>
      <c r="O455" s="216"/>
      <c r="P455" s="216"/>
      <c r="Q455" s="216"/>
      <c r="R455" s="216"/>
      <c r="T455" s="216"/>
    </row>
    <row r="456" spans="11:20" s="4" customFormat="1" x14ac:dyDescent="0.2">
      <c r="K456" s="214"/>
      <c r="L456" s="215"/>
      <c r="M456" s="216"/>
      <c r="N456" s="216"/>
      <c r="O456" s="216"/>
      <c r="P456" s="216"/>
      <c r="Q456" s="216"/>
      <c r="R456" s="216"/>
      <c r="T456" s="216"/>
    </row>
    <row r="457" spans="11:20" s="4" customFormat="1" x14ac:dyDescent="0.2">
      <c r="K457" s="214"/>
      <c r="L457" s="215"/>
      <c r="M457" s="216"/>
      <c r="N457" s="216"/>
      <c r="O457" s="216"/>
      <c r="P457" s="216"/>
      <c r="Q457" s="216"/>
      <c r="R457" s="216"/>
      <c r="T457" s="216"/>
    </row>
    <row r="458" spans="11:20" s="4" customFormat="1" x14ac:dyDescent="0.2">
      <c r="K458" s="214"/>
      <c r="L458" s="215"/>
      <c r="M458" s="216"/>
      <c r="N458" s="216"/>
      <c r="O458" s="216"/>
      <c r="P458" s="216"/>
      <c r="Q458" s="216"/>
      <c r="R458" s="216"/>
      <c r="T458" s="216"/>
    </row>
    <row r="459" spans="11:20" s="4" customFormat="1" x14ac:dyDescent="0.2">
      <c r="K459" s="214"/>
      <c r="L459" s="215"/>
      <c r="M459" s="216"/>
      <c r="N459" s="216"/>
      <c r="O459" s="216"/>
      <c r="P459" s="216"/>
      <c r="Q459" s="216"/>
      <c r="R459" s="216"/>
      <c r="T459" s="216"/>
    </row>
    <row r="460" spans="11:20" s="4" customFormat="1" x14ac:dyDescent="0.2">
      <c r="K460" s="214"/>
      <c r="L460" s="215"/>
      <c r="M460" s="216"/>
      <c r="N460" s="216"/>
      <c r="O460" s="216"/>
      <c r="P460" s="216"/>
      <c r="Q460" s="216"/>
      <c r="R460" s="216"/>
      <c r="T460" s="216"/>
    </row>
    <row r="461" spans="11:20" s="4" customFormat="1" x14ac:dyDescent="0.2">
      <c r="K461" s="214"/>
      <c r="L461" s="215"/>
      <c r="M461" s="216"/>
      <c r="N461" s="216"/>
      <c r="O461" s="216"/>
      <c r="P461" s="216"/>
      <c r="Q461" s="216"/>
      <c r="R461" s="216"/>
      <c r="T461" s="216"/>
    </row>
    <row r="462" spans="11:20" s="4" customFormat="1" x14ac:dyDescent="0.2">
      <c r="K462" s="214"/>
      <c r="L462" s="215"/>
      <c r="M462" s="216"/>
      <c r="N462" s="216"/>
      <c r="O462" s="216"/>
      <c r="P462" s="216"/>
      <c r="Q462" s="216"/>
      <c r="R462" s="216"/>
      <c r="T462" s="216"/>
    </row>
    <row r="463" spans="11:20" s="4" customFormat="1" x14ac:dyDescent="0.2">
      <c r="K463" s="214"/>
      <c r="L463" s="215"/>
      <c r="M463" s="216"/>
      <c r="N463" s="216"/>
      <c r="O463" s="216"/>
      <c r="P463" s="216"/>
      <c r="Q463" s="216"/>
      <c r="R463" s="216"/>
      <c r="T463" s="216"/>
    </row>
    <row r="464" spans="11:20" s="4" customFormat="1" x14ac:dyDescent="0.2">
      <c r="K464" s="214"/>
      <c r="L464" s="215"/>
      <c r="M464" s="216"/>
      <c r="N464" s="216"/>
      <c r="O464" s="216"/>
      <c r="P464" s="216"/>
      <c r="Q464" s="216"/>
      <c r="R464" s="216"/>
      <c r="T464" s="216"/>
    </row>
    <row r="465" spans="11:20" s="4" customFormat="1" x14ac:dyDescent="0.2">
      <c r="K465" s="214"/>
      <c r="L465" s="215"/>
      <c r="M465" s="216"/>
      <c r="N465" s="216"/>
      <c r="O465" s="216"/>
      <c r="P465" s="216"/>
      <c r="Q465" s="216"/>
      <c r="R465" s="216"/>
      <c r="T465" s="216"/>
    </row>
    <row r="466" spans="11:20" s="4" customFormat="1" x14ac:dyDescent="0.2">
      <c r="K466" s="214"/>
      <c r="L466" s="215"/>
      <c r="M466" s="216"/>
      <c r="N466" s="216"/>
      <c r="O466" s="216"/>
      <c r="P466" s="216"/>
      <c r="Q466" s="216"/>
      <c r="R466" s="216"/>
      <c r="T466" s="216"/>
    </row>
    <row r="467" spans="11:20" s="4" customFormat="1" x14ac:dyDescent="0.2">
      <c r="K467" s="214"/>
      <c r="L467" s="215"/>
      <c r="M467" s="216"/>
      <c r="N467" s="216"/>
      <c r="O467" s="216"/>
      <c r="P467" s="216"/>
      <c r="Q467" s="216"/>
      <c r="R467" s="216"/>
      <c r="T467" s="216"/>
    </row>
    <row r="468" spans="11:20" s="4" customFormat="1" x14ac:dyDescent="0.2">
      <c r="K468" s="214"/>
      <c r="L468" s="215"/>
      <c r="M468" s="216"/>
      <c r="N468" s="216"/>
      <c r="O468" s="216"/>
      <c r="P468" s="216"/>
      <c r="Q468" s="216"/>
      <c r="R468" s="216"/>
      <c r="T468" s="216"/>
    </row>
    <row r="469" spans="11:20" s="4" customFormat="1" x14ac:dyDescent="0.2">
      <c r="K469" s="214"/>
      <c r="L469" s="215"/>
      <c r="M469" s="216"/>
      <c r="N469" s="216"/>
      <c r="O469" s="216"/>
      <c r="P469" s="216"/>
      <c r="Q469" s="216"/>
      <c r="R469" s="216"/>
      <c r="T469" s="216"/>
    </row>
    <row r="470" spans="11:20" s="4" customFormat="1" x14ac:dyDescent="0.2">
      <c r="K470" s="214"/>
      <c r="L470" s="215"/>
      <c r="M470" s="216"/>
      <c r="N470" s="216"/>
      <c r="O470" s="216"/>
      <c r="P470" s="216"/>
      <c r="Q470" s="216"/>
      <c r="R470" s="216"/>
      <c r="T470" s="216"/>
    </row>
    <row r="471" spans="11:20" s="4" customFormat="1" x14ac:dyDescent="0.2">
      <c r="K471" s="214"/>
      <c r="L471" s="215"/>
      <c r="M471" s="216"/>
      <c r="N471" s="216"/>
      <c r="O471" s="216"/>
      <c r="P471" s="216"/>
      <c r="Q471" s="216"/>
      <c r="R471" s="216"/>
      <c r="T471" s="216"/>
    </row>
    <row r="472" spans="11:20" s="4" customFormat="1" x14ac:dyDescent="0.2">
      <c r="K472" s="214"/>
      <c r="L472" s="215"/>
      <c r="M472" s="216"/>
      <c r="N472" s="216"/>
      <c r="O472" s="216"/>
      <c r="P472" s="216"/>
      <c r="Q472" s="216"/>
      <c r="R472" s="216"/>
      <c r="T472" s="216"/>
    </row>
    <row r="473" spans="11:20" s="4" customFormat="1" x14ac:dyDescent="0.2">
      <c r="K473" s="214"/>
      <c r="L473" s="215"/>
      <c r="M473" s="216"/>
      <c r="N473" s="216"/>
      <c r="O473" s="216"/>
      <c r="P473" s="216"/>
      <c r="Q473" s="216"/>
      <c r="R473" s="216"/>
      <c r="T473" s="216"/>
    </row>
    <row r="474" spans="11:20" s="4" customFormat="1" x14ac:dyDescent="0.2">
      <c r="K474" s="214"/>
      <c r="L474" s="215"/>
      <c r="M474" s="216"/>
      <c r="N474" s="216"/>
      <c r="O474" s="216"/>
      <c r="P474" s="216"/>
      <c r="Q474" s="216"/>
      <c r="R474" s="216"/>
      <c r="T474" s="216"/>
    </row>
    <row r="475" spans="11:20" s="4" customFormat="1" x14ac:dyDescent="0.2">
      <c r="K475" s="214"/>
      <c r="L475" s="215"/>
      <c r="M475" s="216"/>
      <c r="N475" s="216"/>
      <c r="O475" s="216"/>
      <c r="P475" s="216"/>
      <c r="Q475" s="216"/>
      <c r="R475" s="216"/>
      <c r="T475" s="216"/>
    </row>
    <row r="476" spans="11:20" s="4" customFormat="1" x14ac:dyDescent="0.2">
      <c r="K476" s="214"/>
      <c r="L476" s="215"/>
      <c r="M476" s="216"/>
      <c r="N476" s="216"/>
      <c r="O476" s="216"/>
      <c r="P476" s="216"/>
      <c r="Q476" s="216"/>
      <c r="R476" s="216"/>
      <c r="T476" s="216"/>
    </row>
    <row r="477" spans="11:20" s="4" customFormat="1" x14ac:dyDescent="0.2">
      <c r="K477" s="214"/>
      <c r="L477" s="215"/>
      <c r="M477" s="216"/>
      <c r="N477" s="216"/>
      <c r="O477" s="216"/>
      <c r="P477" s="216"/>
      <c r="Q477" s="216"/>
      <c r="R477" s="216"/>
      <c r="T477" s="216"/>
    </row>
    <row r="478" spans="11:20" s="4" customFormat="1" x14ac:dyDescent="0.2">
      <c r="K478" s="214"/>
      <c r="L478" s="215"/>
      <c r="M478" s="216"/>
      <c r="N478" s="216"/>
      <c r="O478" s="216"/>
      <c r="P478" s="216"/>
      <c r="Q478" s="216"/>
      <c r="R478" s="216"/>
      <c r="T478" s="216"/>
    </row>
    <row r="479" spans="11:20" s="4" customFormat="1" x14ac:dyDescent="0.2">
      <c r="K479" s="214"/>
      <c r="L479" s="215"/>
      <c r="M479" s="216"/>
      <c r="N479" s="216"/>
      <c r="O479" s="216"/>
      <c r="P479" s="216"/>
      <c r="Q479" s="216"/>
      <c r="R479" s="216"/>
      <c r="T479" s="216"/>
    </row>
    <row r="480" spans="11:20" s="4" customFormat="1" x14ac:dyDescent="0.2">
      <c r="K480" s="214"/>
      <c r="L480" s="215"/>
      <c r="M480" s="216"/>
      <c r="N480" s="216"/>
      <c r="O480" s="216"/>
      <c r="P480" s="216"/>
      <c r="Q480" s="216"/>
      <c r="R480" s="216"/>
      <c r="T480" s="216"/>
    </row>
    <row r="481" spans="2:5" x14ac:dyDescent="0.2">
      <c r="B481" s="4"/>
      <c r="C481" s="4"/>
      <c r="D481" s="4"/>
      <c r="E481" s="4"/>
    </row>
    <row r="482" spans="2:5" x14ac:dyDescent="0.2">
      <c r="B482" s="4"/>
      <c r="C482" s="4"/>
      <c r="D482" s="4"/>
      <c r="E482" s="4"/>
    </row>
    <row r="483" spans="2:5" x14ac:dyDescent="0.2">
      <c r="B483" s="4"/>
      <c r="C483" s="4"/>
      <c r="D483" s="4"/>
      <c r="E483" s="4"/>
    </row>
    <row r="484" spans="2:5" x14ac:dyDescent="0.2">
      <c r="B484" s="4"/>
      <c r="C484" s="4"/>
      <c r="D484" s="4"/>
      <c r="E484" s="4"/>
    </row>
    <row r="485" spans="2:5" x14ac:dyDescent="0.2">
      <c r="B485" s="4"/>
      <c r="C485" s="4"/>
      <c r="D485" s="4"/>
      <c r="E485" s="4"/>
    </row>
    <row r="486" spans="2:5" x14ac:dyDescent="0.2">
      <c r="B486" s="4"/>
      <c r="C486" s="4"/>
      <c r="D486" s="4"/>
      <c r="E486" s="4"/>
    </row>
    <row r="487" spans="2:5" x14ac:dyDescent="0.2">
      <c r="B487" s="4"/>
      <c r="C487" s="4"/>
      <c r="D487" s="4"/>
      <c r="E487" s="4"/>
    </row>
    <row r="488" spans="2:5" x14ac:dyDescent="0.2">
      <c r="B488" s="4"/>
      <c r="C488" s="4"/>
      <c r="D488" s="4"/>
      <c r="E488" s="4"/>
    </row>
    <row r="489" spans="2:5" x14ac:dyDescent="0.2">
      <c r="B489" s="4"/>
      <c r="C489" s="4"/>
      <c r="D489" s="4"/>
      <c r="E489" s="4"/>
    </row>
    <row r="490" spans="2:5" x14ac:dyDescent="0.2"/>
    <row r="491" spans="2:5" x14ac:dyDescent="0.2"/>
    <row r="492" spans="2:5" x14ac:dyDescent="0.2"/>
    <row r="493" spans="2:5" x14ac:dyDescent="0.2"/>
    <row r="494" spans="2:5" x14ac:dyDescent="0.2"/>
    <row r="495" spans="2:5" x14ac:dyDescent="0.2"/>
    <row r="496" spans="2:5" x14ac:dyDescent="0.2"/>
    <row r="497" x14ac:dyDescent="0.2"/>
    <row r="498" x14ac:dyDescent="0.2"/>
    <row r="499" x14ac:dyDescent="0.2"/>
    <row r="500" x14ac:dyDescent="0.2"/>
    <row r="501" x14ac:dyDescent="0.2"/>
    <row r="502" x14ac:dyDescent="0.2"/>
    <row r="503" x14ac:dyDescent="0.2"/>
    <row r="504" x14ac:dyDescent="0.2"/>
    <row r="505" x14ac:dyDescent="0.2"/>
    <row r="506" x14ac:dyDescent="0.2"/>
    <row r="507" x14ac:dyDescent="0.2"/>
    <row r="508" x14ac:dyDescent="0.2"/>
    <row r="509" x14ac:dyDescent="0.2"/>
    <row r="510" x14ac:dyDescent="0.2"/>
    <row r="511" x14ac:dyDescent="0.2"/>
    <row r="512" x14ac:dyDescent="0.2"/>
    <row r="513" x14ac:dyDescent="0.2"/>
    <row r="514" x14ac:dyDescent="0.2"/>
    <row r="515" x14ac:dyDescent="0.2"/>
    <row r="516" x14ac:dyDescent="0.2"/>
    <row r="517" x14ac:dyDescent="0.2"/>
    <row r="518" x14ac:dyDescent="0.2"/>
    <row r="519" x14ac:dyDescent="0.2"/>
    <row r="520" x14ac:dyDescent="0.2"/>
    <row r="521" x14ac:dyDescent="0.2"/>
    <row r="522" x14ac:dyDescent="0.2"/>
    <row r="523" x14ac:dyDescent="0.2"/>
    <row r="524" x14ac:dyDescent="0.2"/>
    <row r="525" x14ac:dyDescent="0.2"/>
    <row r="526" x14ac:dyDescent="0.2"/>
    <row r="527" x14ac:dyDescent="0.2"/>
    <row r="528" x14ac:dyDescent="0.2"/>
    <row r="529" x14ac:dyDescent="0.2"/>
    <row r="530" x14ac:dyDescent="0.2"/>
    <row r="531" x14ac:dyDescent="0.2"/>
    <row r="532" x14ac:dyDescent="0.2"/>
    <row r="533" x14ac:dyDescent="0.2"/>
    <row r="534" x14ac:dyDescent="0.2"/>
    <row r="535" x14ac:dyDescent="0.2"/>
    <row r="536" x14ac:dyDescent="0.2"/>
    <row r="537" x14ac:dyDescent="0.2"/>
    <row r="538" x14ac:dyDescent="0.2"/>
    <row r="539" x14ac:dyDescent="0.2"/>
    <row r="540" x14ac:dyDescent="0.2"/>
    <row r="541" x14ac:dyDescent="0.2"/>
    <row r="542" x14ac:dyDescent="0.2"/>
    <row r="543" x14ac:dyDescent="0.2"/>
    <row r="544" x14ac:dyDescent="0.2"/>
    <row r="545" x14ac:dyDescent="0.2"/>
    <row r="546" x14ac:dyDescent="0.2"/>
    <row r="547" x14ac:dyDescent="0.2"/>
    <row r="548" x14ac:dyDescent="0.2"/>
    <row r="549" x14ac:dyDescent="0.2"/>
    <row r="550" x14ac:dyDescent="0.2"/>
    <row r="551" x14ac:dyDescent="0.2"/>
    <row r="552" x14ac:dyDescent="0.2"/>
    <row r="553" x14ac:dyDescent="0.2"/>
    <row r="554" x14ac:dyDescent="0.2"/>
    <row r="555" x14ac:dyDescent="0.2"/>
    <row r="556" x14ac:dyDescent="0.2"/>
    <row r="557" x14ac:dyDescent="0.2"/>
    <row r="558" x14ac:dyDescent="0.2"/>
    <row r="559" x14ac:dyDescent="0.2"/>
    <row r="560" x14ac:dyDescent="0.2"/>
    <row r="561" x14ac:dyDescent="0.2"/>
    <row r="562" x14ac:dyDescent="0.2"/>
    <row r="563" x14ac:dyDescent="0.2"/>
    <row r="564" x14ac:dyDescent="0.2"/>
    <row r="565" x14ac:dyDescent="0.2"/>
    <row r="566" x14ac:dyDescent="0.2"/>
    <row r="567" x14ac:dyDescent="0.2"/>
    <row r="568" x14ac:dyDescent="0.2"/>
    <row r="569" x14ac:dyDescent="0.2"/>
    <row r="570" x14ac:dyDescent="0.2"/>
    <row r="571" x14ac:dyDescent="0.2"/>
    <row r="572" x14ac:dyDescent="0.2"/>
    <row r="573" x14ac:dyDescent="0.2"/>
    <row r="574" x14ac:dyDescent="0.2"/>
    <row r="575" x14ac:dyDescent="0.2"/>
    <row r="576" x14ac:dyDescent="0.2"/>
    <row r="577" x14ac:dyDescent="0.2"/>
    <row r="578" x14ac:dyDescent="0.2"/>
    <row r="579" x14ac:dyDescent="0.2"/>
    <row r="580" x14ac:dyDescent="0.2"/>
    <row r="581" x14ac:dyDescent="0.2"/>
    <row r="582" x14ac:dyDescent="0.2"/>
    <row r="583" x14ac:dyDescent="0.2"/>
    <row r="584" x14ac:dyDescent="0.2"/>
    <row r="585" x14ac:dyDescent="0.2"/>
    <row r="586" x14ac:dyDescent="0.2"/>
    <row r="587" x14ac:dyDescent="0.2"/>
    <row r="588" x14ac:dyDescent="0.2"/>
    <row r="589" x14ac:dyDescent="0.2"/>
    <row r="590" x14ac:dyDescent="0.2"/>
    <row r="591" x14ac:dyDescent="0.2"/>
    <row r="592" x14ac:dyDescent="0.2"/>
    <row r="593" x14ac:dyDescent="0.2"/>
    <row r="594" x14ac:dyDescent="0.2"/>
    <row r="595" x14ac:dyDescent="0.2"/>
    <row r="596" x14ac:dyDescent="0.2"/>
    <row r="597" x14ac:dyDescent="0.2"/>
    <row r="598" x14ac:dyDescent="0.2"/>
    <row r="599" x14ac:dyDescent="0.2"/>
    <row r="600" x14ac:dyDescent="0.2"/>
    <row r="601" x14ac:dyDescent="0.2"/>
    <row r="602" x14ac:dyDescent="0.2"/>
    <row r="603" x14ac:dyDescent="0.2"/>
    <row r="604" x14ac:dyDescent="0.2"/>
    <row r="605" x14ac:dyDescent="0.2"/>
    <row r="606" x14ac:dyDescent="0.2"/>
    <row r="607" x14ac:dyDescent="0.2"/>
    <row r="608" x14ac:dyDescent="0.2"/>
    <row r="609" x14ac:dyDescent="0.2"/>
    <row r="610" x14ac:dyDescent="0.2"/>
    <row r="611" x14ac:dyDescent="0.2"/>
    <row r="612" x14ac:dyDescent="0.2"/>
    <row r="613" x14ac:dyDescent="0.2"/>
    <row r="614" x14ac:dyDescent="0.2"/>
    <row r="615" x14ac:dyDescent="0.2"/>
    <row r="616" x14ac:dyDescent="0.2"/>
    <row r="617" x14ac:dyDescent="0.2"/>
    <row r="618" x14ac:dyDescent="0.2"/>
    <row r="619" x14ac:dyDescent="0.2"/>
    <row r="620" x14ac:dyDescent="0.2"/>
    <row r="621" x14ac:dyDescent="0.2"/>
    <row r="622" x14ac:dyDescent="0.2"/>
    <row r="623" x14ac:dyDescent="0.2"/>
    <row r="624" x14ac:dyDescent="0.2"/>
    <row r="625" x14ac:dyDescent="0.2"/>
    <row r="626" x14ac:dyDescent="0.2"/>
    <row r="627" x14ac:dyDescent="0.2"/>
    <row r="628" x14ac:dyDescent="0.2"/>
    <row r="629" x14ac:dyDescent="0.2"/>
    <row r="630" x14ac:dyDescent="0.2"/>
    <row r="631" x14ac:dyDescent="0.2"/>
    <row r="632" x14ac:dyDescent="0.2"/>
    <row r="633" x14ac:dyDescent="0.2"/>
    <row r="634" x14ac:dyDescent="0.2"/>
    <row r="635" x14ac:dyDescent="0.2"/>
    <row r="636" x14ac:dyDescent="0.2"/>
    <row r="637" x14ac:dyDescent="0.2"/>
    <row r="638" x14ac:dyDescent="0.2"/>
    <row r="639" x14ac:dyDescent="0.2"/>
    <row r="640" x14ac:dyDescent="0.2"/>
    <row r="641" x14ac:dyDescent="0.2"/>
    <row r="642" x14ac:dyDescent="0.2"/>
    <row r="643" x14ac:dyDescent="0.2"/>
    <row r="644" x14ac:dyDescent="0.2"/>
    <row r="645" x14ac:dyDescent="0.2"/>
    <row r="646" x14ac:dyDescent="0.2"/>
    <row r="647" x14ac:dyDescent="0.2"/>
    <row r="648" x14ac:dyDescent="0.2"/>
    <row r="649" x14ac:dyDescent="0.2"/>
    <row r="650" x14ac:dyDescent="0.2"/>
    <row r="651" x14ac:dyDescent="0.2"/>
    <row r="652" x14ac:dyDescent="0.2"/>
    <row r="653" x14ac:dyDescent="0.2"/>
    <row r="654" x14ac:dyDescent="0.2"/>
    <row r="655" x14ac:dyDescent="0.2"/>
    <row r="656" x14ac:dyDescent="0.2"/>
    <row r="657" x14ac:dyDescent="0.2"/>
    <row r="658" x14ac:dyDescent="0.2"/>
    <row r="659" x14ac:dyDescent="0.2"/>
    <row r="660" x14ac:dyDescent="0.2"/>
    <row r="661" x14ac:dyDescent="0.2"/>
    <row r="662" x14ac:dyDescent="0.2"/>
    <row r="663" x14ac:dyDescent="0.2"/>
    <row r="664" x14ac:dyDescent="0.2"/>
    <row r="665" x14ac:dyDescent="0.2"/>
    <row r="666" x14ac:dyDescent="0.2"/>
    <row r="667" x14ac:dyDescent="0.2"/>
    <row r="668" x14ac:dyDescent="0.2"/>
    <row r="669" x14ac:dyDescent="0.2"/>
    <row r="670" x14ac:dyDescent="0.2"/>
    <row r="671" x14ac:dyDescent="0.2"/>
    <row r="672" x14ac:dyDescent="0.2"/>
    <row r="673" x14ac:dyDescent="0.2"/>
    <row r="674" x14ac:dyDescent="0.2"/>
    <row r="675" x14ac:dyDescent="0.2"/>
    <row r="676" x14ac:dyDescent="0.2"/>
    <row r="677" x14ac:dyDescent="0.2"/>
    <row r="678" x14ac:dyDescent="0.2"/>
    <row r="679" x14ac:dyDescent="0.2"/>
    <row r="680" x14ac:dyDescent="0.2"/>
    <row r="681" x14ac:dyDescent="0.2"/>
    <row r="682" x14ac:dyDescent="0.2"/>
    <row r="683" x14ac:dyDescent="0.2"/>
    <row r="684" x14ac:dyDescent="0.2"/>
    <row r="685" x14ac:dyDescent="0.2"/>
    <row r="686" x14ac:dyDescent="0.2"/>
    <row r="687" x14ac:dyDescent="0.2"/>
    <row r="688" x14ac:dyDescent="0.2"/>
    <row r="689" x14ac:dyDescent="0.2"/>
    <row r="690" x14ac:dyDescent="0.2"/>
    <row r="691" x14ac:dyDescent="0.2"/>
    <row r="692" x14ac:dyDescent="0.2"/>
    <row r="693" x14ac:dyDescent="0.2"/>
    <row r="694" x14ac:dyDescent="0.2"/>
    <row r="695" x14ac:dyDescent="0.2"/>
    <row r="696" x14ac:dyDescent="0.2"/>
    <row r="697" x14ac:dyDescent="0.2"/>
    <row r="698" x14ac:dyDescent="0.2"/>
    <row r="699" x14ac:dyDescent="0.2"/>
    <row r="700" x14ac:dyDescent="0.2"/>
    <row r="701" x14ac:dyDescent="0.2"/>
    <row r="702" x14ac:dyDescent="0.2"/>
    <row r="703" x14ac:dyDescent="0.2"/>
    <row r="704" x14ac:dyDescent="0.2"/>
    <row r="705" x14ac:dyDescent="0.2"/>
    <row r="706" x14ac:dyDescent="0.2"/>
    <row r="707" x14ac:dyDescent="0.2"/>
    <row r="708" x14ac:dyDescent="0.2"/>
    <row r="709" x14ac:dyDescent="0.2"/>
    <row r="710" x14ac:dyDescent="0.2"/>
    <row r="711" x14ac:dyDescent="0.2"/>
    <row r="712" x14ac:dyDescent="0.2"/>
    <row r="713" x14ac:dyDescent="0.2"/>
    <row r="714" x14ac:dyDescent="0.2"/>
    <row r="715" x14ac:dyDescent="0.2"/>
    <row r="716" x14ac:dyDescent="0.2"/>
    <row r="717" x14ac:dyDescent="0.2"/>
    <row r="718" x14ac:dyDescent="0.2"/>
    <row r="719" x14ac:dyDescent="0.2"/>
    <row r="720" x14ac:dyDescent="0.2"/>
    <row r="721" x14ac:dyDescent="0.2"/>
    <row r="722" x14ac:dyDescent="0.2"/>
    <row r="723" x14ac:dyDescent="0.2"/>
    <row r="724" x14ac:dyDescent="0.2"/>
    <row r="725" x14ac:dyDescent="0.2"/>
    <row r="726" x14ac:dyDescent="0.2"/>
    <row r="727" x14ac:dyDescent="0.2"/>
    <row r="728" x14ac:dyDescent="0.2"/>
    <row r="729" x14ac:dyDescent="0.2"/>
    <row r="730" x14ac:dyDescent="0.2"/>
    <row r="731" x14ac:dyDescent="0.2"/>
    <row r="732" x14ac:dyDescent="0.2"/>
    <row r="733" x14ac:dyDescent="0.2"/>
    <row r="734" x14ac:dyDescent="0.2"/>
    <row r="735" x14ac:dyDescent="0.2"/>
    <row r="736" x14ac:dyDescent="0.2"/>
    <row r="737" x14ac:dyDescent="0.2"/>
    <row r="738" x14ac:dyDescent="0.2"/>
    <row r="739" x14ac:dyDescent="0.2"/>
    <row r="740" x14ac:dyDescent="0.2"/>
    <row r="741" x14ac:dyDescent="0.2"/>
    <row r="742" x14ac:dyDescent="0.2"/>
    <row r="743" x14ac:dyDescent="0.2"/>
    <row r="744" x14ac:dyDescent="0.2"/>
    <row r="745" x14ac:dyDescent="0.2"/>
    <row r="746" x14ac:dyDescent="0.2"/>
    <row r="747" x14ac:dyDescent="0.2"/>
    <row r="748" x14ac:dyDescent="0.2"/>
    <row r="749" x14ac:dyDescent="0.2"/>
    <row r="750" x14ac:dyDescent="0.2"/>
    <row r="751" x14ac:dyDescent="0.2"/>
    <row r="752" x14ac:dyDescent="0.2"/>
    <row r="753" x14ac:dyDescent="0.2"/>
    <row r="754" x14ac:dyDescent="0.2"/>
    <row r="755" x14ac:dyDescent="0.2"/>
    <row r="756" x14ac:dyDescent="0.2"/>
    <row r="757" x14ac:dyDescent="0.2"/>
    <row r="758" x14ac:dyDescent="0.2"/>
    <row r="759" x14ac:dyDescent="0.2"/>
    <row r="760" x14ac:dyDescent="0.2"/>
    <row r="761" x14ac:dyDescent="0.2"/>
    <row r="762" x14ac:dyDescent="0.2"/>
    <row r="763" x14ac:dyDescent="0.2"/>
    <row r="764" x14ac:dyDescent="0.2"/>
    <row r="765" x14ac:dyDescent="0.2"/>
    <row r="766" x14ac:dyDescent="0.2"/>
    <row r="767" x14ac:dyDescent="0.2"/>
    <row r="768" x14ac:dyDescent="0.2"/>
    <row r="769" x14ac:dyDescent="0.2"/>
    <row r="770" x14ac:dyDescent="0.2"/>
    <row r="771" x14ac:dyDescent="0.2"/>
    <row r="772" x14ac:dyDescent="0.2"/>
    <row r="773" x14ac:dyDescent="0.2"/>
    <row r="774" x14ac:dyDescent="0.2"/>
    <row r="775" x14ac:dyDescent="0.2"/>
    <row r="776" x14ac:dyDescent="0.2"/>
    <row r="777" x14ac:dyDescent="0.2"/>
    <row r="778" x14ac:dyDescent="0.2"/>
    <row r="779" x14ac:dyDescent="0.2"/>
    <row r="780" x14ac:dyDescent="0.2"/>
    <row r="781" x14ac:dyDescent="0.2"/>
    <row r="782" x14ac:dyDescent="0.2"/>
    <row r="783" x14ac:dyDescent="0.2"/>
    <row r="784" x14ac:dyDescent="0.2"/>
    <row r="785" x14ac:dyDescent="0.2"/>
    <row r="786" x14ac:dyDescent="0.2"/>
    <row r="787" x14ac:dyDescent="0.2"/>
    <row r="788" x14ac:dyDescent="0.2"/>
    <row r="789" x14ac:dyDescent="0.2"/>
    <row r="790" x14ac:dyDescent="0.2"/>
    <row r="791" x14ac:dyDescent="0.2"/>
    <row r="792" x14ac:dyDescent="0.2"/>
    <row r="793" x14ac:dyDescent="0.2"/>
    <row r="794" x14ac:dyDescent="0.2"/>
    <row r="795" x14ac:dyDescent="0.2"/>
    <row r="796" x14ac:dyDescent="0.2"/>
    <row r="797" x14ac:dyDescent="0.2"/>
    <row r="798" x14ac:dyDescent="0.2"/>
    <row r="799" x14ac:dyDescent="0.2"/>
    <row r="800" x14ac:dyDescent="0.2"/>
    <row r="801" x14ac:dyDescent="0.2"/>
    <row r="802" x14ac:dyDescent="0.2"/>
    <row r="803" x14ac:dyDescent="0.2"/>
    <row r="804" x14ac:dyDescent="0.2"/>
    <row r="805" x14ac:dyDescent="0.2"/>
    <row r="806" x14ac:dyDescent="0.2"/>
    <row r="807" x14ac:dyDescent="0.2"/>
    <row r="808" x14ac:dyDescent="0.2"/>
    <row r="809" x14ac:dyDescent="0.2"/>
    <row r="810" x14ac:dyDescent="0.2"/>
    <row r="811" x14ac:dyDescent="0.2"/>
    <row r="812" x14ac:dyDescent="0.2"/>
    <row r="813" x14ac:dyDescent="0.2"/>
    <row r="814" x14ac:dyDescent="0.2"/>
    <row r="815" x14ac:dyDescent="0.2"/>
    <row r="816" x14ac:dyDescent="0.2"/>
    <row r="817" x14ac:dyDescent="0.2"/>
    <row r="818" x14ac:dyDescent="0.2"/>
    <row r="819" x14ac:dyDescent="0.2"/>
    <row r="820" x14ac:dyDescent="0.2"/>
    <row r="821" x14ac:dyDescent="0.2"/>
    <row r="822" x14ac:dyDescent="0.2"/>
    <row r="823" x14ac:dyDescent="0.2"/>
    <row r="824" x14ac:dyDescent="0.2"/>
    <row r="825" x14ac:dyDescent="0.2"/>
    <row r="826" x14ac:dyDescent="0.2"/>
    <row r="827" x14ac:dyDescent="0.2"/>
    <row r="828" x14ac:dyDescent="0.2"/>
    <row r="829" x14ac:dyDescent="0.2"/>
    <row r="830" x14ac:dyDescent="0.2"/>
    <row r="831" x14ac:dyDescent="0.2"/>
    <row r="832" x14ac:dyDescent="0.2"/>
    <row r="833" x14ac:dyDescent="0.2"/>
    <row r="834" x14ac:dyDescent="0.2"/>
    <row r="835" x14ac:dyDescent="0.2"/>
    <row r="836" x14ac:dyDescent="0.2"/>
    <row r="837" x14ac:dyDescent="0.2"/>
    <row r="838" x14ac:dyDescent="0.2"/>
    <row r="839" x14ac:dyDescent="0.2"/>
    <row r="840" x14ac:dyDescent="0.2"/>
    <row r="841" x14ac:dyDescent="0.2"/>
    <row r="842" x14ac:dyDescent="0.2"/>
    <row r="843" x14ac:dyDescent="0.2"/>
    <row r="844" x14ac:dyDescent="0.2"/>
    <row r="845" x14ac:dyDescent="0.2"/>
    <row r="846" x14ac:dyDescent="0.2"/>
    <row r="847" x14ac:dyDescent="0.2"/>
    <row r="848" x14ac:dyDescent="0.2"/>
    <row r="849" x14ac:dyDescent="0.2"/>
    <row r="850" x14ac:dyDescent="0.2"/>
    <row r="851" x14ac:dyDescent="0.2"/>
    <row r="852" x14ac:dyDescent="0.2"/>
    <row r="853" x14ac:dyDescent="0.2"/>
    <row r="854" x14ac:dyDescent="0.2"/>
    <row r="855" x14ac:dyDescent="0.2"/>
    <row r="856" x14ac:dyDescent="0.2"/>
    <row r="857" x14ac:dyDescent="0.2"/>
    <row r="858" x14ac:dyDescent="0.2"/>
    <row r="859" x14ac:dyDescent="0.2"/>
    <row r="860" x14ac:dyDescent="0.2"/>
    <row r="861" x14ac:dyDescent="0.2"/>
    <row r="862" x14ac:dyDescent="0.2"/>
    <row r="863" x14ac:dyDescent="0.2"/>
    <row r="864" x14ac:dyDescent="0.2"/>
    <row r="865" x14ac:dyDescent="0.2"/>
    <row r="866" x14ac:dyDescent="0.2"/>
    <row r="867" x14ac:dyDescent="0.2"/>
    <row r="868" x14ac:dyDescent="0.2"/>
    <row r="869" x14ac:dyDescent="0.2"/>
    <row r="870" x14ac:dyDescent="0.2"/>
    <row r="871" x14ac:dyDescent="0.2"/>
    <row r="872" x14ac:dyDescent="0.2"/>
    <row r="873" x14ac:dyDescent="0.2"/>
    <row r="874" x14ac:dyDescent="0.2"/>
    <row r="875" x14ac:dyDescent="0.2"/>
    <row r="876" x14ac:dyDescent="0.2"/>
    <row r="877" x14ac:dyDescent="0.2"/>
    <row r="878" x14ac:dyDescent="0.2"/>
    <row r="879" x14ac:dyDescent="0.2"/>
    <row r="880" x14ac:dyDescent="0.2"/>
    <row r="881" x14ac:dyDescent="0.2"/>
    <row r="882" x14ac:dyDescent="0.2"/>
    <row r="883" x14ac:dyDescent="0.2"/>
    <row r="884" x14ac:dyDescent="0.2"/>
    <row r="885" x14ac:dyDescent="0.2"/>
    <row r="886" x14ac:dyDescent="0.2"/>
    <row r="887" x14ac:dyDescent="0.2"/>
    <row r="888" x14ac:dyDescent="0.2"/>
    <row r="889" x14ac:dyDescent="0.2"/>
    <row r="890" x14ac:dyDescent="0.2"/>
    <row r="891" x14ac:dyDescent="0.2"/>
    <row r="892" x14ac:dyDescent="0.2"/>
    <row r="893" x14ac:dyDescent="0.2"/>
    <row r="894" x14ac:dyDescent="0.2"/>
    <row r="895" x14ac:dyDescent="0.2"/>
    <row r="896" x14ac:dyDescent="0.2"/>
    <row r="897" x14ac:dyDescent="0.2"/>
    <row r="898" x14ac:dyDescent="0.2"/>
    <row r="899" x14ac:dyDescent="0.2"/>
    <row r="900" x14ac:dyDescent="0.2"/>
    <row r="901" x14ac:dyDescent="0.2"/>
    <row r="902" x14ac:dyDescent="0.2"/>
    <row r="903" x14ac:dyDescent="0.2"/>
    <row r="904" x14ac:dyDescent="0.2"/>
    <row r="905" x14ac:dyDescent="0.2"/>
    <row r="906" x14ac:dyDescent="0.2"/>
    <row r="907" x14ac:dyDescent="0.2"/>
    <row r="908" x14ac:dyDescent="0.2"/>
    <row r="909" x14ac:dyDescent="0.2"/>
    <row r="910" x14ac:dyDescent="0.2"/>
    <row r="911" x14ac:dyDescent="0.2"/>
    <row r="912" x14ac:dyDescent="0.2"/>
    <row r="913" x14ac:dyDescent="0.2"/>
    <row r="914" x14ac:dyDescent="0.2"/>
    <row r="915" x14ac:dyDescent="0.2"/>
    <row r="916" x14ac:dyDescent="0.2"/>
    <row r="917" x14ac:dyDescent="0.2"/>
    <row r="918" x14ac:dyDescent="0.2"/>
    <row r="919" x14ac:dyDescent="0.2"/>
    <row r="920" x14ac:dyDescent="0.2"/>
    <row r="921" x14ac:dyDescent="0.2"/>
    <row r="922" x14ac:dyDescent="0.2"/>
    <row r="923" x14ac:dyDescent="0.2"/>
    <row r="924" x14ac:dyDescent="0.2"/>
    <row r="925" x14ac:dyDescent="0.2"/>
    <row r="926" x14ac:dyDescent="0.2"/>
    <row r="927" x14ac:dyDescent="0.2"/>
    <row r="928" x14ac:dyDescent="0.2"/>
    <row r="929" x14ac:dyDescent="0.2"/>
    <row r="930" x14ac:dyDescent="0.2"/>
    <row r="931" x14ac:dyDescent="0.2"/>
    <row r="932" x14ac:dyDescent="0.2"/>
    <row r="933" x14ac:dyDescent="0.2"/>
    <row r="934" x14ac:dyDescent="0.2"/>
    <row r="935" x14ac:dyDescent="0.2"/>
    <row r="936" x14ac:dyDescent="0.2"/>
    <row r="937" x14ac:dyDescent="0.2"/>
    <row r="938" x14ac:dyDescent="0.2"/>
    <row r="939" x14ac:dyDescent="0.2"/>
    <row r="940" x14ac:dyDescent="0.2"/>
    <row r="941" x14ac:dyDescent="0.2"/>
    <row r="942" x14ac:dyDescent="0.2"/>
    <row r="943" x14ac:dyDescent="0.2"/>
    <row r="944" x14ac:dyDescent="0.2"/>
    <row r="945" x14ac:dyDescent="0.2"/>
    <row r="946" x14ac:dyDescent="0.2"/>
    <row r="947" x14ac:dyDescent="0.2"/>
    <row r="948" x14ac:dyDescent="0.2"/>
    <row r="949" x14ac:dyDescent="0.2"/>
    <row r="950" x14ac:dyDescent="0.2"/>
    <row r="951" x14ac:dyDescent="0.2"/>
    <row r="952" x14ac:dyDescent="0.2"/>
    <row r="953" x14ac:dyDescent="0.2"/>
    <row r="954" x14ac:dyDescent="0.2"/>
    <row r="955" x14ac:dyDescent="0.2"/>
    <row r="956" x14ac:dyDescent="0.2"/>
    <row r="957" x14ac:dyDescent="0.2"/>
    <row r="958" x14ac:dyDescent="0.2"/>
    <row r="959" x14ac:dyDescent="0.2"/>
    <row r="960" x14ac:dyDescent="0.2"/>
    <row r="961" x14ac:dyDescent="0.2"/>
    <row r="962" x14ac:dyDescent="0.2"/>
    <row r="963" x14ac:dyDescent="0.2"/>
    <row r="964" x14ac:dyDescent="0.2"/>
    <row r="965" x14ac:dyDescent="0.2"/>
    <row r="966" x14ac:dyDescent="0.2"/>
    <row r="967" x14ac:dyDescent="0.2"/>
    <row r="968" x14ac:dyDescent="0.2"/>
    <row r="969" x14ac:dyDescent="0.2"/>
    <row r="970" x14ac:dyDescent="0.2"/>
    <row r="971" x14ac:dyDescent="0.2"/>
    <row r="972" x14ac:dyDescent="0.2"/>
    <row r="973" x14ac:dyDescent="0.2"/>
    <row r="974" x14ac:dyDescent="0.2"/>
    <row r="975" x14ac:dyDescent="0.2"/>
    <row r="976" x14ac:dyDescent="0.2"/>
    <row r="977" x14ac:dyDescent="0.2"/>
    <row r="978" x14ac:dyDescent="0.2"/>
    <row r="979" x14ac:dyDescent="0.2"/>
    <row r="980" x14ac:dyDescent="0.2"/>
    <row r="981" x14ac:dyDescent="0.2"/>
    <row r="982" x14ac:dyDescent="0.2"/>
    <row r="983" x14ac:dyDescent="0.2"/>
    <row r="984" x14ac:dyDescent="0.2"/>
    <row r="985" x14ac:dyDescent="0.2"/>
    <row r="986" x14ac:dyDescent="0.2"/>
    <row r="987" x14ac:dyDescent="0.2"/>
    <row r="988" x14ac:dyDescent="0.2"/>
    <row r="989" x14ac:dyDescent="0.2"/>
    <row r="990" x14ac:dyDescent="0.2"/>
    <row r="991" x14ac:dyDescent="0.2"/>
    <row r="992" x14ac:dyDescent="0.2"/>
    <row r="993" x14ac:dyDescent="0.2"/>
    <row r="994" x14ac:dyDescent="0.2"/>
    <row r="995" x14ac:dyDescent="0.2"/>
    <row r="996" x14ac:dyDescent="0.2"/>
    <row r="997" x14ac:dyDescent="0.2"/>
    <row r="998" x14ac:dyDescent="0.2"/>
    <row r="999" x14ac:dyDescent="0.2"/>
    <row r="1000" x14ac:dyDescent="0.2"/>
    <row r="1001" x14ac:dyDescent="0.2"/>
    <row r="1002" x14ac:dyDescent="0.2"/>
    <row r="1003" x14ac:dyDescent="0.2"/>
    <row r="1004" x14ac:dyDescent="0.2"/>
    <row r="1005" x14ac:dyDescent="0.2"/>
    <row r="1006" x14ac:dyDescent="0.2"/>
    <row r="1007" x14ac:dyDescent="0.2"/>
    <row r="1008" x14ac:dyDescent="0.2"/>
    <row r="1009" x14ac:dyDescent="0.2"/>
    <row r="1010" x14ac:dyDescent="0.2"/>
    <row r="1011" x14ac:dyDescent="0.2"/>
    <row r="1012" x14ac:dyDescent="0.2"/>
    <row r="1013" x14ac:dyDescent="0.2"/>
    <row r="1014" x14ac:dyDescent="0.2"/>
    <row r="1015" x14ac:dyDescent="0.2"/>
    <row r="1016" x14ac:dyDescent="0.2"/>
    <row r="1017" x14ac:dyDescent="0.2"/>
    <row r="1018" x14ac:dyDescent="0.2"/>
    <row r="1019" x14ac:dyDescent="0.2"/>
    <row r="1020" x14ac:dyDescent="0.2"/>
    <row r="1021" x14ac:dyDescent="0.2"/>
    <row r="1022" x14ac:dyDescent="0.2"/>
    <row r="1023" x14ac:dyDescent="0.2"/>
    <row r="1024" x14ac:dyDescent="0.2"/>
    <row r="1025" x14ac:dyDescent="0.2"/>
    <row r="1026" x14ac:dyDescent="0.2"/>
    <row r="1027" x14ac:dyDescent="0.2"/>
    <row r="1028" x14ac:dyDescent="0.2"/>
    <row r="1029" x14ac:dyDescent="0.2"/>
    <row r="1030" x14ac:dyDescent="0.2"/>
    <row r="1031" x14ac:dyDescent="0.2"/>
    <row r="1032" x14ac:dyDescent="0.2"/>
    <row r="1033" x14ac:dyDescent="0.2"/>
    <row r="1034" x14ac:dyDescent="0.2"/>
    <row r="1035" x14ac:dyDescent="0.2"/>
    <row r="1036" x14ac:dyDescent="0.2"/>
    <row r="1037" x14ac:dyDescent="0.2"/>
    <row r="1038" x14ac:dyDescent="0.2"/>
    <row r="1039" x14ac:dyDescent="0.2"/>
    <row r="1040" x14ac:dyDescent="0.2"/>
    <row r="1041" x14ac:dyDescent="0.2"/>
    <row r="1042" x14ac:dyDescent="0.2"/>
    <row r="1043" x14ac:dyDescent="0.2"/>
    <row r="1044" x14ac:dyDescent="0.2"/>
    <row r="1045" x14ac:dyDescent="0.2"/>
    <row r="1046" x14ac:dyDescent="0.2"/>
    <row r="1047" x14ac:dyDescent="0.2"/>
    <row r="1048" x14ac:dyDescent="0.2"/>
    <row r="1049" x14ac:dyDescent="0.2"/>
    <row r="1050" x14ac:dyDescent="0.2"/>
    <row r="1051" x14ac:dyDescent="0.2"/>
    <row r="1052" x14ac:dyDescent="0.2"/>
    <row r="1053" x14ac:dyDescent="0.2"/>
    <row r="1054" x14ac:dyDescent="0.2"/>
    <row r="1055" x14ac:dyDescent="0.2"/>
    <row r="1056" x14ac:dyDescent="0.2"/>
    <row r="1057" x14ac:dyDescent="0.2"/>
  </sheetData>
  <autoFilter ref="A3:Y255" xr:uid="{00000000-0009-0000-0000-000004000000}"/>
  <mergeCells count="50">
    <mergeCell ref="B11:E11"/>
    <mergeCell ref="B2:D2"/>
    <mergeCell ref="G2:H2"/>
    <mergeCell ref="I2:J2"/>
    <mergeCell ref="K2:L2"/>
    <mergeCell ref="Q2:R2"/>
    <mergeCell ref="S2:T2"/>
    <mergeCell ref="B4:P4"/>
    <mergeCell ref="B6:E6"/>
    <mergeCell ref="B7:P7"/>
    <mergeCell ref="M2:N2"/>
    <mergeCell ref="O2:P2"/>
    <mergeCell ref="G72:H72"/>
    <mergeCell ref="I72:J72"/>
    <mergeCell ref="K72:L72"/>
    <mergeCell ref="B12:P12"/>
    <mergeCell ref="B18:E18"/>
    <mergeCell ref="B19:P19"/>
    <mergeCell ref="B25:E25"/>
    <mergeCell ref="B26:P26"/>
    <mergeCell ref="B32:E32"/>
    <mergeCell ref="B33:P33"/>
    <mergeCell ref="B39:E39"/>
    <mergeCell ref="B40:P40"/>
    <mergeCell ref="B47:E47"/>
    <mergeCell ref="B48:P48"/>
    <mergeCell ref="B227:E227"/>
    <mergeCell ref="B73:E73"/>
    <mergeCell ref="B74:P74"/>
    <mergeCell ref="I164:J164"/>
    <mergeCell ref="K164:L164"/>
    <mergeCell ref="I180:J180"/>
    <mergeCell ref="K180:L180"/>
    <mergeCell ref="I182:J182"/>
    <mergeCell ref="K182:L182"/>
    <mergeCell ref="B184:E184"/>
    <mergeCell ref="B185:P185"/>
    <mergeCell ref="Q212:R212"/>
    <mergeCell ref="B263:E263"/>
    <mergeCell ref="B228:P228"/>
    <mergeCell ref="B231:E231"/>
    <mergeCell ref="B232:P232"/>
    <mergeCell ref="B235:E235"/>
    <mergeCell ref="B236:P236"/>
    <mergeCell ref="B246:E246"/>
    <mergeCell ref="B247:P247"/>
    <mergeCell ref="B251:E251"/>
    <mergeCell ref="B252:P252"/>
    <mergeCell ref="B255:E255"/>
    <mergeCell ref="B256:P256"/>
  </mergeCells>
  <hyperlinks>
    <hyperlink ref="C147" r:id="rId1" display="D-DT-3082, D-DT-3091, D-DT-3093, D-DT-3139, D-DT-3102, &amp; D-DT-0891 Sheet 1 &amp; Sheet 3." xr:uid="{8F7F70B1-FD0E-44F5-B827-371DAC2240C6}"/>
    <hyperlink ref="C50" r:id="rId2" display="D-DT-0892 Sheet 1 and Sheet 3" xr:uid="{F66D18BF-FD24-48BA-98A2-9C13D794065B}"/>
    <hyperlink ref="C248" r:id="rId3" xr:uid="{60A8366B-8FF5-4259-9556-F5344B78B42E}"/>
    <hyperlink ref="C250" r:id="rId4" xr:uid="{353A13A8-7629-45BA-B3E9-AB7B66FA32CF}"/>
    <hyperlink ref="C152" r:id="rId5" display="D-DT-3049, D-DT-3102, D-DT-8074, D-DT-3139 and D-DT-3102. " xr:uid="{CAB7E6CC-CDAC-4E17-A67B-7EC420638081}"/>
    <hyperlink ref="C153" r:id="rId6" display="D-DT-3049, D-DT-3102, D-DT-8074, D-DT-3139 and D-DT-3102. " xr:uid="{4E95FF7D-DA95-489E-AD64-09B9768EBA29}"/>
    <hyperlink ref="C154" r:id="rId7" display="D-DT-3049, D-DT-3102, D-DT-8074, D-DT-3139 and D-DT-3102. " xr:uid="{79C98C60-D24C-49BA-919D-4494941AFB16}"/>
    <hyperlink ref="C155" r:id="rId8" display="D-DT-3049, D-DT-3102, D-DT-8074, D-DT-3139 and D-DT-3102. " xr:uid="{E789CD6E-7468-4DA8-AC94-4FE39E9E1EFA}"/>
    <hyperlink ref="C156" r:id="rId9" display="D-DT-3049, D-DT-3102, D-DT-8074, D-DT-3139 and D-DT-3102. " xr:uid="{0EA684AD-5BED-4E1E-9A9F-E574EB33AE71}"/>
    <hyperlink ref="C157" r:id="rId10" display="D-DT-3049, D-DT-3102, D-DT-8074, D-DT-3139 and D-DT-3102. " xr:uid="{F0BD7F28-FEC0-4D96-895B-DD3488CAD564}"/>
    <hyperlink ref="C158" r:id="rId11" display="D-DT-3049, D-DT-3102, D-DT-8074, D-DT-3139, D-DT-3102 and D-DT-0894 Sheet 1." xr:uid="{FD2D8959-A6BF-44D4-8637-AC70884418E0}"/>
    <hyperlink ref="C163" r:id="rId12" xr:uid="{A6D0B039-CA64-4AE1-B466-2033D794DDF9}"/>
    <hyperlink ref="C186" r:id="rId13" display="D-DT-8072 and earthing design drawing" xr:uid="{CFC9ED70-E668-4E96-8ED5-EB6CA9963BC3}"/>
    <hyperlink ref="C213" r:id="rId14" display="DST 34-1177" xr:uid="{FB84FA13-16AB-4E72-B2BB-4A3C370288C5}"/>
    <hyperlink ref="C207" r:id="rId15" display="D-DT-8075 and earthing design drawing" xr:uid="{7732E256-7C7E-4A25-95B7-539A7361F1FE}"/>
    <hyperlink ref="C208" r:id="rId16" display="D-DT-8075 and earthing design drawing" xr:uid="{154BD230-6BFE-4EA9-8357-5E4B9F214B48}"/>
    <hyperlink ref="C159" r:id="rId17" display="D-DT-3049, D-DT-3102, D-DT-8074, D-DT-3139, D-DT-3102 and D-DT-0894 Sheet 1." xr:uid="{7BCDAACF-A08D-4060-953D-0B1ED76F55DC}"/>
    <hyperlink ref="C160" r:id="rId18" display="D-DT-3049, D-DT-3102, D-DT-8074, D-DT-3139, D-DT-3102 and D-DT-0894 Sheet 1." xr:uid="{63D6B4BD-F1C0-4D79-BCAD-B7060D1CF4CC}"/>
    <hyperlink ref="C161" r:id="rId19" display="D-DT-3049, D-DT-3102, D-DT-8074, D-DT-3139, D-DT-3102 and D-DT-0894 Sheet 1." xr:uid="{CF6693E3-C2DA-41D6-86B4-DE8A943AA09B}"/>
    <hyperlink ref="C209" r:id="rId20" display="D-DT-3049, D-DT-3102, D-DT-8074, D-DT-3139, D-DT-3102 and D-DT-0894 Sheet 1." xr:uid="{067CAC5F-1E78-45E3-BC98-5D534EDA4C08}"/>
    <hyperlink ref="C210" r:id="rId21" display="D-DT-3049, D-DT-3102, D-DT-8074, D-DT-3139, D-DT-3102 and D-DT-0894 Sheet 1." xr:uid="{42C57279-5246-45AC-B9D5-0D53BE262862}"/>
    <hyperlink ref="C211" r:id="rId22" xr:uid="{FA480E98-E927-4064-9968-76BBE3B78CCA}"/>
    <hyperlink ref="C27" r:id="rId23" xr:uid="{78F3BC1F-B001-4DEA-BD01-1AFCC3B2C253}"/>
    <hyperlink ref="C13" r:id="rId24" xr:uid="{BB5D3F4C-4788-48F6-B505-B1693391B6D7}"/>
    <hyperlink ref="C20" r:id="rId25" display="SANS 10198 and D-DT-0892 Sheet 1 and Sheet 3" xr:uid="{5F8285CE-ED55-41AD-86D5-B8CA3D0C7C84}"/>
    <hyperlink ref="C222" r:id="rId26" display="DST 34-1177" xr:uid="{F977E53F-5B70-4AE1-B7A9-485C42115F40}"/>
    <hyperlink ref="C249" r:id="rId27" xr:uid="{F5F659B9-3D10-42FD-A902-9D53F0E803A6}"/>
    <hyperlink ref="C79" r:id="rId28" display="D-DT-8071" xr:uid="{56EFECC1-A6C2-4FFB-8589-30DC1AB7A825}"/>
    <hyperlink ref="C80" r:id="rId29" display="D-DT-8071" xr:uid="{1C3CD1C2-8DB3-498E-9C39-72F07B2A1C2B}"/>
    <hyperlink ref="C81" r:id="rId30" display="D-DT-8071" xr:uid="{D8F73E8C-53ED-4D72-BE1F-334597FA622B}"/>
    <hyperlink ref="C82" r:id="rId31" display="D-DT-8071" xr:uid="{6CAAD4DC-B2B1-41CA-A754-B1E57DC85F84}"/>
    <hyperlink ref="C83" r:id="rId32" display="D-DT-8071" xr:uid="{AD63DB8F-7996-4583-9F94-7A7B8065DD48}"/>
    <hyperlink ref="C84" r:id="rId33" display="D-DT-8071" xr:uid="{56D45EF3-80CC-4F07-97DE-4D6A2405CD27}"/>
    <hyperlink ref="C85" r:id="rId34" display="D-DT-8071" xr:uid="{81971C4F-A901-4832-8DE7-5F178945C8CB}"/>
    <hyperlink ref="C86" r:id="rId35" display="D-DT-8071" xr:uid="{09347D16-D386-4773-884D-64AEF04806FB}"/>
    <hyperlink ref="C93" r:id="rId36" display="D-DT-8071" xr:uid="{1BEA75B0-860A-43F8-9360-3EB90482CDD6}"/>
    <hyperlink ref="C94" r:id="rId37" display="D-DT-8071" xr:uid="{05BE5BBA-DA95-4390-ACB9-ADAB3007675E}"/>
    <hyperlink ref="C95" r:id="rId38" display="D-DT-8071" xr:uid="{D7FF4399-4F94-441D-B5D4-8DA1D6CBC750}"/>
    <hyperlink ref="C96" r:id="rId39" display="D-DT-8071" xr:uid="{7B43E5FF-49F1-4986-933C-5FC0CCED81FB}"/>
    <hyperlink ref="C97" r:id="rId40" display="D-DT-8071" xr:uid="{AF6F0BC4-0D92-4E18-9B54-F780C6FA05EF}"/>
    <hyperlink ref="C98" r:id="rId41" display="D-DT-8071" xr:uid="{F986BA2F-B5C0-4361-BAA2-6B5BB76EB319}"/>
    <hyperlink ref="C99" r:id="rId42" display="D-DT-8071" xr:uid="{7B16085D-AA12-43E9-B977-E93912BC5F6D}"/>
    <hyperlink ref="C100" r:id="rId43" display="D-DT-8071" xr:uid="{AD08F8B6-D56C-4D24-9B10-7C8E1DDADD20}"/>
    <hyperlink ref="C101" r:id="rId44" display="D-DT-8071" xr:uid="{60628FE9-E743-462A-8999-6DE0F7B231E2}"/>
    <hyperlink ref="C102" r:id="rId45" display="D-DT-8071" xr:uid="{E23FE37D-3282-4640-BB2B-0AFCBFB9960F}"/>
    <hyperlink ref="C103" r:id="rId46" display="D-DT-8071" xr:uid="{CE0359AB-AF53-475A-B535-8DF06D049C4E}"/>
    <hyperlink ref="C104" r:id="rId47" display="D-DT-8071" xr:uid="{3A6EC635-B3FE-4534-9648-D42F87CFE53A}"/>
    <hyperlink ref="C105" r:id="rId48" display="D-DT-8071" xr:uid="{A203EEA4-19E5-42BD-A047-ABF65FC91ABD}"/>
    <hyperlink ref="C106" r:id="rId49" display="D-DT-8071" xr:uid="{37BA22EF-EE10-41EA-8E2B-CC1F54EAF230}"/>
    <hyperlink ref="C107" r:id="rId50" display="D-DT-8071" xr:uid="{3F48A26A-EC2C-46FD-B0FA-020330CD45D0}"/>
    <hyperlink ref="C108" r:id="rId51" display="D-DT-8071" xr:uid="{9B0ABDFA-34FC-4197-B5AE-75608E0F11A5}"/>
    <hyperlink ref="C115" r:id="rId52" display="D-DT-8071" xr:uid="{A4FD511E-12F1-40C2-BCDF-6AFD8EA34A06}"/>
    <hyperlink ref="C116" r:id="rId53" display="D-DT-8071" xr:uid="{4643D6E6-F7A0-45DF-8E61-077044E944F8}"/>
    <hyperlink ref="C117" r:id="rId54" display="D-DT-8071" xr:uid="{79CC47D6-0BC1-472E-BFA0-7053F13AD503}"/>
    <hyperlink ref="C118" r:id="rId55" display="D-DT-8071" xr:uid="{0DF150F4-3C94-4576-B3F8-191BC73FA81F}"/>
    <hyperlink ref="C119" r:id="rId56" display="D-DT-8071" xr:uid="{338CD0F7-5DDE-4CFF-A8AE-1114E336C8AF}"/>
    <hyperlink ref="C120" r:id="rId57" display="D-DT-8071" xr:uid="{ED6FD811-522E-4B79-8B10-D09CB0031BBF}"/>
    <hyperlink ref="C121" r:id="rId58" display="D-DT-8071" xr:uid="{27523940-F575-4C98-8255-7DE7D59701FB}"/>
    <hyperlink ref="C122" r:id="rId59" display="D-DT-8071" xr:uid="{7D654767-438E-470C-B165-1889B72C236E}"/>
    <hyperlink ref="C123" r:id="rId60" display="D-DT-8071" xr:uid="{8AAFD6D0-1997-4D64-AFA7-E0D74D1AD82E}"/>
    <hyperlink ref="C124" r:id="rId61" display="D-DT-8071" xr:uid="{14EE12F3-B0AA-4DE1-BF04-6299433DDE78}"/>
    <hyperlink ref="C129" r:id="rId62" display="D-DT-8071" xr:uid="{997BCBBA-826D-4988-A8DF-1096EA89FED5}"/>
    <hyperlink ref="C130" r:id="rId63" display="D-DT-8071" xr:uid="{4A1787A2-94FE-439D-A745-FA0F3BA51219}"/>
    <hyperlink ref="C131" r:id="rId64" display="D-DT-8071" xr:uid="{1E9B62B2-B7C1-472F-8D92-9DA96C0FA0FE}"/>
    <hyperlink ref="C132" r:id="rId65" display="D-DT-8071" xr:uid="{51C92B5B-5E20-429D-8093-D505C3909830}"/>
    <hyperlink ref="C133" r:id="rId66" display="D-DT-8071" xr:uid="{B405BC8B-07B4-4DC9-8EF7-FE2D049937CD}"/>
    <hyperlink ref="C134" r:id="rId67" display="D-DT-8071" xr:uid="{6B7ADE47-45DA-4B00-9CF3-7663709C717B}"/>
    <hyperlink ref="C141" r:id="rId68" display="D-DT-8071" xr:uid="{C48EE71A-9A10-46B8-8D59-490AB967FBAD}"/>
    <hyperlink ref="C142" r:id="rId69" display="D-DT-8071" xr:uid="{5BA69888-C013-46B2-A705-D5900EE9DD1C}"/>
    <hyperlink ref="C143" r:id="rId70" display="D-DT-8071" xr:uid="{D7C9F035-9CF3-4E16-BC82-B3E8507286B9}"/>
    <hyperlink ref="C144" r:id="rId71" display="D-DT-8071" xr:uid="{DA7BEE5F-EC39-4E87-8823-094170664AE9}"/>
    <hyperlink ref="C145" r:id="rId72" display="D-DT-8071" xr:uid="{7E554701-5D75-4231-A286-89D71BEC6DC3}"/>
    <hyperlink ref="C146" r:id="rId73" display="D-DT-8071" xr:uid="{7111C4BA-FBD6-448E-AB16-49C4B819AFB5}"/>
    <hyperlink ref="C14" r:id="rId74" xr:uid="{31291AB8-B812-414C-9974-9189081E9BE3}"/>
    <hyperlink ref="C15" r:id="rId75" xr:uid="{D7FD4659-E390-4DCC-9BA5-487E9DDE7255}"/>
    <hyperlink ref="C21" r:id="rId76" display="SANS 10198 and D-DT-0892 Sheet 1 and Sheet 3" xr:uid="{C5F4C818-3664-4912-80C8-00B2F5CE7157}"/>
    <hyperlink ref="C22" r:id="rId77" display="SANS 10198 and D-DT-0892 Sheet 1 and Sheet 3" xr:uid="{8ADA5EAD-7AE8-4CBE-8D31-7FFEFFA869CD}"/>
    <hyperlink ref="C28" r:id="rId78" xr:uid="{418981A9-BC90-4649-B4F4-848D4A4782AD}"/>
    <hyperlink ref="C29" r:id="rId79" xr:uid="{C12FF46B-8D0B-488A-8950-25AE9C997430}"/>
    <hyperlink ref="C51" r:id="rId80" display="D-DT-0892 Sheet 1 and Sheet 3" xr:uid="{F37B291D-8D48-48D8-9A51-BF3D225B0F33}"/>
    <hyperlink ref="C52" r:id="rId81" display="D-DT-0892 Sheet 1 and Sheet 3" xr:uid="{7984A52B-BDA0-46B3-BC23-BCFF7DFC7CA0}"/>
    <hyperlink ref="C53" r:id="rId82" display="D-DT-0892 Sheet 1 and Sheet 3" xr:uid="{83029724-C782-4AF2-A860-EA225ABE8BE4}"/>
    <hyperlink ref="C54" r:id="rId83" display="D-DT-0892 Sheet 1 and Sheet 3" xr:uid="{B28FCA30-502F-4269-B37C-B0D830314DEF}"/>
    <hyperlink ref="C55" r:id="rId84" display="D-DT-0892 Sheet 1 and Sheet 3" xr:uid="{568C5000-A4DF-4650-A1CF-996378970A0C}"/>
    <hyperlink ref="C56" r:id="rId85" display="D-DT-0892 Sheet 1 and Sheet 3" xr:uid="{FF48632B-58F3-488B-84FA-530476506EFA}"/>
    <hyperlink ref="C57" r:id="rId86" display="D-DT-0892 Sheet 1 and Sheet 3" xr:uid="{B5C17C0F-BC5D-4D7E-A815-5487530CEDD6}"/>
    <hyperlink ref="C58" r:id="rId87" display="D-DT-0892 Sheet 1 and Sheet 3" xr:uid="{6D645685-92DD-458A-823C-39A5B2446A04}"/>
    <hyperlink ref="C59" r:id="rId88" display="D-DT-0892 Sheet 1 and Sheet 3" xr:uid="{FC63849B-2420-46D7-ABB1-DF139B1D73F0}"/>
    <hyperlink ref="C60" r:id="rId89" display="D-DT-0892 Sheet 1 and Sheet 3" xr:uid="{59097282-64A5-471B-A726-8504E9ED057C}"/>
    <hyperlink ref="C61" r:id="rId90" display="D-DT-0892 Sheet 1 and Sheet 3" xr:uid="{E8BFF1AC-B195-4745-BDF4-87680E494227}"/>
    <hyperlink ref="C148" r:id="rId91" display="D-DT-3082, D-DT-3091, D-DT-3093, D-DT-3139, D-DT-3102, &amp; D-DT-0891 Sheet 1 &amp; Sheet 3." xr:uid="{CA19E732-8CD9-4010-BA27-3E4CE83A113D}"/>
    <hyperlink ref="C149" r:id="rId92" display="D-DT-3082, D-DT-3091, D-DT-3093, D-DT-3139, D-DT-3102, &amp; D-DT-0891 Sheet 1 &amp; Sheet 3." xr:uid="{42EF9356-31EE-4F56-8B11-606812FD6A55}"/>
    <hyperlink ref="C150" r:id="rId93" display="D-DT-3082, D-DT-3091, D-DT-3093, D-DT-3139, D-DT-3102, &amp; D-DT-0891 Sheet 1 &amp; Sheet 3." xr:uid="{F4D451C7-3A41-4D98-89B8-0EF134C50252}"/>
    <hyperlink ref="C151" r:id="rId94" display="D-DT-3082, D-DT-3091, D-DT-3093, D-DT-3139, D-DT-3102, &amp; D-DT-0891 Sheet 1 &amp; Sheet 3." xr:uid="{DA05571F-994E-4145-BA64-F82132D4BD61}"/>
    <hyperlink ref="C162" r:id="rId95" display="D-DT-3082, D-DT-3091, D-DT-3093, D-DT-3139, D-DT-3102, &amp; D-DT-0891 Sheet 1 &amp; Sheet 3." xr:uid="{12FD2114-5690-4B5E-AB55-860B07C25CBE}"/>
    <hyperlink ref="C164" r:id="rId96" display="DST 34-1177" xr:uid="{BA4168FE-D4D8-4E52-87FE-9C59EC482003}"/>
    <hyperlink ref="C187" r:id="rId97" display="D-DT-8072 and earthing design drawing" xr:uid="{145D5DCB-1AA0-4DF6-8F7C-A63AFBE72E3E}"/>
    <hyperlink ref="C188" r:id="rId98" display="D-DT-8072 and earthing design drawing" xr:uid="{E092536B-C72B-4E8C-A34C-6FED266357CE}"/>
    <hyperlink ref="C189" r:id="rId99" display="D-DT-8072 and earthing design drawing" xr:uid="{EAE6981C-ACDE-499B-8B95-32D8852102E1}"/>
    <hyperlink ref="C190" r:id="rId100" display="D-DT-8072 and earthing design drawing" xr:uid="{C88E5891-0BE4-45B7-A2A6-86CE4717AE23}"/>
    <hyperlink ref="C191" r:id="rId101" display="D-DT-8072 and earthing design drawing" xr:uid="{94586957-0917-4701-9A38-FAFD12C6DBF1}"/>
    <hyperlink ref="C192" r:id="rId102" display="D-DT-8072 and earthing design drawing" xr:uid="{076DEE0A-DD7C-4B9B-B085-525FD67635BB}"/>
    <hyperlink ref="C193" r:id="rId103" display="D-DT-8072 and earthing design drawing" xr:uid="{9305B026-C99A-4276-8228-A52EC775C6D1}"/>
    <hyperlink ref="C194" r:id="rId104" display="D-DT-8072 and earthing design drawing" xr:uid="{F179FD40-CDA2-456B-98BE-ADC8F0AFDF32}"/>
    <hyperlink ref="C195" r:id="rId105" display="D-DT-8072 and earthing design drawing" xr:uid="{9BFB3FE6-9483-4089-A07F-91C130D36489}"/>
    <hyperlink ref="C196" r:id="rId106" display="D-DT-8072 and earthing design drawing" xr:uid="{A234F7E6-B729-4974-AAA2-290A2A53DFCF}"/>
    <hyperlink ref="C197" r:id="rId107" display="D-DT-8072 and earthing design drawing" xr:uid="{9C759DA5-3197-46FD-A160-431B6440EC5E}"/>
    <hyperlink ref="C198" r:id="rId108" display="D-DT-8072 and earthing design drawing" xr:uid="{F900C907-50F2-42ED-B738-D6782D66AA6C}"/>
    <hyperlink ref="C199" r:id="rId109" display="D-DT-8072 and earthing design drawing" xr:uid="{8587C9ED-90CF-4ED1-A5F0-67F4214FDB92}"/>
    <hyperlink ref="C200" r:id="rId110" display="D-DT-8072 and earthing design drawing" xr:uid="{87E59D8F-F710-4B9D-B455-AEB9FF67A57E}"/>
    <hyperlink ref="C201" r:id="rId111" display="D-DT-8072 and earthing design drawing" xr:uid="{3FBE93DF-C741-4413-8199-99C112507BCB}"/>
    <hyperlink ref="C202" r:id="rId112" display="D-DT-8072 and earthing design drawing" xr:uid="{58730C0E-29D0-4177-BA90-4022580A652F}"/>
    <hyperlink ref="C203" r:id="rId113" display="D-DT-8072 and earthing design drawing" xr:uid="{856B8505-1513-4B76-BF35-AEFEFF5AAA43}"/>
    <hyperlink ref="C204" r:id="rId114" display="D-DT-8072 and earthing design drawing" xr:uid="{9C2B55FF-B165-4DE8-BF5E-68BCFD5B6EAA}"/>
    <hyperlink ref="C205" r:id="rId115" display="D-DT-8072 and earthing design drawing" xr:uid="{DBBCBE78-8C73-474F-A4D8-B388559D079E}"/>
    <hyperlink ref="C212" r:id="rId116" display="DST 34-1177" xr:uid="{F5E9C936-3D16-408E-963D-A6F37C819F7F}"/>
    <hyperlink ref="C16" r:id="rId117" xr:uid="{DA89A344-274B-4327-8218-3F0B74E84687}"/>
    <hyperlink ref="C23" r:id="rId118" display="SANS 10198 and D-DT-0892 Sheet 1 and Sheet 3" xr:uid="{BEA04FDC-9E4B-4F8E-8698-C4008FE4ADB4}"/>
    <hyperlink ref="C30" r:id="rId119" xr:uid="{1792CB7B-C65F-4D73-B1A2-484FD4F547BC}"/>
    <hyperlink ref="C221" r:id="rId120" display="DST 34-1177" xr:uid="{080D1C40-CF61-4FCA-B381-364170994353}"/>
    <hyperlink ref="C253" r:id="rId121" display="DST 34-1177" xr:uid="{1B17D2F1-D6B6-424C-B556-25247BDB0136}"/>
    <hyperlink ref="C254" r:id="rId122" display="DST 34-1177 &amp; Examples: D-DT-0881, D-DT-0882." xr:uid="{E85E1E7A-7BB1-4448-BB06-75D406853A59}"/>
    <hyperlink ref="C219" r:id="rId123" display="D-DT-1850" xr:uid="{2841EF0F-A888-4338-8F77-0D03A06AE232}"/>
    <hyperlink ref="C220" r:id="rId124" display="D-DT-1850" xr:uid="{D0713BC3-CB13-4C0B-BB9F-7926FCE6C9D6}"/>
    <hyperlink ref="C125" r:id="rId125" display="D-DT-8071" xr:uid="{592D8376-9ADC-43F5-8340-C452B12D94A2}"/>
    <hyperlink ref="C126" r:id="rId126" display="D-DT-8071" xr:uid="{1451F538-EBEC-4334-9BDB-58C73EFF8C0B}"/>
    <hyperlink ref="C127" r:id="rId127" display="D-DT-8071" xr:uid="{FD523160-21EF-485D-9027-D5C92939C2EB}"/>
    <hyperlink ref="C128" r:id="rId128" display="D-DT-8071" xr:uid="{BA691FAA-CA93-4059-BD35-06455ABAC2E5}"/>
    <hyperlink ref="C87" r:id="rId129" display="D-DT-8071" xr:uid="{6D7CF6EB-CB0C-4234-AA04-DD0D9AB2D073}"/>
    <hyperlink ref="C88" r:id="rId130" display="D-DT-8071" xr:uid="{5B67301F-8815-45F2-AB2E-B4C91E721A8A}"/>
    <hyperlink ref="C89" r:id="rId131" display="D-DT-8071" xr:uid="{1B000058-A8C4-4F3A-B582-966458DCA15D}"/>
    <hyperlink ref="C90" r:id="rId132" display="D-DT-8071" xr:uid="{F13AAA3D-B15C-46D6-B404-54398909994A}"/>
    <hyperlink ref="C91" r:id="rId133" display="D-DT-8071" xr:uid="{B9605A48-E218-4640-B2D0-0CDB0938C59D}"/>
    <hyperlink ref="C92" r:id="rId134" display="D-DT-8071" xr:uid="{F5F3BA66-0160-4A4F-B9A2-163FF7A7EF88}"/>
    <hyperlink ref="C109" r:id="rId135" display="D-DT-8071" xr:uid="{BD2D2613-EE3D-4961-9D2A-344763D82EDB}"/>
    <hyperlink ref="C110" r:id="rId136" display="D-DT-8071" xr:uid="{A270F841-236E-4409-9515-7310E38BC592}"/>
    <hyperlink ref="C111" r:id="rId137" display="D-DT-8071" xr:uid="{6E2D671D-1229-482C-8760-965F57428418}"/>
    <hyperlink ref="C112" r:id="rId138" display="D-DT-8071" xr:uid="{F50CE830-A7CC-4D90-8759-6D5F12E46688}"/>
    <hyperlink ref="C113" r:id="rId139" display="D-DT-8071" xr:uid="{D533C53C-0ED2-4F27-8A9A-DC357301A909}"/>
    <hyperlink ref="C114" r:id="rId140" display="D-DT-8071" xr:uid="{3D90C1CF-C427-4BDA-9C13-E94A288CD5D0}"/>
    <hyperlink ref="C140" r:id="rId141" display="D-DT-8071" xr:uid="{9D233CB8-9B68-41B9-B4C8-73EA15771999}"/>
    <hyperlink ref="C139" r:id="rId142" display="D-DT-8071" xr:uid="{B03C1607-F1FF-47B1-B536-A563296BAC8A}"/>
    <hyperlink ref="C138" r:id="rId143" display="D-DT-8071" xr:uid="{0BF44A83-7832-488B-AD3D-77D9FF617198}"/>
    <hyperlink ref="C137" r:id="rId144" display="D-DT-8071" xr:uid="{227577FF-964B-4C74-9FB8-A34564BF8EA7}"/>
    <hyperlink ref="C136" r:id="rId145" display="D-DT-8071" xr:uid="{1D572157-BBA6-4ACE-A849-62CD21DB87D1}"/>
    <hyperlink ref="C135" r:id="rId146" display="D-DT-8071" xr:uid="{1B47005C-58C5-4122-BA28-6A92716E5EFB}"/>
    <hyperlink ref="C17" r:id="rId147" xr:uid="{B15B00C7-DF4A-4A4E-9514-4BA8F22B495C}"/>
    <hyperlink ref="C24" r:id="rId148" display="SANS 10198 and D-DT-0892 Sheet 1 and Sheet 3" xr:uid="{8E4E4D38-1D5F-4811-83E5-0D8D25580B54}"/>
    <hyperlink ref="C31" r:id="rId149" xr:uid="{B59B7E14-2BB0-482D-8584-71BFA6CFCDDE}"/>
    <hyperlink ref="C46" r:id="rId150" display="SANS 10198 and D-DT-0892 Sheet 1 and Sheet 3" xr:uid="{33D31BAF-F6A3-4F63-B688-90AC4259F5F0}"/>
    <hyperlink ref="C70" r:id="rId151" display="SANS 10198 and D-DT-0892 Sheet 1 and Sheet 3" xr:uid="{CC9F7441-FEB9-458C-993C-5D72FDC20F84}"/>
    <hyperlink ref="C181" r:id="rId152" display="SANS 10198 and D-DT-0892 Sheet 1 and Sheet 3" xr:uid="{4AF2A9BA-262E-4307-B21D-639C71819058}"/>
  </hyperlinks>
  <pageMargins left="0.7" right="0.7" top="0.75" bottom="0.75" header="0.3" footer="0.3"/>
  <pageSetup scale="90" fitToHeight="0" orientation="landscape" r:id="rId153"/>
  <headerFooter>
    <oddFooter>&amp;L&amp;1#&amp;"Calibri"&amp;10 Sensitivity: Controlled Disclosure</oddFooter>
  </headerFooter>
  <legacyDrawing r:id="rId15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BECAB-4A47-4064-8DB5-0A8085BEBEA4}">
  <sheetPr>
    <pageSetUpPr fitToPage="1"/>
  </sheetPr>
  <dimension ref="C4:H14"/>
  <sheetViews>
    <sheetView workbookViewId="0">
      <selection activeCell="F20" sqref="F20"/>
    </sheetView>
  </sheetViews>
  <sheetFormatPr defaultRowHeight="15" x14ac:dyDescent="0.25"/>
  <cols>
    <col min="4" max="4" width="15.5703125" customWidth="1"/>
    <col min="5" max="5" width="41.7109375" customWidth="1"/>
    <col min="8" max="8" width="17.140625" customWidth="1"/>
  </cols>
  <sheetData>
    <row r="4" spans="3:8" x14ac:dyDescent="0.25">
      <c r="H4" s="376"/>
    </row>
    <row r="5" spans="3:8" ht="15.75" thickBot="1" x14ac:dyDescent="0.3">
      <c r="H5" s="376"/>
    </row>
    <row r="6" spans="3:8" ht="45.75" thickBot="1" x14ac:dyDescent="0.3">
      <c r="C6" s="377" t="s">
        <v>5</v>
      </c>
      <c r="D6" s="378" t="s">
        <v>6</v>
      </c>
      <c r="E6" s="379" t="s">
        <v>7</v>
      </c>
      <c r="F6" s="379" t="s">
        <v>917</v>
      </c>
      <c r="G6" s="380" t="s">
        <v>918</v>
      </c>
      <c r="H6" s="381" t="s">
        <v>10</v>
      </c>
    </row>
    <row r="7" spans="3:8" ht="22.5" customHeight="1" x14ac:dyDescent="0.25">
      <c r="C7" s="133" t="s">
        <v>919</v>
      </c>
      <c r="D7" s="134" t="s">
        <v>13</v>
      </c>
      <c r="E7" s="382" t="s">
        <v>920</v>
      </c>
      <c r="F7" s="294" t="s">
        <v>921</v>
      </c>
      <c r="G7" s="383"/>
      <c r="H7" s="315"/>
    </row>
    <row r="8" spans="3:8" ht="22.5" customHeight="1" x14ac:dyDescent="0.25">
      <c r="C8" s="120" t="s">
        <v>922</v>
      </c>
      <c r="D8" s="14" t="s">
        <v>13</v>
      </c>
      <c r="E8" s="384" t="s">
        <v>923</v>
      </c>
      <c r="F8" s="249" t="s">
        <v>921</v>
      </c>
      <c r="G8" s="385"/>
      <c r="H8" s="315"/>
    </row>
    <row r="9" spans="3:8" ht="22.5" customHeight="1" x14ac:dyDescent="0.25">
      <c r="C9" s="120" t="s">
        <v>924</v>
      </c>
      <c r="D9" s="14" t="s">
        <v>13</v>
      </c>
      <c r="E9" s="384" t="s">
        <v>925</v>
      </c>
      <c r="F9" s="249" t="s">
        <v>921</v>
      </c>
      <c r="G9" s="385"/>
      <c r="H9" s="315"/>
    </row>
    <row r="10" spans="3:8" ht="22.5" customHeight="1" x14ac:dyDescent="0.25">
      <c r="C10" s="120" t="s">
        <v>926</v>
      </c>
      <c r="D10" s="14" t="s">
        <v>13</v>
      </c>
      <c r="E10" s="384" t="s">
        <v>927</v>
      </c>
      <c r="F10" s="249" t="s">
        <v>921</v>
      </c>
      <c r="G10" s="385"/>
      <c r="H10" s="315"/>
    </row>
    <row r="11" spans="3:8" ht="22.5" customHeight="1" x14ac:dyDescent="0.25">
      <c r="C11" s="120" t="s">
        <v>928</v>
      </c>
      <c r="D11" s="14" t="s">
        <v>13</v>
      </c>
      <c r="E11" s="384" t="s">
        <v>929</v>
      </c>
      <c r="F11" s="249" t="s">
        <v>921</v>
      </c>
      <c r="G11" s="385"/>
      <c r="H11" s="315"/>
    </row>
    <row r="12" spans="3:8" ht="22.5" customHeight="1" x14ac:dyDescent="0.25">
      <c r="C12" s="120" t="s">
        <v>930</v>
      </c>
      <c r="D12" s="14" t="s">
        <v>13</v>
      </c>
      <c r="E12" s="384" t="s">
        <v>931</v>
      </c>
      <c r="F12" s="249" t="s">
        <v>921</v>
      </c>
      <c r="G12" s="385"/>
      <c r="H12" s="315"/>
    </row>
    <row r="13" spans="3:8" ht="22.5" customHeight="1" thickBot="1" x14ac:dyDescent="0.3">
      <c r="C13" s="102" t="s">
        <v>932</v>
      </c>
      <c r="D13" s="202" t="s">
        <v>13</v>
      </c>
      <c r="E13" s="386" t="s">
        <v>933</v>
      </c>
      <c r="F13" s="352" t="s">
        <v>934</v>
      </c>
      <c r="G13" s="387"/>
      <c r="H13" s="315"/>
    </row>
    <row r="14" spans="3:8" ht="22.5" customHeight="1" thickBot="1" x14ac:dyDescent="0.3">
      <c r="C14" s="466" t="s">
        <v>42</v>
      </c>
      <c r="D14" s="467"/>
      <c r="E14" s="467"/>
      <c r="F14" s="467"/>
      <c r="G14" s="388"/>
      <c r="H14" s="389"/>
    </row>
  </sheetData>
  <mergeCells count="1">
    <mergeCell ref="C14:F14"/>
  </mergeCells>
  <pageMargins left="0.7" right="0.7" top="0.75" bottom="0.75" header="0.3" footer="0.3"/>
  <pageSetup paperSize="9" fitToHeight="0" orientation="landscape" r:id="rId1"/>
  <headerFooter>
    <oddFooter>&amp;L&amp;1#&amp;"Calibri"&amp;10 Sensitivity: Controlled Disclosure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Preliminaries and General</vt:lpstr>
      <vt:lpstr>HV Cable (Civil)</vt:lpstr>
      <vt:lpstr>HV Cable (Electrical)</vt:lpstr>
      <vt:lpstr>Transport </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Phuti Ramphele</dc:creator>
  <cp:lastModifiedBy>Tlou Mashilo</cp:lastModifiedBy>
  <dcterms:created xsi:type="dcterms:W3CDTF">2025-11-18T10:10:14Z</dcterms:created>
  <dcterms:modified xsi:type="dcterms:W3CDTF">2025-11-18T10:19:32Z</dcterms:modified>
</cp:coreProperties>
</file>