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cog-my.sharepoint.com/personal/pieterp_cogta_gov_za/Documents/CWP Docs/Tender/T 2022 b/"/>
    </mc:Choice>
  </mc:AlternateContent>
  <xr:revisionPtr revIDLastSave="923" documentId="8_{8361DAE9-E22F-4AB7-8247-F854F84AC0A2}" xr6:coauthVersionLast="47" xr6:coauthVersionMax="47" xr10:uidLastSave="{046AA773-FF6F-42AC-88B8-2805DBDB3102}"/>
  <bookViews>
    <workbookView xWindow="-120" yWindow="-120" windowWidth="29040" windowHeight="15720" xr2:uid="{42637B1B-8A06-4308-A888-6D2441A84485}"/>
  </bookViews>
  <sheets>
    <sheet name="Main" sheetId="1" r:id="rId1"/>
  </sheets>
  <definedNames>
    <definedName name="_xlnm.Print_Area" localSheetId="0">Main!$A$1:$K$27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1" l="1"/>
  <c r="H6" i="1"/>
  <c r="G6" i="1"/>
  <c r="D6" i="1"/>
  <c r="G14" i="1"/>
  <c r="G13" i="1"/>
  <c r="G12" i="1"/>
  <c r="G11" i="1"/>
  <c r="G10" i="1"/>
  <c r="G9" i="1"/>
  <c r="G8" i="1"/>
  <c r="G7" i="1"/>
  <c r="D14" i="1"/>
  <c r="D13" i="1"/>
  <c r="D12" i="1"/>
  <c r="D11" i="1"/>
  <c r="D10" i="1"/>
  <c r="D9" i="1"/>
  <c r="D8" i="1"/>
  <c r="D7" i="1"/>
  <c r="P13" i="1"/>
  <c r="P6" i="1"/>
  <c r="P14" i="1"/>
  <c r="P12" i="1"/>
  <c r="P11" i="1"/>
  <c r="P10" i="1"/>
  <c r="P9" i="1"/>
  <c r="P8" i="1"/>
  <c r="P7" i="1"/>
  <c r="O15" i="1"/>
  <c r="E15" i="1"/>
  <c r="K6" i="1" l="1"/>
  <c r="H14" i="1"/>
  <c r="I14" i="1" s="1"/>
  <c r="K14" i="1" s="1"/>
  <c r="H8" i="1"/>
  <c r="I8" i="1" s="1"/>
  <c r="K8" i="1" s="1"/>
  <c r="H7" i="1"/>
  <c r="I7" i="1" s="1"/>
  <c r="K7" i="1" s="1"/>
  <c r="H12" i="1"/>
  <c r="I12" i="1" s="1"/>
  <c r="H9" i="1"/>
  <c r="I9" i="1" s="1"/>
  <c r="K9" i="1" s="1"/>
  <c r="J8" i="1"/>
  <c r="J12" i="1"/>
  <c r="H11" i="1"/>
  <c r="I11" i="1" s="1"/>
  <c r="K11" i="1" s="1"/>
  <c r="H10" i="1"/>
  <c r="I10" i="1" s="1"/>
  <c r="K10" i="1" s="1"/>
  <c r="H13" i="1"/>
  <c r="I13" i="1" s="1"/>
  <c r="K13" i="1" s="1"/>
  <c r="K12" i="1"/>
  <c r="P15" i="1"/>
  <c r="N15" i="1"/>
  <c r="J14" i="1" l="1"/>
  <c r="J7" i="1"/>
  <c r="J9" i="1"/>
  <c r="J13" i="1"/>
  <c r="J10" i="1"/>
  <c r="J6" i="1"/>
  <c r="J11" i="1"/>
  <c r="N19" i="1"/>
  <c r="B19" i="1" s="1"/>
  <c r="B15" i="1" l="1"/>
</calcChain>
</file>

<file path=xl/sharedStrings.xml><?xml version="1.0" encoding="utf-8"?>
<sst xmlns="http://schemas.openxmlformats.org/spreadsheetml/2006/main" count="33" uniqueCount="33">
  <si>
    <t>Bidder Name</t>
  </si>
  <si>
    <t>Signatory name</t>
  </si>
  <si>
    <t>Date</t>
  </si>
  <si>
    <t>Signature</t>
  </si>
  <si>
    <t>Bidder must print, sign and attach to bid documents</t>
  </si>
  <si>
    <t>Gauteng</t>
  </si>
  <si>
    <t>Free State</t>
  </si>
  <si>
    <t>Eastern Cape</t>
  </si>
  <si>
    <t>Limpopo</t>
  </si>
  <si>
    <t>Mpumalanga</t>
  </si>
  <si>
    <t>Northern Cape</t>
  </si>
  <si>
    <t>Western Cape</t>
  </si>
  <si>
    <t>Bidder to complete yellow cells only using MS Excel or similar software.  Any other change to the spread sheet will invalidate the bid</t>
  </si>
  <si>
    <t>TOTAL</t>
  </si>
  <si>
    <t>KwaZulu-Natal</t>
  </si>
  <si>
    <t xml:space="preserve">North West </t>
  </si>
  <si>
    <t>Target Participants</t>
  </si>
  <si>
    <t>All prices must be inclusive of 15% VAT if the Bidder is VAT registered</t>
  </si>
  <si>
    <t>Sites</t>
  </si>
  <si>
    <t>Total Budget per province</t>
  </si>
  <si>
    <t>TOTAL WAGE COST</t>
  </si>
  <si>
    <t>Non PM Budget</t>
  </si>
  <si>
    <t>Effective PM Fee</t>
  </si>
  <si>
    <t>Province</t>
  </si>
  <si>
    <t>VC %
(Min 20%)</t>
  </si>
  <si>
    <t>Total variable cost per participant per month</t>
  </si>
  <si>
    <t>The minumim variable cost % must be 20%</t>
  </si>
  <si>
    <r>
      <t xml:space="preserve">VC: Variable cost per participant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</si>
  <si>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FC: Fixed cost per site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</si>
  <si>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Total fixed cost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</si>
  <si>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Total Cost </t>
    </r>
    <r>
      <rPr>
        <b/>
        <u/>
        <sz val="9"/>
        <color rgb="FF000000"/>
        <rFont val="Calibri"/>
        <family val="2"/>
        <scheme val="minor"/>
      </rPr>
      <t>per month</t>
    </r>
  </si>
  <si>
    <r>
      <t xml:space="preserve">SBD 3.3 BID PRICE = 
TOTAL COST </t>
    </r>
    <r>
      <rPr>
        <b/>
        <u/>
        <sz val="9"/>
        <color rgb="FF000000"/>
        <rFont val="Calibri"/>
        <family val="2"/>
        <scheme val="minor"/>
      </rPr>
      <t>PER YEAR</t>
    </r>
  </si>
  <si>
    <t>DCOG CWP Tender T13/2022 Annexure C - Bid Costing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</si>
</sst>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&quot;R&quot;#,##0.00"/>
    <numFmt numFmtId="167" formatCode="_ * #,##0_ ;_ * \-#,##0_ ;_ * &quot;-&quot;??_ ;_ @_ "/>
    <numFmt numFmtId="168" formatCode="#,###_ ;\ \(#,###\)\ ;&quot;-&quot;"/>
    <numFmt numFmtId="169" formatCode="&quot;R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32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6" fillId="5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7" fontId="3" fillId="9" borderId="1" xfId="3" applyNumberFormat="1" applyFont="1" applyFill="1" applyBorder="1" applyAlignment="1">
      <alignment horizontal="center" vertical="center" wrapText="1"/>
    </xf>
    <xf numFmtId="0" fontId="3" fillId="10" borderId="1" xfId="3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horizontal="right" vertical="center" wrapText="1"/>
    </xf>
    <xf numFmtId="169" fontId="4" fillId="0" borderId="1" xfId="0" applyNumberFormat="1" applyFont="1" applyBorder="1"/>
    <xf numFmtId="169" fontId="3" fillId="6" borderId="1" xfId="1" applyNumberFormat="1" applyFont="1" applyFill="1" applyBorder="1" applyProtection="1"/>
    <xf numFmtId="165" fontId="4" fillId="0" borderId="1" xfId="2" applyNumberFormat="1" applyFont="1" applyBorder="1" applyProtection="1"/>
    <xf numFmtId="43" fontId="4" fillId="0" borderId="0" xfId="0" applyNumberFormat="1" applyFont="1"/>
    <xf numFmtId="168" fontId="4" fillId="6" borderId="1" xfId="0" applyNumberFormat="1" applyFont="1" applyFill="1" applyBorder="1"/>
    <xf numFmtId="168" fontId="4" fillId="11" borderId="1" xfId="0" applyNumberFormat="1" applyFont="1" applyFill="1" applyBorder="1" applyAlignment="1">
      <alignment horizontal="right"/>
    </xf>
    <xf numFmtId="164" fontId="4" fillId="8" borderId="1" xfId="1" applyNumberFormat="1" applyFont="1" applyFill="1" applyBorder="1" applyProtection="1"/>
    <xf numFmtId="0" fontId="3" fillId="3" borderId="1" xfId="0" applyFont="1" applyFill="1" applyBorder="1"/>
    <xf numFmtId="3" fontId="3" fillId="3" borderId="1" xfId="0" applyNumberFormat="1" applyFont="1" applyFill="1" applyBorder="1"/>
    <xf numFmtId="168" fontId="3" fillId="4" borderId="1" xfId="0" applyNumberFormat="1" applyFont="1" applyFill="1" applyBorder="1"/>
    <xf numFmtId="168" fontId="3" fillId="10" borderId="1" xfId="1" applyNumberFormat="1" applyFont="1" applyFill="1" applyBorder="1" applyAlignment="1" applyProtection="1">
      <alignment horizontal="right" vertical="center" wrapText="1"/>
    </xf>
    <xf numFmtId="168" fontId="3" fillId="3" borderId="1" xfId="1" applyNumberFormat="1" applyFont="1" applyFill="1" applyBorder="1" applyAlignment="1" applyProtection="1">
      <alignment horizontal="right" vertical="center" wrapText="1"/>
    </xf>
    <xf numFmtId="0" fontId="3" fillId="0" borderId="1" xfId="0" applyFont="1" applyBorder="1" applyAlignment="1">
      <alignment horizontal="left" vertical="center"/>
    </xf>
    <xf numFmtId="166" fontId="4" fillId="2" borderId="1" xfId="0" applyNumberFormat="1" applyFont="1" applyFill="1" applyBorder="1" applyProtection="1">
      <protection locked="0"/>
    </xf>
    <xf numFmtId="169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8" borderId="0" xfId="0" applyFont="1" applyFill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">
    <cellStyle name="Comma" xfId="1" builtinId="3"/>
    <cellStyle name="Normal" xfId="0" builtinId="0"/>
    <cellStyle name="Normal 2" xfId="3" xr:uid="{01D63593-5AD9-45DD-BF5B-764425328E3E}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98E8F-68E3-48AE-BCC3-F0D25B25F87A}">
  <sheetPr>
    <pageSetUpPr fitToPage="1"/>
  </sheetPr>
  <dimension ref="A1:P26"/>
  <sheetViews>
    <sheetView tabSelected="1" zoomScaleNormal="100" zoomScaleSheetLayoutView="100" workbookViewId="0">
      <selection activeCell="I18" sqref="I18"/>
    </sheetView>
  </sheetViews>
  <sheetFormatPr defaultRowHeight="12" x14ac:dyDescent="0.2"/>
  <cols>
    <col min="1" max="1" width="13.85546875" style="1" customWidth="1"/>
    <col min="2" max="2" width="9.5703125" style="1" customWidth="1"/>
    <col min="3" max="3" width="13.42578125" style="1" customWidth="1"/>
    <col min="4" max="4" width="13.140625" style="1" customWidth="1"/>
    <col min="5" max="5" width="5" style="1" customWidth="1"/>
    <col min="6" max="6" width="10.7109375" style="1" customWidth="1"/>
    <col min="7" max="7" width="11.7109375" style="1" customWidth="1"/>
    <col min="8" max="8" width="12" style="1" customWidth="1"/>
    <col min="9" max="9" width="12.7109375" style="1" customWidth="1"/>
    <col min="10" max="10" width="8.5703125" style="1" customWidth="1"/>
    <col min="11" max="11" width="8" style="1" customWidth="1"/>
    <col min="12" max="12" width="10.28515625" style="1" bestFit="1" customWidth="1"/>
    <col min="13" max="13" width="9.140625" style="1"/>
    <col min="14" max="14" width="14.42578125" style="1" customWidth="1"/>
    <col min="15" max="15" width="14.140625" style="1" customWidth="1"/>
    <col min="16" max="16" width="13.85546875" style="1" customWidth="1"/>
    <col min="17" max="16384" width="9.140625" style="1"/>
  </cols>
  <sheetData>
    <row r="1" spans="1:16" x14ac:dyDescent="0.2">
      <c r="A1" s="30" t="s">
        <v>32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6" x14ac:dyDescent="0.2">
      <c r="A2" s="2"/>
    </row>
    <row r="3" spans="1:16" ht="12" customHeight="1" x14ac:dyDescent="0.2">
      <c r="A3" s="29" t="s">
        <v>12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6" x14ac:dyDescent="0.2">
      <c r="A4" s="3"/>
    </row>
    <row r="5" spans="1:16" ht="48" x14ac:dyDescent="0.2">
      <c r="A5" s="4" t="s">
        <v>23</v>
      </c>
      <c r="B5" s="4" t="s">
        <v>16</v>
      </c>
      <c r="C5" s="5" t="s">
        <v>27</v>
      </c>
      <c r="D5" s="4" t="s">
        <v>25</v>
      </c>
      <c r="E5" s="4" t="s">
        <v>18</v>
      </c>
      <c r="F5" s="5" t="s">
        <v>28</v>
      </c>
      <c r="G5" s="4" t="s">
        <v>29</v>
      </c>
      <c r="H5" s="6" t="s">
        <v>30</v>
      </c>
      <c r="I5" s="6" t="s">
        <v>31</v>
      </c>
      <c r="J5" s="7" t="s">
        <v>24</v>
      </c>
      <c r="K5" s="7" t="s">
        <v>22</v>
      </c>
      <c r="N5" s="8" t="s">
        <v>20</v>
      </c>
      <c r="O5" s="9" t="s">
        <v>21</v>
      </c>
      <c r="P5" s="7" t="s">
        <v>19</v>
      </c>
    </row>
    <row r="6" spans="1:16" x14ac:dyDescent="0.2">
      <c r="A6" s="10" t="s">
        <v>7</v>
      </c>
      <c r="B6" s="11">
        <v>47000</v>
      </c>
      <c r="C6" s="25">
        <v>0</v>
      </c>
      <c r="D6" s="12">
        <f>ROUND(B6*C6,0)</f>
        <v>0</v>
      </c>
      <c r="E6" s="11">
        <v>33</v>
      </c>
      <c r="F6" s="26">
        <v>0</v>
      </c>
      <c r="G6" s="12">
        <f>ROUND(E6*F6,0)</f>
        <v>0</v>
      </c>
      <c r="H6" s="13">
        <f>D6+G6</f>
        <v>0</v>
      </c>
      <c r="I6" s="13">
        <f>H6*12</f>
        <v>0</v>
      </c>
      <c r="J6" s="14">
        <f>IFERROR(D6/H6,0)</f>
        <v>0</v>
      </c>
      <c r="K6" s="14">
        <f>ROUND(I6/P6,3)</f>
        <v>0</v>
      </c>
      <c r="L6" s="15"/>
      <c r="N6" s="16">
        <v>577004100</v>
      </c>
      <c r="O6" s="17">
        <v>110450000</v>
      </c>
      <c r="P6" s="18">
        <f>N6+O6</f>
        <v>687454100</v>
      </c>
    </row>
    <row r="7" spans="1:16" x14ac:dyDescent="0.2">
      <c r="A7" s="10" t="s">
        <v>6</v>
      </c>
      <c r="B7" s="11">
        <v>24800</v>
      </c>
      <c r="C7" s="25">
        <v>0</v>
      </c>
      <c r="D7" s="12">
        <f t="shared" ref="D7:D14" si="0">ROUND(B7*C7,0)</f>
        <v>0</v>
      </c>
      <c r="E7" s="11">
        <v>19</v>
      </c>
      <c r="F7" s="26">
        <v>0</v>
      </c>
      <c r="G7" s="12">
        <f t="shared" ref="G7:G14" si="1">ROUND(E7*F7,0)</f>
        <v>0</v>
      </c>
      <c r="H7" s="13">
        <f t="shared" ref="H7:H14" si="2">D7+G7</f>
        <v>0</v>
      </c>
      <c r="I7" s="13">
        <f t="shared" ref="I7:I14" si="3">H7*12</f>
        <v>0</v>
      </c>
      <c r="J7" s="14">
        <f t="shared" ref="J7:J14" si="4">IFERROR(D7/H7,0)</f>
        <v>0</v>
      </c>
      <c r="K7" s="14">
        <f t="shared" ref="K7:K14" si="5">ROUND(I7/P7,3)</f>
        <v>0</v>
      </c>
      <c r="L7" s="15"/>
      <c r="N7" s="16">
        <v>304493800</v>
      </c>
      <c r="O7" s="17">
        <v>58280000</v>
      </c>
      <c r="P7" s="18">
        <f t="shared" ref="P7:P14" si="6">N7+O7</f>
        <v>362773800</v>
      </c>
    </row>
    <row r="8" spans="1:16" x14ac:dyDescent="0.2">
      <c r="A8" s="10" t="s">
        <v>5</v>
      </c>
      <c r="B8" s="11">
        <v>22600</v>
      </c>
      <c r="C8" s="25">
        <v>0</v>
      </c>
      <c r="D8" s="12">
        <f t="shared" si="0"/>
        <v>0</v>
      </c>
      <c r="E8" s="11">
        <v>15</v>
      </c>
      <c r="F8" s="26">
        <v>0</v>
      </c>
      <c r="G8" s="12">
        <f t="shared" si="1"/>
        <v>0</v>
      </c>
      <c r="H8" s="13">
        <f t="shared" si="2"/>
        <v>0</v>
      </c>
      <c r="I8" s="13">
        <f t="shared" si="3"/>
        <v>0</v>
      </c>
      <c r="J8" s="14">
        <f t="shared" si="4"/>
        <v>0</v>
      </c>
      <c r="K8" s="14">
        <f t="shared" si="5"/>
        <v>0</v>
      </c>
      <c r="L8" s="15"/>
      <c r="N8" s="16">
        <v>277435500</v>
      </c>
      <c r="O8" s="17">
        <v>53110000</v>
      </c>
      <c r="P8" s="18">
        <f t="shared" si="6"/>
        <v>330545500</v>
      </c>
    </row>
    <row r="9" spans="1:16" x14ac:dyDescent="0.2">
      <c r="A9" s="10" t="s">
        <v>14</v>
      </c>
      <c r="B9" s="11">
        <v>45000</v>
      </c>
      <c r="C9" s="25">
        <v>0</v>
      </c>
      <c r="D9" s="12">
        <f t="shared" si="0"/>
        <v>0</v>
      </c>
      <c r="E9" s="11">
        <v>44</v>
      </c>
      <c r="F9" s="26">
        <v>0</v>
      </c>
      <c r="G9" s="12">
        <f t="shared" si="1"/>
        <v>0</v>
      </c>
      <c r="H9" s="13">
        <f t="shared" si="2"/>
        <v>0</v>
      </c>
      <c r="I9" s="13">
        <f t="shared" si="3"/>
        <v>0</v>
      </c>
      <c r="J9" s="14">
        <f t="shared" si="4"/>
        <v>0</v>
      </c>
      <c r="K9" s="14">
        <f t="shared" si="5"/>
        <v>0</v>
      </c>
      <c r="L9" s="15"/>
      <c r="N9" s="16">
        <v>552701300</v>
      </c>
      <c r="O9" s="17">
        <v>105750000</v>
      </c>
      <c r="P9" s="18">
        <f t="shared" si="6"/>
        <v>658451300</v>
      </c>
    </row>
    <row r="10" spans="1:16" x14ac:dyDescent="0.2">
      <c r="A10" s="10" t="s">
        <v>8</v>
      </c>
      <c r="B10" s="11">
        <v>29000</v>
      </c>
      <c r="C10" s="25">
        <v>0</v>
      </c>
      <c r="D10" s="12">
        <f t="shared" si="0"/>
        <v>0</v>
      </c>
      <c r="E10" s="11">
        <v>22</v>
      </c>
      <c r="F10" s="26">
        <v>0</v>
      </c>
      <c r="G10" s="12">
        <f t="shared" si="1"/>
        <v>0</v>
      </c>
      <c r="H10" s="13">
        <f t="shared" si="2"/>
        <v>0</v>
      </c>
      <c r="I10" s="13">
        <f t="shared" si="3"/>
        <v>0</v>
      </c>
      <c r="J10" s="14">
        <f t="shared" si="4"/>
        <v>0</v>
      </c>
      <c r="K10" s="14">
        <f t="shared" si="5"/>
        <v>0</v>
      </c>
      <c r="L10" s="15"/>
      <c r="N10" s="16">
        <v>356056900</v>
      </c>
      <c r="O10" s="17">
        <v>68150000</v>
      </c>
      <c r="P10" s="18">
        <f t="shared" si="6"/>
        <v>424206900</v>
      </c>
    </row>
    <row r="11" spans="1:16" x14ac:dyDescent="0.2">
      <c r="A11" s="10" t="s">
        <v>9</v>
      </c>
      <c r="B11" s="11">
        <v>26900</v>
      </c>
      <c r="C11" s="25">
        <v>0</v>
      </c>
      <c r="D11" s="12">
        <f t="shared" si="0"/>
        <v>0</v>
      </c>
      <c r="E11" s="11">
        <v>18</v>
      </c>
      <c r="F11" s="26">
        <v>0</v>
      </c>
      <c r="G11" s="12">
        <f t="shared" si="1"/>
        <v>0</v>
      </c>
      <c r="H11" s="13">
        <f t="shared" si="2"/>
        <v>0</v>
      </c>
      <c r="I11" s="13">
        <f t="shared" si="3"/>
        <v>0</v>
      </c>
      <c r="J11" s="14">
        <f t="shared" si="4"/>
        <v>0</v>
      </c>
      <c r="K11" s="14">
        <f t="shared" si="5"/>
        <v>0</v>
      </c>
      <c r="L11" s="15"/>
      <c r="N11" s="16">
        <v>330224850</v>
      </c>
      <c r="O11" s="17">
        <v>63215000</v>
      </c>
      <c r="P11" s="18">
        <f t="shared" si="6"/>
        <v>393439850</v>
      </c>
    </row>
    <row r="12" spans="1:16" x14ac:dyDescent="0.2">
      <c r="A12" s="10" t="s">
        <v>15</v>
      </c>
      <c r="B12" s="11">
        <v>21200</v>
      </c>
      <c r="C12" s="25">
        <v>0</v>
      </c>
      <c r="D12" s="12">
        <f t="shared" si="0"/>
        <v>0</v>
      </c>
      <c r="E12" s="11">
        <v>19</v>
      </c>
      <c r="F12" s="26">
        <v>0</v>
      </c>
      <c r="G12" s="12">
        <f t="shared" si="1"/>
        <v>0</v>
      </c>
      <c r="H12" s="13">
        <f t="shared" si="2"/>
        <v>0</v>
      </c>
      <c r="I12" s="13">
        <f t="shared" si="3"/>
        <v>0</v>
      </c>
      <c r="J12" s="14">
        <f t="shared" si="4"/>
        <v>0</v>
      </c>
      <c r="K12" s="14">
        <f t="shared" si="5"/>
        <v>0</v>
      </c>
      <c r="L12" s="15"/>
      <c r="N12" s="16">
        <v>260348800</v>
      </c>
      <c r="O12" s="17">
        <v>49820000</v>
      </c>
      <c r="P12" s="18">
        <f t="shared" si="6"/>
        <v>310168800</v>
      </c>
    </row>
    <row r="13" spans="1:16" x14ac:dyDescent="0.2">
      <c r="A13" s="10" t="s">
        <v>10</v>
      </c>
      <c r="B13" s="11">
        <v>21000</v>
      </c>
      <c r="C13" s="25">
        <v>0</v>
      </c>
      <c r="D13" s="12">
        <f t="shared" si="0"/>
        <v>0</v>
      </c>
      <c r="E13" s="11">
        <v>26</v>
      </c>
      <c r="F13" s="26">
        <v>0</v>
      </c>
      <c r="G13" s="12">
        <f t="shared" si="1"/>
        <v>0</v>
      </c>
      <c r="H13" s="13">
        <f t="shared" si="2"/>
        <v>0</v>
      </c>
      <c r="I13" s="13">
        <f t="shared" si="3"/>
        <v>0</v>
      </c>
      <c r="J13" s="14">
        <f t="shared" si="4"/>
        <v>0</v>
      </c>
      <c r="K13" s="14">
        <f t="shared" si="5"/>
        <v>0</v>
      </c>
      <c r="L13" s="15"/>
      <c r="N13" s="16">
        <v>258037700</v>
      </c>
      <c r="O13" s="17">
        <v>49350000</v>
      </c>
      <c r="P13" s="18">
        <f t="shared" si="6"/>
        <v>307387700</v>
      </c>
    </row>
    <row r="14" spans="1:16" x14ac:dyDescent="0.2">
      <c r="A14" s="10" t="s">
        <v>11</v>
      </c>
      <c r="B14" s="11">
        <v>17500</v>
      </c>
      <c r="C14" s="25">
        <v>0</v>
      </c>
      <c r="D14" s="12">
        <f t="shared" si="0"/>
        <v>0</v>
      </c>
      <c r="E14" s="11">
        <v>27</v>
      </c>
      <c r="F14" s="26">
        <v>0</v>
      </c>
      <c r="G14" s="12">
        <f t="shared" si="1"/>
        <v>0</v>
      </c>
      <c r="H14" s="13">
        <f t="shared" si="2"/>
        <v>0</v>
      </c>
      <c r="I14" s="13">
        <f t="shared" si="3"/>
        <v>0</v>
      </c>
      <c r="J14" s="14">
        <f t="shared" si="4"/>
        <v>0</v>
      </c>
      <c r="K14" s="14">
        <f t="shared" si="5"/>
        <v>0</v>
      </c>
      <c r="L14" s="15"/>
      <c r="N14" s="16">
        <v>215139150</v>
      </c>
      <c r="O14" s="17">
        <v>41125000</v>
      </c>
      <c r="P14" s="18">
        <f t="shared" si="6"/>
        <v>256264150</v>
      </c>
    </row>
    <row r="15" spans="1:16" x14ac:dyDescent="0.2">
      <c r="A15" s="19" t="s">
        <v>13</v>
      </c>
      <c r="B15" s="20">
        <f>SUM(B6:B14)</f>
        <v>255000</v>
      </c>
      <c r="E15" s="20">
        <f>SUM(E6:E14)</f>
        <v>223</v>
      </c>
      <c r="N15" s="21">
        <f>SUM(N6:N14)</f>
        <v>3131442100</v>
      </c>
      <c r="O15" s="22">
        <f>SUM(O6:O14)</f>
        <v>599250000</v>
      </c>
      <c r="P15" s="23">
        <f>SUM(P6:P14)</f>
        <v>3730692100</v>
      </c>
    </row>
    <row r="16" spans="1:16" ht="11.25" customHeight="1" x14ac:dyDescent="0.2"/>
    <row r="19" spans="1:14" ht="31.5" customHeight="1" x14ac:dyDescent="0.2">
      <c r="A19" s="24" t="s">
        <v>3</v>
      </c>
      <c r="B19" s="31" t="str">
        <f>IF(N19&gt;0,"Minimum variable cost % error","")</f>
        <v/>
      </c>
      <c r="C19" s="31"/>
      <c r="D19" s="31"/>
      <c r="N19" s="1">
        <f>COUNTIFS(J6:J14,"&lt;" &amp;0.2,J6:J14,"&gt;" &amp;0)</f>
        <v>0</v>
      </c>
    </row>
    <row r="20" spans="1:14" ht="15" customHeight="1" x14ac:dyDescent="0.2">
      <c r="A20" s="24" t="s">
        <v>1</v>
      </c>
      <c r="B20" s="27"/>
      <c r="C20" s="27"/>
      <c r="D20" s="27"/>
    </row>
    <row r="21" spans="1:14" ht="15" customHeight="1" x14ac:dyDescent="0.2">
      <c r="A21" s="24" t="s">
        <v>0</v>
      </c>
      <c r="B21" s="27"/>
      <c r="C21" s="27"/>
      <c r="D21" s="27"/>
      <c r="F21" s="28" t="s">
        <v>26</v>
      </c>
      <c r="G21" s="28"/>
      <c r="H21" s="28"/>
      <c r="I21" s="28"/>
      <c r="J21" s="28"/>
    </row>
    <row r="22" spans="1:14" ht="15" customHeight="1" x14ac:dyDescent="0.2">
      <c r="A22" s="24" t="s">
        <v>2</v>
      </c>
      <c r="B22" s="27"/>
      <c r="C22" s="27"/>
      <c r="D22" s="27"/>
    </row>
    <row r="25" spans="1:14" x14ac:dyDescent="0.2">
      <c r="A25" s="2" t="s">
        <v>4</v>
      </c>
      <c r="B25" s="2"/>
    </row>
    <row r="26" spans="1:14" x14ac:dyDescent="0.2">
      <c r="A26" s="2" t="s">
        <v>17</v>
      </c>
      <c r="B26" s="2"/>
    </row>
  </sheetData>
  <sheetProtection algorithmName="SHA-512" hashValue="1q7WRKmxwzG3RGOxBi2kGDH8n1qY2UizOJOqn/H4vIUnGSb7lmDv2omx42xg2WeVx4eSwbAIoLjWF5EbwE1M3g==" saltValue="g6w6SweKzhH8a8fQnsijeg==" spinCount="100000" sheet="1" objects="1" scenarios="1"/>
  <mergeCells count="7">
    <mergeCell ref="B22:D22"/>
    <mergeCell ref="F21:J21"/>
    <mergeCell ref="A3:K3"/>
    <mergeCell ref="A1:K1"/>
    <mergeCell ref="B19:D19"/>
    <mergeCell ref="B20:D20"/>
    <mergeCell ref="B21:D21"/>
  </mergeCells>
  <conditionalFormatting sqref="J6:J14">
    <cfRule type="cellIs" dxfId="0" priority="1" operator="between">
      <formula>0.0001</formula>
      <formula>0.1999</formula>
    </cfRule>
  </conditionalFormatting>
  <pageMargins left="0.51181102362204722" right="0.31496062992125984" top="0.55118110236220474" bottom="0.55118110236220474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A63BA9787F724E9F4022E7773684EE" ma:contentTypeVersion="15" ma:contentTypeDescription="Create a new document." ma:contentTypeScope="" ma:versionID="46e7e9d4bae32ce43a60689a769b307f">
  <xsd:schema xmlns:xsd="http://www.w3.org/2001/XMLSchema" xmlns:xs="http://www.w3.org/2001/XMLSchema" xmlns:p="http://schemas.microsoft.com/office/2006/metadata/properties" xmlns:ns2="b113b710-a6c4-4396-bcd4-6eb7647347d7" xmlns:ns3="0afbe3c5-006f-4b16-93f8-8ebaea99f55e" targetNamespace="http://schemas.microsoft.com/office/2006/metadata/properties" ma:root="true" ma:fieldsID="c0e3f2975c3b4241e75274d77097a4f9" ns2:_="" ns3:_="">
    <xsd:import namespace="b113b710-a6c4-4396-bcd4-6eb7647347d7"/>
    <xsd:import namespace="0afbe3c5-006f-4b16-93f8-8ebaea99f55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13b710-a6c4-4396-bcd4-6eb7647347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179e44b-08ae-4161-80bd-75025e5360f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fbe3c5-006f-4b16-93f8-8ebaea99f55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b2ddc96-e4bb-4ef2-a061-fa9e0d0a367b}" ma:internalName="TaxCatchAll" ma:showField="CatchAllData" ma:web="0afbe3c5-006f-4b16-93f8-8ebaea99f55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113b710-a6c4-4396-bcd4-6eb7647347d7">
      <Terms xmlns="http://schemas.microsoft.com/office/infopath/2007/PartnerControls"/>
    </lcf76f155ced4ddcb4097134ff3c332f>
    <TaxCatchAll xmlns="0afbe3c5-006f-4b16-93f8-8ebaea99f55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833A01-C732-4AC4-9A33-659F8148B1C0}"/>
</file>

<file path=customXml/itemProps2.xml><?xml version="1.0" encoding="utf-8"?>
<ds:datastoreItem xmlns:ds="http://schemas.openxmlformats.org/officeDocument/2006/customXml" ds:itemID="{98CE255C-D2B2-4131-A6BC-3C942BE62942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purl.org/dc/terms/"/>
    <ds:schemaRef ds:uri="http://schemas.openxmlformats.org/package/2006/metadata/core-properties"/>
    <ds:schemaRef ds:uri="e6f36dc9-6603-4034-b91f-c719071266c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74892BF-0116-4F4B-867B-134EFB3B95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Main</vt:lpstr>
      <vt:lpstr>Main!Print_Area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Pretorius</dc:creator>
  <cp:lastModifiedBy>Pieter Pretorius</cp:lastModifiedBy>
  <cp:lastPrinted>2022-10-27T12:20:01Z</cp:lastPrinted>
  <dcterms:created xsi:type="dcterms:W3CDTF">2021-01-18T06:20:11Z</dcterms:created>
  <dcterms:modified xsi:type="dcterms:W3CDTF">2022-10-27T12:22:14Z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0x010100A0D8C4425C183E41B8E0070F7EE0B2D3</vt:lpwstr>
  </property>
</Properties>
</file>