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kgomotso_mahuma_transnet_net/Documents/PROJECTS/SECURITY/NEW CONTRACT 2023/SECURITY SERVICES CORRIDORS/2. AQUISITION/RFP PACK/"/>
    </mc:Choice>
  </mc:AlternateContent>
  <xr:revisionPtr revIDLastSave="4" documentId="13_ncr:1_{4AB6415C-D7A1-4C5F-AC6A-42A89FBCA130}" xr6:coauthVersionLast="47" xr6:coauthVersionMax="47" xr10:uidLastSave="{B6ACC789-685C-4317-AADC-AF97A82D75C5}"/>
  <bookViews>
    <workbookView xWindow="-110" yWindow="-110" windowWidth="19420" windowHeight="10300" tabRatio="784" xr2:uid="{A0FCE510-F5C9-4CD8-B6B3-A721CA37C066}"/>
  </bookViews>
  <sheets>
    <sheet name="DETAILED PRICE LIST" sheetId="34" r:id="rId1"/>
  </sheets>
  <externalReferences>
    <externalReference r:id="rId2"/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34" l="1"/>
  <c r="F8" i="34"/>
  <c r="F16" i="34"/>
  <c r="L9" i="34"/>
  <c r="L8" i="34"/>
  <c r="L4" i="34"/>
  <c r="H7" i="34" l="1"/>
  <c r="H6" i="34"/>
  <c r="W22" i="34" l="1"/>
  <c r="W21" i="34"/>
  <c r="W20" i="34"/>
  <c r="W19" i="34"/>
  <c r="W18" i="34"/>
  <c r="W17" i="34"/>
  <c r="W16" i="34"/>
  <c r="T22" i="34"/>
  <c r="T21" i="34"/>
  <c r="T20" i="34"/>
  <c r="T19" i="34"/>
  <c r="T18" i="34"/>
  <c r="T17" i="34"/>
  <c r="T16" i="34"/>
  <c r="Q22" i="34"/>
  <c r="Q21" i="34"/>
  <c r="Q20" i="34"/>
  <c r="Q19" i="34"/>
  <c r="Q18" i="34"/>
  <c r="Q17" i="34"/>
  <c r="O16" i="34"/>
  <c r="Q16" i="34" s="1"/>
  <c r="N22" i="34"/>
  <c r="N21" i="34"/>
  <c r="N20" i="34"/>
  <c r="L19" i="34"/>
  <c r="N19" i="34" s="1"/>
  <c r="L18" i="34"/>
  <c r="N18" i="34" s="1"/>
  <c r="L17" i="34"/>
  <c r="N17" i="34" s="1"/>
  <c r="L16" i="34"/>
  <c r="N16" i="34" s="1"/>
  <c r="K22" i="34"/>
  <c r="K21" i="34"/>
  <c r="K20" i="34"/>
  <c r="K19" i="34"/>
  <c r="K18" i="34"/>
  <c r="K17" i="34"/>
  <c r="K16" i="34"/>
  <c r="H22" i="34"/>
  <c r="H21" i="34"/>
  <c r="H20" i="34"/>
  <c r="F19" i="34"/>
  <c r="H19" i="34" s="1"/>
  <c r="H18" i="34"/>
  <c r="H17" i="34"/>
  <c r="H16" i="34"/>
  <c r="W5" i="34"/>
  <c r="W6" i="34"/>
  <c r="W7" i="34"/>
  <c r="W9" i="34"/>
  <c r="W8" i="34"/>
  <c r="W4" i="34"/>
  <c r="T5" i="34"/>
  <c r="T6" i="34"/>
  <c r="T7" i="34"/>
  <c r="T9" i="34"/>
  <c r="T8" i="34"/>
  <c r="T4" i="34"/>
  <c r="Q5" i="34"/>
  <c r="Q6" i="34"/>
  <c r="Q7" i="34"/>
  <c r="Q9" i="34"/>
  <c r="Q8" i="34"/>
  <c r="Q4" i="34"/>
  <c r="K4" i="34"/>
  <c r="H5" i="34"/>
  <c r="H8" i="34"/>
  <c r="H9" i="34"/>
  <c r="N9" i="34"/>
  <c r="K9" i="34"/>
  <c r="N8" i="34"/>
  <c r="K8" i="34"/>
  <c r="N7" i="34"/>
  <c r="K7" i="34"/>
  <c r="X7" i="34" s="1"/>
  <c r="N6" i="34"/>
  <c r="K6" i="34"/>
  <c r="X6" i="34" s="1"/>
  <c r="N5" i="34"/>
  <c r="K5" i="34"/>
  <c r="N4" i="34"/>
  <c r="X19" i="34" l="1"/>
  <c r="X22" i="34"/>
  <c r="X16" i="34"/>
  <c r="X17" i="34"/>
  <c r="X18" i="34"/>
  <c r="X9" i="34"/>
  <c r="X8" i="34"/>
  <c r="X20" i="34"/>
  <c r="X5" i="34"/>
  <c r="X21" i="34"/>
  <c r="X4" i="34"/>
  <c r="U10" i="34"/>
  <c r="R10" i="34"/>
  <c r="W10" i="34"/>
  <c r="W11" i="34" s="1"/>
  <c r="I10" i="34"/>
  <c r="K10" i="34"/>
  <c r="L10" i="34"/>
  <c r="O10" i="34"/>
  <c r="Q10" i="34"/>
  <c r="Q11" i="34" s="1"/>
  <c r="N10" i="34"/>
  <c r="T10" i="34"/>
  <c r="T11" i="34" s="1"/>
  <c r="N11" i="34" l="1"/>
  <c r="N12" i="34" s="1"/>
  <c r="K11" i="34"/>
  <c r="K12" i="34" s="1"/>
  <c r="F10" i="34"/>
  <c r="Q12" i="34"/>
  <c r="T12" i="34"/>
  <c r="W12" i="34"/>
  <c r="H10" i="34"/>
  <c r="H11" i="34" l="1"/>
  <c r="X11" i="34" s="1"/>
  <c r="X10" i="34"/>
  <c r="F31" i="34" s="1"/>
  <c r="H12" i="34" l="1"/>
  <c r="X12" i="34" s="1"/>
  <c r="T23" i="34"/>
  <c r="T24" i="34" s="1"/>
  <c r="F32" i="34"/>
  <c r="T27" i="34" l="1"/>
  <c r="T26" i="34"/>
  <c r="W23" i="34"/>
  <c r="W24" i="34" s="1"/>
  <c r="J31" i="34"/>
  <c r="J32" i="34" s="1"/>
  <c r="T28" i="34" l="1"/>
  <c r="W27" i="34"/>
  <c r="W26" i="34"/>
  <c r="W28" i="34" l="1"/>
  <c r="Q23" i="34"/>
  <c r="Q24" i="34" s="1"/>
  <c r="Q27" i="34" l="1"/>
  <c r="Q26" i="34"/>
  <c r="Q28" i="34" l="1"/>
  <c r="N23" i="34"/>
  <c r="N24" i="34" s="1"/>
  <c r="K24" i="34"/>
  <c r="K27" i="34" l="1"/>
  <c r="K26" i="34"/>
  <c r="N27" i="34"/>
  <c r="N26" i="34"/>
  <c r="H23" i="34"/>
  <c r="K28" i="34" l="1"/>
  <c r="N28" i="34"/>
  <c r="H24" i="34"/>
  <c r="X23" i="34"/>
  <c r="F33" i="34" s="1"/>
  <c r="X24" i="34" l="1"/>
  <c r="H27" i="34"/>
  <c r="H26" i="34"/>
  <c r="J33" i="34"/>
  <c r="J34" i="34" s="1"/>
  <c r="F34" i="34"/>
  <c r="H28" i="34" l="1"/>
  <c r="X27" i="34"/>
  <c r="X26" i="34"/>
  <c r="J38" i="34"/>
  <c r="X28" i="34" l="1"/>
</calcChain>
</file>

<file path=xl/sharedStrings.xml><?xml version="1.0" encoding="utf-8"?>
<sst xmlns="http://schemas.openxmlformats.org/spreadsheetml/2006/main" count="123" uniqueCount="49">
  <si>
    <t>Total</t>
  </si>
  <si>
    <t>Grade C Day Armed</t>
  </si>
  <si>
    <t>Grade C Night Armed</t>
  </si>
  <si>
    <t>Grade C Day Unarmed</t>
  </si>
  <si>
    <t>Grade C Night Unarmed</t>
  </si>
  <si>
    <t>Grade C Day Dog Handler</t>
  </si>
  <si>
    <t>Grade C Night Dog Handler</t>
  </si>
  <si>
    <t>Dog Day</t>
  </si>
  <si>
    <t>Dog Night</t>
  </si>
  <si>
    <t>Hand Radio</t>
  </si>
  <si>
    <t>MANPOWER</t>
  </si>
  <si>
    <t>EQUIPMENT</t>
  </si>
  <si>
    <t>TOTAL</t>
  </si>
  <si>
    <t>Spotlight</t>
  </si>
  <si>
    <t>S/N</t>
  </si>
  <si>
    <t>Item</t>
  </si>
  <si>
    <t>U o M *</t>
  </si>
  <si>
    <t>F o B    *</t>
  </si>
  <si>
    <t>Units</t>
  </si>
  <si>
    <t>Amount</t>
  </si>
  <si>
    <t>Each</t>
  </si>
  <si>
    <t>Monthly</t>
  </si>
  <si>
    <t>Cellular phone</t>
  </si>
  <si>
    <t>Firearms 9MM (24 hours)</t>
  </si>
  <si>
    <t>Firearms Shotgun (24 Hours)</t>
  </si>
  <si>
    <t>24 Hours</t>
  </si>
  <si>
    <t>Total PM</t>
  </si>
  <si>
    <t>Statutory Increase 8%</t>
  </si>
  <si>
    <t>Labour</t>
  </si>
  <si>
    <t>Equipment</t>
  </si>
  <si>
    <t>Nr</t>
  </si>
  <si>
    <t>Value</t>
  </si>
  <si>
    <t>Unit</t>
  </si>
  <si>
    <t>Price</t>
  </si>
  <si>
    <t>2023/2024 Exc Vat</t>
  </si>
  <si>
    <t>8% increase</t>
  </si>
  <si>
    <t>2024/2025 Exc Vat</t>
  </si>
  <si>
    <t xml:space="preserve">Total for Two years excl VAT and including the statutory wage increase </t>
  </si>
  <si>
    <t>April 24 to Mar 25</t>
  </si>
  <si>
    <t xml:space="preserve">April 24 to Mar 25 </t>
  </si>
  <si>
    <t>TOTAL PM</t>
  </si>
  <si>
    <t>Year One</t>
  </si>
  <si>
    <t>Year Two</t>
  </si>
  <si>
    <t>Container Corridor</t>
  </si>
  <si>
    <t>Cape Corridor</t>
  </si>
  <si>
    <t>Ore Corridor</t>
  </si>
  <si>
    <t>North Corridor</t>
  </si>
  <si>
    <t>Central Corridor</t>
  </si>
  <si>
    <t>North East Corridor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</si>
</sst>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.00"/>
    <numFmt numFmtId="165" formatCode="&quot;R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0" fontId="1" fillId="3" borderId="1" xfId="0" applyFont="1" applyFill="1" applyBorder="1"/>
    <xf numFmtId="164" fontId="0" fillId="0" borderId="0" xfId="0" applyNumberFormat="1"/>
    <xf numFmtId="0" fontId="0" fillId="4" borderId="1" xfId="0" applyFill="1" applyBorder="1"/>
    <xf numFmtId="164" fontId="0" fillId="0" borderId="1" xfId="0" applyNumberFormat="1" applyBorder="1"/>
    <xf numFmtId="165" fontId="0" fillId="0" borderId="1" xfId="0" applyNumberFormat="1" applyBorder="1"/>
    <xf numFmtId="165" fontId="0" fillId="2" borderId="1" xfId="0" applyNumberFormat="1" applyFill="1" applyBorder="1"/>
    <xf numFmtId="164" fontId="1" fillId="2" borderId="1" xfId="0" applyNumberFormat="1" applyFont="1" applyFill="1" applyBorder="1"/>
    <xf numFmtId="0" fontId="0" fillId="0" borderId="0" xfId="0" applyFill="1"/>
    <xf numFmtId="165" fontId="1" fillId="3" borderId="1" xfId="0" applyNumberFormat="1" applyFont="1" applyFill="1" applyBorder="1"/>
    <xf numFmtId="0" fontId="1" fillId="0" borderId="0" xfId="0" applyFont="1"/>
    <xf numFmtId="164" fontId="1" fillId="3" borderId="1" xfId="0" applyNumberFormat="1" applyFont="1" applyFill="1" applyBorder="1"/>
    <xf numFmtId="0" fontId="0" fillId="0" borderId="1" xfId="0" applyBorder="1" applyAlignment="1">
      <alignment horizontal="center"/>
    </xf>
    <xf numFmtId="164" fontId="1" fillId="0" borderId="1" xfId="0" applyNumberFormat="1" applyFont="1" applyFill="1" applyBorder="1"/>
    <xf numFmtId="9" fontId="0" fillId="0" borderId="1" xfId="0" applyNumberFormat="1" applyBorder="1"/>
    <xf numFmtId="164" fontId="0" fillId="0" borderId="1" xfId="0" applyNumberFormat="1" applyFill="1" applyBorder="1"/>
    <xf numFmtId="0" fontId="1" fillId="0" borderId="0" xfId="0" applyFont="1" applyFill="1" applyBorder="1"/>
    <xf numFmtId="2" fontId="0" fillId="0" borderId="0" xfId="0" applyNumberFormat="1"/>
    <xf numFmtId="0" fontId="0" fillId="4" borderId="4" xfId="0" applyFill="1" applyBorder="1" applyAlignment="1">
      <alignment horizontal="center"/>
    </xf>
    <xf numFmtId="164" fontId="1" fillId="0" borderId="0" xfId="0" applyNumberFormat="1" applyFont="1" applyFill="1" applyBorder="1"/>
    <xf numFmtId="0" fontId="1" fillId="0" borderId="0" xfId="0" applyFont="1" applyFill="1"/>
    <xf numFmtId="0" fontId="2" fillId="0" borderId="0" xfId="0" applyFont="1" applyFill="1" applyBorder="1"/>
    <xf numFmtId="0" fontId="2" fillId="5" borderId="1" xfId="0" applyFont="1" applyFill="1" applyBorder="1"/>
    <xf numFmtId="164" fontId="2" fillId="5" borderId="1" xfId="0" applyNumberFormat="1" applyFont="1" applyFill="1" applyBorder="1"/>
    <xf numFmtId="0" fontId="3" fillId="0" borderId="0" xfId="0" applyFont="1"/>
    <xf numFmtId="164" fontId="2" fillId="0" borderId="0" xfId="0" applyNumberFormat="1" applyFont="1" applyFill="1" applyBorder="1"/>
    <xf numFmtId="0" fontId="3" fillId="0" borderId="0" xfId="0" applyFont="1" applyFill="1" applyBorder="1"/>
    <xf numFmtId="0" fontId="3" fillId="0" borderId="1" xfId="0" applyFont="1" applyBorder="1"/>
    <xf numFmtId="164" fontId="3" fillId="0" borderId="1" xfId="0" applyNumberFormat="1" applyFont="1" applyBorder="1"/>
    <xf numFmtId="164" fontId="3" fillId="0" borderId="0" xfId="0" applyNumberFormat="1" applyFont="1" applyFill="1" applyBorder="1"/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165" fontId="3" fillId="0" borderId="0" xfId="0" applyNumberFormat="1" applyFont="1" applyFill="1" applyBorder="1"/>
    <xf numFmtId="164" fontId="2" fillId="3" borderId="1" xfId="0" applyNumberFormat="1" applyFont="1" applyFill="1" applyBorder="1"/>
    <xf numFmtId="165" fontId="1" fillId="0" borderId="1" xfId="0" applyNumberFormat="1" applyFont="1" applyBorder="1"/>
    <xf numFmtId="0" fontId="1" fillId="0" borderId="1" xfId="0" applyFont="1" applyFill="1" applyBorder="1"/>
    <xf numFmtId="164" fontId="2" fillId="5" borderId="6" xfId="0" applyNumberFormat="1" applyFont="1" applyFill="1" applyBorder="1"/>
    <xf numFmtId="0" fontId="2" fillId="5" borderId="6" xfId="0" applyFont="1" applyFill="1" applyBorder="1"/>
    <xf numFmtId="165" fontId="0" fillId="0" borderId="1" xfId="0" applyNumberFormat="1" applyFill="1" applyBorder="1"/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kgomotso_mahuma_transnet_net/Documents/PROJECTS/SECURITY/NEW%20CONTRACT%202023/1.%20DEMAND/BUDGET%20ESTIMA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kgomotso_mahuma_transnet_net/Documents/PROJECTS/SECURITY/NEW%20CONTRACT%202023/1.%20DEMAND/PRICE%20LIST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0136417\OneDrive%20-%20Transnet%20SOC%20Ltd\PROJECTS\SECURITY\NEW%20CONTRACT%202023\1.%20DEMAND\PRICE%20LI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n"/>
      <sheetName val="Bloemfontein"/>
      <sheetName val="Uitenhage"/>
      <sheetName val="Salt River"/>
      <sheetName val="Germiston"/>
      <sheetName val="Koedoespoort"/>
      <sheetName val="Kilnerpark"/>
      <sheetName val="Total Regions"/>
      <sheetName val="Labour"/>
      <sheetName val="Equipment"/>
      <sheetName val="Total Budget"/>
      <sheetName val="Contract 23-25"/>
    </sheetNames>
    <sheetDataSet>
      <sheetData sheetId="0"/>
      <sheetData sheetId="1">
        <row r="3">
          <cell r="E3">
            <v>0</v>
          </cell>
        </row>
      </sheetData>
      <sheetData sheetId="2">
        <row r="3">
          <cell r="E3">
            <v>1</v>
          </cell>
        </row>
      </sheetData>
      <sheetData sheetId="3">
        <row r="3">
          <cell r="G3">
            <v>1</v>
          </cell>
        </row>
      </sheetData>
      <sheetData sheetId="4">
        <row r="3">
          <cell r="G3">
            <v>1</v>
          </cell>
        </row>
      </sheetData>
      <sheetData sheetId="5">
        <row r="3">
          <cell r="G3">
            <v>1</v>
          </cell>
        </row>
      </sheetData>
      <sheetData sheetId="6">
        <row r="3">
          <cell r="K3">
            <v>5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n"/>
      <sheetName val="Bloemfontein"/>
      <sheetName val="Uitenhage"/>
      <sheetName val="Salt River"/>
      <sheetName val="Germiston"/>
      <sheetName val="Koedoespoort"/>
      <sheetName val="Kilnerpark"/>
      <sheetName val="Total Regions"/>
      <sheetName val="Labour"/>
      <sheetName val="Equipment"/>
      <sheetName val="Total Budget"/>
      <sheetName val="Contract 23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E3">
            <v>1</v>
          </cell>
        </row>
        <row r="11">
          <cell r="E11">
            <v>0</v>
          </cell>
        </row>
      </sheetData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n"/>
      <sheetName val="Bloemfontein"/>
      <sheetName val="Uitenhage"/>
      <sheetName val="Salt River"/>
      <sheetName val="Germiston"/>
      <sheetName val="Koedoespoort"/>
      <sheetName val="Kilnerpark"/>
      <sheetName val="Total Regions"/>
      <sheetName val="Labour"/>
      <sheetName val="Equipment"/>
      <sheetName val="Total Budget"/>
      <sheetName val="Contract 23-25"/>
    </sheetNames>
    <sheetDataSet>
      <sheetData sheetId="0"/>
      <sheetData sheetId="1"/>
      <sheetData sheetId="2"/>
      <sheetData sheetId="3">
        <row r="3">
          <cell r="G3">
            <v>1</v>
          </cell>
        </row>
      </sheetData>
      <sheetData sheetId="4">
        <row r="3">
          <cell r="G3">
            <v>1</v>
          </cell>
        </row>
      </sheetData>
      <sheetData sheetId="5">
        <row r="3">
          <cell r="G3">
            <v>1</v>
          </cell>
        </row>
      </sheetData>
      <sheetData sheetId="6">
        <row r="3">
          <cell r="K3">
            <v>5</v>
          </cell>
        </row>
      </sheetData>
      <sheetData sheetId="7"/>
      <sheetData sheetId="8"/>
      <sheetData sheetId="9">
        <row r="3">
          <cell r="E3">
            <v>0</v>
          </cell>
        </row>
        <row r="4">
          <cell r="E4">
            <v>0</v>
          </cell>
          <cell r="K4">
            <v>0</v>
          </cell>
          <cell r="N4">
            <v>0</v>
          </cell>
        </row>
        <row r="5">
          <cell r="K5">
            <v>0</v>
          </cell>
        </row>
        <row r="6">
          <cell r="K6">
            <v>0</v>
          </cell>
        </row>
        <row r="7">
          <cell r="E7">
            <v>0</v>
          </cell>
          <cell r="K7">
            <v>0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4DE46-DB41-40AE-8FE5-EA8DEFD0640A}">
  <dimension ref="B2:AD46"/>
  <sheetViews>
    <sheetView tabSelected="1" zoomScale="80" zoomScaleNormal="80" workbookViewId="0">
      <pane ySplit="2" topLeftCell="A24" activePane="bottomLeft" state="frozen"/>
      <selection pane="bottomLeft" activeCell="G5" sqref="G5"/>
    </sheetView>
  </sheetViews>
  <sheetFormatPr defaultRowHeight="14.5" x14ac:dyDescent="0.35"/>
  <cols>
    <col min="1" max="1" width="2.36328125" customWidth="1"/>
    <col min="2" max="2" width="6.54296875" customWidth="1"/>
    <col min="3" max="3" width="25.54296875" bestFit="1" customWidth="1"/>
    <col min="4" max="4" width="11.6328125" customWidth="1"/>
    <col min="5" max="5" width="11" customWidth="1"/>
    <col min="6" max="6" width="15.90625" bestFit="1" customWidth="1"/>
    <col min="7" max="7" width="10.81640625" customWidth="1"/>
    <col min="8" max="8" width="13.81640625" customWidth="1"/>
    <col min="9" max="9" width="11.453125" customWidth="1"/>
    <col min="10" max="10" width="19.36328125" bestFit="1" customWidth="1"/>
    <col min="11" max="11" width="13.81640625" customWidth="1"/>
    <col min="12" max="12" width="14.90625" customWidth="1"/>
    <col min="13" max="13" width="10.81640625" customWidth="1"/>
    <col min="14" max="14" width="15.1796875" bestFit="1" customWidth="1"/>
    <col min="15" max="15" width="10.1796875" customWidth="1"/>
    <col min="16" max="16" width="13.453125" customWidth="1"/>
    <col min="17" max="17" width="13.81640625" customWidth="1"/>
    <col min="18" max="18" width="10.453125" customWidth="1"/>
    <col min="20" max="20" width="15.54296875" customWidth="1"/>
    <col min="21" max="21" width="11.36328125" customWidth="1"/>
    <col min="23" max="23" width="14.81640625" bestFit="1" customWidth="1"/>
    <col min="24" max="24" width="15.1796875" bestFit="1" customWidth="1"/>
    <col min="26" max="26" width="8.81640625" bestFit="1" customWidth="1"/>
    <col min="28" max="28" width="9.81640625" bestFit="1" customWidth="1"/>
    <col min="29" max="29" width="12.36328125" bestFit="1" customWidth="1"/>
    <col min="30" max="30" width="13.453125" bestFit="1" customWidth="1"/>
  </cols>
  <sheetData>
    <row r="2" spans="2:30" x14ac:dyDescent="0.35">
      <c r="B2" s="49" t="s">
        <v>14</v>
      </c>
      <c r="C2" s="6" t="s">
        <v>15</v>
      </c>
      <c r="D2" s="6" t="s">
        <v>16</v>
      </c>
      <c r="E2" s="6" t="s">
        <v>17</v>
      </c>
      <c r="F2" s="46" t="s">
        <v>43</v>
      </c>
      <c r="G2" s="48"/>
      <c r="H2" s="47"/>
      <c r="I2" s="43" t="s">
        <v>44</v>
      </c>
      <c r="J2" s="44"/>
      <c r="K2" s="45"/>
      <c r="L2" s="46" t="s">
        <v>45</v>
      </c>
      <c r="M2" s="48"/>
      <c r="N2" s="47"/>
      <c r="O2" s="43" t="s">
        <v>46</v>
      </c>
      <c r="P2" s="44"/>
      <c r="Q2" s="45"/>
      <c r="R2" s="46" t="s">
        <v>47</v>
      </c>
      <c r="S2" s="48"/>
      <c r="T2" s="47"/>
      <c r="U2" s="43" t="s">
        <v>48</v>
      </c>
      <c r="V2" s="44"/>
      <c r="W2" s="45"/>
      <c r="X2" s="42" t="s">
        <v>12</v>
      </c>
    </row>
    <row r="3" spans="2:30" x14ac:dyDescent="0.35">
      <c r="B3" s="50"/>
      <c r="C3" s="6" t="s">
        <v>10</v>
      </c>
      <c r="D3" s="6"/>
      <c r="E3" s="6"/>
      <c r="F3" s="6" t="s">
        <v>18</v>
      </c>
      <c r="G3" s="6" t="s">
        <v>19</v>
      </c>
      <c r="H3" s="6" t="s">
        <v>26</v>
      </c>
      <c r="I3" s="6" t="s">
        <v>18</v>
      </c>
      <c r="J3" s="6" t="s">
        <v>19</v>
      </c>
      <c r="K3" s="6" t="s">
        <v>26</v>
      </c>
      <c r="L3" s="6" t="s">
        <v>18</v>
      </c>
      <c r="M3" s="6" t="s">
        <v>19</v>
      </c>
      <c r="N3" s="6" t="s">
        <v>26</v>
      </c>
      <c r="O3" s="6" t="s">
        <v>18</v>
      </c>
      <c r="P3" s="6" t="s">
        <v>19</v>
      </c>
      <c r="Q3" s="6" t="s">
        <v>26</v>
      </c>
      <c r="R3" s="6" t="s">
        <v>18</v>
      </c>
      <c r="S3" s="6" t="s">
        <v>19</v>
      </c>
      <c r="T3" s="6" t="s">
        <v>26</v>
      </c>
      <c r="U3" s="6" t="s">
        <v>18</v>
      </c>
      <c r="V3" s="6" t="s">
        <v>19</v>
      </c>
      <c r="W3" s="6" t="s">
        <v>26</v>
      </c>
      <c r="X3" s="6" t="s">
        <v>19</v>
      </c>
    </row>
    <row r="4" spans="2:30" x14ac:dyDescent="0.35">
      <c r="B4" s="1">
        <v>1</v>
      </c>
      <c r="C4" s="1" t="s">
        <v>1</v>
      </c>
      <c r="D4" s="1" t="s">
        <v>20</v>
      </c>
      <c r="E4" s="1" t="s">
        <v>21</v>
      </c>
      <c r="F4" s="1">
        <v>5</v>
      </c>
      <c r="G4" s="8"/>
      <c r="H4" s="8">
        <f>F4*G4</f>
        <v>0</v>
      </c>
      <c r="I4" s="1">
        <v>5</v>
      </c>
      <c r="J4" s="8"/>
      <c r="K4" s="8">
        <f t="shared" ref="K4:K9" si="0">I4*J4</f>
        <v>0</v>
      </c>
      <c r="L4" s="1">
        <f>[1]Uitenhage!I3</f>
        <v>0</v>
      </c>
      <c r="M4" s="8"/>
      <c r="N4" s="8">
        <f t="shared" ref="N4:N9" si="1">L4*M4</f>
        <v>0</v>
      </c>
      <c r="O4" s="1">
        <v>10</v>
      </c>
      <c r="P4" s="8"/>
      <c r="Q4" s="8">
        <f t="shared" ref="Q4:Q9" si="2">O4*P4</f>
        <v>0</v>
      </c>
      <c r="R4" s="1">
        <v>18</v>
      </c>
      <c r="S4" s="8"/>
      <c r="T4" s="8">
        <f t="shared" ref="T4:T9" si="3">R4*S4</f>
        <v>0</v>
      </c>
      <c r="U4" s="1">
        <v>13</v>
      </c>
      <c r="V4" s="8"/>
      <c r="W4" s="8">
        <f t="shared" ref="W4:W9" si="4">U4*V4</f>
        <v>0</v>
      </c>
      <c r="X4" s="8">
        <f t="shared" ref="X4:X12" si="5">SUM(H4,K4,N4,Q4,T4,W4,)</f>
        <v>0</v>
      </c>
    </row>
    <row r="5" spans="2:30" x14ac:dyDescent="0.35">
      <c r="B5" s="1">
        <v>2</v>
      </c>
      <c r="C5" s="1" t="s">
        <v>2</v>
      </c>
      <c r="D5" s="1" t="s">
        <v>20</v>
      </c>
      <c r="E5" s="1" t="s">
        <v>21</v>
      </c>
      <c r="F5" s="1">
        <v>5</v>
      </c>
      <c r="G5" s="8"/>
      <c r="H5" s="8">
        <f t="shared" ref="H5:H9" si="6">F5*G5</f>
        <v>0</v>
      </c>
      <c r="I5" s="1">
        <v>5</v>
      </c>
      <c r="J5" s="8"/>
      <c r="K5" s="8">
        <f t="shared" si="0"/>
        <v>0</v>
      </c>
      <c r="L5" s="1">
        <v>1</v>
      </c>
      <c r="M5" s="8"/>
      <c r="N5" s="8">
        <f t="shared" si="1"/>
        <v>0</v>
      </c>
      <c r="O5" s="1">
        <v>10</v>
      </c>
      <c r="P5" s="8"/>
      <c r="Q5" s="8">
        <f t="shared" si="2"/>
        <v>0</v>
      </c>
      <c r="R5" s="1">
        <v>20</v>
      </c>
      <c r="S5" s="8"/>
      <c r="T5" s="8">
        <f t="shared" si="3"/>
        <v>0</v>
      </c>
      <c r="U5" s="1">
        <v>17</v>
      </c>
      <c r="V5" s="8"/>
      <c r="W5" s="8">
        <f t="shared" si="4"/>
        <v>0</v>
      </c>
      <c r="X5" s="8">
        <f t="shared" si="5"/>
        <v>0</v>
      </c>
    </row>
    <row r="6" spans="2:30" x14ac:dyDescent="0.35">
      <c r="B6" s="1">
        <v>3</v>
      </c>
      <c r="C6" s="1" t="s">
        <v>3</v>
      </c>
      <c r="D6" s="1" t="s">
        <v>20</v>
      </c>
      <c r="E6" s="1" t="s">
        <v>21</v>
      </c>
      <c r="F6" s="1">
        <v>17</v>
      </c>
      <c r="G6" s="8"/>
      <c r="H6" s="8">
        <f t="shared" si="6"/>
        <v>0</v>
      </c>
      <c r="I6" s="1">
        <v>54</v>
      </c>
      <c r="J6" s="8"/>
      <c r="K6" s="8">
        <f t="shared" si="0"/>
        <v>0</v>
      </c>
      <c r="L6" s="1">
        <v>5</v>
      </c>
      <c r="M6" s="8"/>
      <c r="N6" s="8">
        <f t="shared" si="1"/>
        <v>0</v>
      </c>
      <c r="O6" s="1">
        <v>47</v>
      </c>
      <c r="P6" s="8"/>
      <c r="Q6" s="8">
        <f t="shared" si="2"/>
        <v>0</v>
      </c>
      <c r="R6" s="1">
        <v>67</v>
      </c>
      <c r="S6" s="8"/>
      <c r="T6" s="8">
        <f t="shared" si="3"/>
        <v>0</v>
      </c>
      <c r="U6" s="1">
        <v>26</v>
      </c>
      <c r="V6" s="8"/>
      <c r="W6" s="8">
        <f t="shared" si="4"/>
        <v>0</v>
      </c>
      <c r="X6" s="8">
        <f t="shared" si="5"/>
        <v>0</v>
      </c>
    </row>
    <row r="7" spans="2:30" x14ac:dyDescent="0.35">
      <c r="B7" s="1">
        <v>4</v>
      </c>
      <c r="C7" s="1" t="s">
        <v>4</v>
      </c>
      <c r="D7" s="1" t="s">
        <v>20</v>
      </c>
      <c r="E7" s="1" t="s">
        <v>21</v>
      </c>
      <c r="F7" s="1">
        <v>17</v>
      </c>
      <c r="G7" s="8"/>
      <c r="H7" s="8">
        <f t="shared" si="6"/>
        <v>0</v>
      </c>
      <c r="I7" s="1">
        <v>54</v>
      </c>
      <c r="J7" s="41"/>
      <c r="K7" s="41">
        <f t="shared" si="0"/>
        <v>0</v>
      </c>
      <c r="L7" s="1">
        <v>5</v>
      </c>
      <c r="M7" s="41"/>
      <c r="N7" s="41">
        <f t="shared" si="1"/>
        <v>0</v>
      </c>
      <c r="O7" s="1">
        <v>44</v>
      </c>
      <c r="P7" s="8"/>
      <c r="Q7" s="8">
        <f t="shared" si="2"/>
        <v>0</v>
      </c>
      <c r="R7" s="1">
        <v>63</v>
      </c>
      <c r="S7" s="8"/>
      <c r="T7" s="8">
        <f t="shared" si="3"/>
        <v>0</v>
      </c>
      <c r="U7" s="1">
        <v>26</v>
      </c>
      <c r="V7" s="8"/>
      <c r="W7" s="8">
        <f t="shared" si="4"/>
        <v>0</v>
      </c>
      <c r="X7" s="8">
        <f t="shared" si="5"/>
        <v>0</v>
      </c>
    </row>
    <row r="8" spans="2:30" x14ac:dyDescent="0.35">
      <c r="B8" s="1">
        <v>5</v>
      </c>
      <c r="C8" s="1" t="s">
        <v>5</v>
      </c>
      <c r="D8" s="1" t="s">
        <v>20</v>
      </c>
      <c r="E8" s="1" t="s">
        <v>21</v>
      </c>
      <c r="F8" s="1">
        <f>[2]Labour!E11</f>
        <v>0</v>
      </c>
      <c r="G8" s="8"/>
      <c r="H8" s="8">
        <f t="shared" si="6"/>
        <v>0</v>
      </c>
      <c r="I8" s="1">
        <v>2</v>
      </c>
      <c r="J8" s="8"/>
      <c r="K8" s="8">
        <f t="shared" si="0"/>
        <v>0</v>
      </c>
      <c r="L8" s="1">
        <f>[1]Uitenhage!M3</f>
        <v>0</v>
      </c>
      <c r="M8" s="8"/>
      <c r="N8" s="8">
        <f t="shared" si="1"/>
        <v>0</v>
      </c>
      <c r="O8" s="1">
        <v>0</v>
      </c>
      <c r="P8" s="8"/>
      <c r="Q8" s="8">
        <f t="shared" si="2"/>
        <v>0</v>
      </c>
      <c r="R8" s="1">
        <v>2</v>
      </c>
      <c r="S8" s="8"/>
      <c r="T8" s="8">
        <f t="shared" si="3"/>
        <v>0</v>
      </c>
      <c r="U8" s="1">
        <v>1</v>
      </c>
      <c r="V8" s="8"/>
      <c r="W8" s="8">
        <f t="shared" si="4"/>
        <v>0</v>
      </c>
      <c r="X8" s="8">
        <f t="shared" si="5"/>
        <v>0</v>
      </c>
    </row>
    <row r="9" spans="2:30" x14ac:dyDescent="0.35">
      <c r="B9" s="1">
        <v>6</v>
      </c>
      <c r="C9" s="1" t="s">
        <v>6</v>
      </c>
      <c r="D9" s="1" t="s">
        <v>20</v>
      </c>
      <c r="E9" s="1" t="s">
        <v>21</v>
      </c>
      <c r="F9" s="1">
        <v>1</v>
      </c>
      <c r="G9" s="8"/>
      <c r="H9" s="8">
        <f t="shared" si="6"/>
        <v>0</v>
      </c>
      <c r="I9" s="1">
        <v>3</v>
      </c>
      <c r="J9" s="8"/>
      <c r="K9" s="8">
        <f t="shared" si="0"/>
        <v>0</v>
      </c>
      <c r="L9" s="1">
        <f>[1]Uitenhage!N3</f>
        <v>0</v>
      </c>
      <c r="M9" s="8"/>
      <c r="N9" s="8">
        <f t="shared" si="1"/>
        <v>0</v>
      </c>
      <c r="O9" s="1">
        <v>9</v>
      </c>
      <c r="P9" s="8"/>
      <c r="Q9" s="8">
        <f t="shared" si="2"/>
        <v>0</v>
      </c>
      <c r="R9" s="1">
        <v>21</v>
      </c>
      <c r="S9" s="8"/>
      <c r="T9" s="8">
        <f t="shared" si="3"/>
        <v>0</v>
      </c>
      <c r="U9" s="1">
        <v>4</v>
      </c>
      <c r="V9" s="8"/>
      <c r="W9" s="8">
        <f t="shared" si="4"/>
        <v>0</v>
      </c>
      <c r="X9" s="8">
        <f t="shared" si="5"/>
        <v>0</v>
      </c>
    </row>
    <row r="10" spans="2:30" x14ac:dyDescent="0.35">
      <c r="B10" s="46" t="s">
        <v>40</v>
      </c>
      <c r="C10" s="47"/>
      <c r="D10" s="2"/>
      <c r="E10" s="2"/>
      <c r="F10" s="2">
        <f>SUM(F4:F9)</f>
        <v>45</v>
      </c>
      <c r="G10" s="2"/>
      <c r="H10" s="9">
        <f>SUM(H4:H9)</f>
        <v>0</v>
      </c>
      <c r="I10" s="2">
        <f>SUM(I4:I9)</f>
        <v>123</v>
      </c>
      <c r="J10" s="9"/>
      <c r="K10" s="9">
        <f>SUM(K4:K9)</f>
        <v>0</v>
      </c>
      <c r="L10" s="2">
        <f>SUM(L4:L9)</f>
        <v>11</v>
      </c>
      <c r="M10" s="9"/>
      <c r="N10" s="9">
        <f>SUM(N4:N9)</f>
        <v>0</v>
      </c>
      <c r="O10" s="2">
        <f>SUM(O4:O9)</f>
        <v>120</v>
      </c>
      <c r="P10" s="9"/>
      <c r="Q10" s="9">
        <f>SUM(Q4:Q9)</f>
        <v>0</v>
      </c>
      <c r="R10" s="2">
        <f>SUM(R4:R9)</f>
        <v>191</v>
      </c>
      <c r="S10" s="9"/>
      <c r="T10" s="9">
        <f>SUM(T4:T9)</f>
        <v>0</v>
      </c>
      <c r="U10" s="2">
        <f>SUM(U4:U9)</f>
        <v>87</v>
      </c>
      <c r="V10" s="9"/>
      <c r="W10" s="9">
        <f>SUM(W4:W9)</f>
        <v>0</v>
      </c>
      <c r="X10" s="8">
        <f t="shared" si="5"/>
        <v>0</v>
      </c>
      <c r="AC10" s="5"/>
      <c r="AD10" s="5"/>
    </row>
    <row r="11" spans="2:30" x14ac:dyDescent="0.35">
      <c r="B11" s="1"/>
      <c r="C11" s="3" t="s">
        <v>27</v>
      </c>
      <c r="D11" s="1"/>
      <c r="E11" s="17"/>
      <c r="F11" s="1"/>
      <c r="G11" s="1"/>
      <c r="H11" s="7">
        <f>H10*8/100</f>
        <v>0</v>
      </c>
      <c r="I11" s="7"/>
      <c r="J11" s="7"/>
      <c r="K11" s="7">
        <f>K10*8/100</f>
        <v>0</v>
      </c>
      <c r="L11" s="7"/>
      <c r="M11" s="7"/>
      <c r="N11" s="7">
        <f>N10*8/100</f>
        <v>0</v>
      </c>
      <c r="O11" s="7"/>
      <c r="P11" s="7"/>
      <c r="Q11" s="7">
        <f>Q10*8/100</f>
        <v>0</v>
      </c>
      <c r="R11" s="7"/>
      <c r="S11" s="7"/>
      <c r="T11" s="7">
        <f>T10*8/100</f>
        <v>0</v>
      </c>
      <c r="U11" s="7"/>
      <c r="V11" s="7"/>
      <c r="W11" s="7">
        <f>W10*8/100</f>
        <v>0</v>
      </c>
      <c r="X11" s="8">
        <f t="shared" si="5"/>
        <v>0</v>
      </c>
    </row>
    <row r="12" spans="2:30" x14ac:dyDescent="0.35">
      <c r="B12" s="1"/>
      <c r="C12" s="3" t="s">
        <v>38</v>
      </c>
      <c r="D12" s="1"/>
      <c r="E12" s="1"/>
      <c r="F12" s="1"/>
      <c r="G12" s="1"/>
      <c r="H12" s="7">
        <f>SUM(H10,H11)*12</f>
        <v>0</v>
      </c>
      <c r="I12" s="7"/>
      <c r="J12" s="7"/>
      <c r="K12" s="7">
        <f>SUM(K10,K11)*12</f>
        <v>0</v>
      </c>
      <c r="L12" s="7"/>
      <c r="M12" s="7"/>
      <c r="N12" s="7">
        <f>SUM(N10,N11)*12</f>
        <v>0</v>
      </c>
      <c r="O12" s="7"/>
      <c r="P12" s="7"/>
      <c r="Q12" s="7">
        <f>SUM(Q10,Q11)*12</f>
        <v>0</v>
      </c>
      <c r="R12" s="7"/>
      <c r="S12" s="7"/>
      <c r="T12" s="7">
        <f>SUM(T10,T11)*12</f>
        <v>0</v>
      </c>
      <c r="U12" s="7"/>
      <c r="V12" s="7"/>
      <c r="W12" s="7">
        <f>SUM(W10,W11)*12</f>
        <v>0</v>
      </c>
      <c r="X12" s="8">
        <f t="shared" si="5"/>
        <v>0</v>
      </c>
    </row>
    <row r="13" spans="2:30" s="11" customFormat="1" x14ac:dyDescent="0.35">
      <c r="B13" s="3"/>
      <c r="C13" s="3"/>
      <c r="D13" s="3"/>
      <c r="E13" s="3"/>
      <c r="F13" s="3"/>
      <c r="G13" s="3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2:30" x14ac:dyDescent="0.35">
      <c r="B14" s="15" t="s">
        <v>14</v>
      </c>
      <c r="C14" s="6" t="s">
        <v>15</v>
      </c>
      <c r="D14" s="6" t="s">
        <v>16</v>
      </c>
      <c r="E14" s="6" t="s">
        <v>17</v>
      </c>
      <c r="F14" s="46" t="s">
        <v>43</v>
      </c>
      <c r="G14" s="48"/>
      <c r="H14" s="47"/>
      <c r="I14" s="43" t="s">
        <v>44</v>
      </c>
      <c r="J14" s="44"/>
      <c r="K14" s="45"/>
      <c r="L14" s="46" t="s">
        <v>45</v>
      </c>
      <c r="M14" s="48"/>
      <c r="N14" s="47"/>
      <c r="O14" s="43" t="s">
        <v>46</v>
      </c>
      <c r="P14" s="44"/>
      <c r="Q14" s="45"/>
      <c r="R14" s="46" t="s">
        <v>47</v>
      </c>
      <c r="S14" s="48"/>
      <c r="T14" s="47"/>
      <c r="U14" s="43" t="s">
        <v>48</v>
      </c>
      <c r="V14" s="44"/>
      <c r="W14" s="45"/>
      <c r="X14" s="21"/>
    </row>
    <row r="15" spans="2:30" x14ac:dyDescent="0.35">
      <c r="B15" s="43" t="s">
        <v>11</v>
      </c>
      <c r="C15" s="45"/>
      <c r="D15" s="6"/>
      <c r="E15" s="6"/>
      <c r="F15" s="6" t="s">
        <v>32</v>
      </c>
      <c r="G15" s="6" t="s">
        <v>33</v>
      </c>
      <c r="H15" s="6" t="s">
        <v>0</v>
      </c>
      <c r="I15" s="6" t="s">
        <v>32</v>
      </c>
      <c r="J15" s="6" t="s">
        <v>33</v>
      </c>
      <c r="K15" s="6" t="s">
        <v>0</v>
      </c>
      <c r="L15" s="6" t="s">
        <v>32</v>
      </c>
      <c r="M15" s="6" t="s">
        <v>33</v>
      </c>
      <c r="N15" s="6" t="s">
        <v>0</v>
      </c>
      <c r="O15" s="6" t="s">
        <v>32</v>
      </c>
      <c r="P15" s="6" t="s">
        <v>33</v>
      </c>
      <c r="Q15" s="6" t="s">
        <v>0</v>
      </c>
      <c r="R15" s="6" t="s">
        <v>32</v>
      </c>
      <c r="S15" s="6" t="s">
        <v>33</v>
      </c>
      <c r="T15" s="6" t="s">
        <v>0</v>
      </c>
      <c r="U15" s="6" t="s">
        <v>32</v>
      </c>
      <c r="V15" s="6" t="s">
        <v>33</v>
      </c>
      <c r="W15" s="6" t="s">
        <v>0</v>
      </c>
      <c r="X15" s="6"/>
    </row>
    <row r="16" spans="2:30" x14ac:dyDescent="0.35">
      <c r="B16" s="1">
        <v>1</v>
      </c>
      <c r="C16" s="1" t="s">
        <v>7</v>
      </c>
      <c r="D16" s="1" t="s">
        <v>20</v>
      </c>
      <c r="E16" s="1" t="s">
        <v>21</v>
      </c>
      <c r="F16" s="1">
        <f>[3]Equipment!E4</f>
        <v>0</v>
      </c>
      <c r="G16" s="8"/>
      <c r="H16" s="8">
        <f t="shared" ref="H16:H22" si="7">F16*G16</f>
        <v>0</v>
      </c>
      <c r="I16" s="1">
        <v>2</v>
      </c>
      <c r="J16" s="8"/>
      <c r="K16" s="7">
        <f t="shared" ref="K16:K22" si="8">I16*J16</f>
        <v>0</v>
      </c>
      <c r="L16" s="1">
        <f>[3]Equipment!K4</f>
        <v>0</v>
      </c>
      <c r="M16" s="8"/>
      <c r="N16" s="7">
        <f t="shared" ref="N16:N22" si="9">L16*M16</f>
        <v>0</v>
      </c>
      <c r="O16" s="1">
        <f>[3]Equipment!N4</f>
        <v>0</v>
      </c>
      <c r="P16" s="8"/>
      <c r="Q16" s="7">
        <f t="shared" ref="Q16:Q22" si="10">O16*P16</f>
        <v>0</v>
      </c>
      <c r="R16" s="1">
        <v>2</v>
      </c>
      <c r="S16" s="8"/>
      <c r="T16" s="7">
        <f t="shared" ref="T16:T22" si="11">R16*S16</f>
        <v>0</v>
      </c>
      <c r="U16" s="1">
        <v>1</v>
      </c>
      <c r="V16" s="8"/>
      <c r="W16" s="7">
        <f t="shared" ref="W16:W22" si="12">U16*V16</f>
        <v>0</v>
      </c>
      <c r="X16" s="8">
        <f>SUM(H16,K16,N16,Q16,T16,W16)</f>
        <v>0</v>
      </c>
    </row>
    <row r="17" spans="2:24" x14ac:dyDescent="0.35">
      <c r="B17" s="1">
        <v>2</v>
      </c>
      <c r="C17" s="1" t="s">
        <v>8</v>
      </c>
      <c r="D17" s="1" t="s">
        <v>20</v>
      </c>
      <c r="E17" s="1" t="s">
        <v>21</v>
      </c>
      <c r="F17" s="1">
        <v>1</v>
      </c>
      <c r="G17" s="8"/>
      <c r="H17" s="8">
        <f t="shared" si="7"/>
        <v>0</v>
      </c>
      <c r="I17" s="1">
        <v>3</v>
      </c>
      <c r="J17" s="8"/>
      <c r="K17" s="7">
        <f t="shared" si="8"/>
        <v>0</v>
      </c>
      <c r="L17" s="1">
        <f>[3]Equipment!K5</f>
        <v>0</v>
      </c>
      <c r="M17" s="8"/>
      <c r="N17" s="7">
        <f t="shared" si="9"/>
        <v>0</v>
      </c>
      <c r="O17" s="1">
        <v>9</v>
      </c>
      <c r="P17" s="8"/>
      <c r="Q17" s="7">
        <f t="shared" si="10"/>
        <v>0</v>
      </c>
      <c r="R17" s="1">
        <v>21</v>
      </c>
      <c r="S17" s="8"/>
      <c r="T17" s="7">
        <f t="shared" si="11"/>
        <v>0</v>
      </c>
      <c r="U17" s="1">
        <v>4</v>
      </c>
      <c r="V17" s="8"/>
      <c r="W17" s="7">
        <f t="shared" si="12"/>
        <v>0</v>
      </c>
      <c r="X17" s="8">
        <f t="shared" ref="X17:X22" si="13">SUM(H17,K17,N17,Q17,T17,W17)</f>
        <v>0</v>
      </c>
    </row>
    <row r="18" spans="2:24" x14ac:dyDescent="0.35">
      <c r="B18" s="1">
        <v>3</v>
      </c>
      <c r="C18" s="1" t="s">
        <v>23</v>
      </c>
      <c r="D18" s="1" t="s">
        <v>25</v>
      </c>
      <c r="E18" s="1" t="s">
        <v>21</v>
      </c>
      <c r="F18" s="1">
        <v>5</v>
      </c>
      <c r="G18" s="8"/>
      <c r="H18" s="8">
        <f t="shared" si="7"/>
        <v>0</v>
      </c>
      <c r="I18" s="1">
        <v>2</v>
      </c>
      <c r="J18" s="8"/>
      <c r="K18" s="7">
        <f t="shared" si="8"/>
        <v>0</v>
      </c>
      <c r="L18" s="1">
        <f>[3]Equipment!K6</f>
        <v>0</v>
      </c>
      <c r="M18" s="8"/>
      <c r="N18" s="7">
        <f t="shared" si="9"/>
        <v>0</v>
      </c>
      <c r="O18" s="1">
        <v>10</v>
      </c>
      <c r="P18" s="8"/>
      <c r="Q18" s="7">
        <f t="shared" si="10"/>
        <v>0</v>
      </c>
      <c r="R18" s="1">
        <v>18</v>
      </c>
      <c r="S18" s="8"/>
      <c r="T18" s="7">
        <f t="shared" si="11"/>
        <v>0</v>
      </c>
      <c r="U18" s="1">
        <v>16</v>
      </c>
      <c r="V18" s="8"/>
      <c r="W18" s="7">
        <f t="shared" si="12"/>
        <v>0</v>
      </c>
      <c r="X18" s="8">
        <f t="shared" si="13"/>
        <v>0</v>
      </c>
    </row>
    <row r="19" spans="2:24" x14ac:dyDescent="0.35">
      <c r="B19" s="1">
        <v>4</v>
      </c>
      <c r="C19" s="1" t="s">
        <v>24</v>
      </c>
      <c r="D19" s="1" t="s">
        <v>25</v>
      </c>
      <c r="E19" s="1" t="s">
        <v>21</v>
      </c>
      <c r="F19" s="1">
        <f>[3]Equipment!E7</f>
        <v>0</v>
      </c>
      <c r="G19" s="8"/>
      <c r="H19" s="8">
        <f t="shared" si="7"/>
        <v>0</v>
      </c>
      <c r="I19" s="1">
        <v>1</v>
      </c>
      <c r="J19" s="8"/>
      <c r="K19" s="7">
        <f t="shared" si="8"/>
        <v>0</v>
      </c>
      <c r="L19" s="1">
        <f>[3]Equipment!K7</f>
        <v>0</v>
      </c>
      <c r="M19" s="8"/>
      <c r="N19" s="7">
        <f t="shared" si="9"/>
        <v>0</v>
      </c>
      <c r="O19" s="1">
        <v>5</v>
      </c>
      <c r="P19" s="8"/>
      <c r="Q19" s="7">
        <f t="shared" si="10"/>
        <v>0</v>
      </c>
      <c r="R19" s="1">
        <v>5</v>
      </c>
      <c r="S19" s="8"/>
      <c r="T19" s="7">
        <f t="shared" si="11"/>
        <v>0</v>
      </c>
      <c r="U19" s="1">
        <v>4</v>
      </c>
      <c r="V19" s="8"/>
      <c r="W19" s="7">
        <f t="shared" si="12"/>
        <v>0</v>
      </c>
      <c r="X19" s="8">
        <f t="shared" si="13"/>
        <v>0</v>
      </c>
    </row>
    <row r="20" spans="2:24" x14ac:dyDescent="0.35">
      <c r="B20" s="1">
        <v>5</v>
      </c>
      <c r="C20" s="1" t="s">
        <v>13</v>
      </c>
      <c r="D20" s="1" t="s">
        <v>20</v>
      </c>
      <c r="E20" s="1" t="s">
        <v>21</v>
      </c>
      <c r="F20" s="1">
        <v>23</v>
      </c>
      <c r="G20" s="8"/>
      <c r="H20" s="8">
        <f t="shared" si="7"/>
        <v>0</v>
      </c>
      <c r="I20" s="1">
        <v>62</v>
      </c>
      <c r="J20" s="8"/>
      <c r="K20" s="7">
        <f t="shared" si="8"/>
        <v>0</v>
      </c>
      <c r="L20" s="1">
        <v>5</v>
      </c>
      <c r="M20" s="8"/>
      <c r="N20" s="7">
        <f t="shared" si="9"/>
        <v>0</v>
      </c>
      <c r="O20" s="1">
        <v>63</v>
      </c>
      <c r="P20" s="8"/>
      <c r="Q20" s="7">
        <f t="shared" si="10"/>
        <v>0</v>
      </c>
      <c r="R20" s="1">
        <v>104</v>
      </c>
      <c r="S20" s="8"/>
      <c r="T20" s="7">
        <f t="shared" si="11"/>
        <v>0</v>
      </c>
      <c r="U20" s="1">
        <v>46</v>
      </c>
      <c r="V20" s="8"/>
      <c r="W20" s="7">
        <f t="shared" si="12"/>
        <v>0</v>
      </c>
      <c r="X20" s="8">
        <f t="shared" si="13"/>
        <v>0</v>
      </c>
    </row>
    <row r="21" spans="2:24" x14ac:dyDescent="0.35">
      <c r="B21" s="1">
        <v>6</v>
      </c>
      <c r="C21" s="1" t="s">
        <v>22</v>
      </c>
      <c r="D21" s="1" t="s">
        <v>20</v>
      </c>
      <c r="E21" s="1" t="s">
        <v>21</v>
      </c>
      <c r="F21" s="1">
        <v>0</v>
      </c>
      <c r="G21" s="8"/>
      <c r="H21" s="8">
        <f t="shared" si="7"/>
        <v>0</v>
      </c>
      <c r="I21" s="1">
        <v>0</v>
      </c>
      <c r="J21" s="8"/>
      <c r="K21" s="7">
        <f t="shared" si="8"/>
        <v>0</v>
      </c>
      <c r="L21" s="1">
        <v>2</v>
      </c>
      <c r="M21" s="8"/>
      <c r="N21" s="7">
        <f t="shared" si="9"/>
        <v>0</v>
      </c>
      <c r="O21" s="1">
        <v>9</v>
      </c>
      <c r="P21" s="8"/>
      <c r="Q21" s="7">
        <f t="shared" si="10"/>
        <v>0</v>
      </c>
      <c r="R21" s="1">
        <v>29</v>
      </c>
      <c r="S21" s="8"/>
      <c r="T21" s="7">
        <f t="shared" si="11"/>
        <v>0</v>
      </c>
      <c r="U21" s="1">
        <v>10</v>
      </c>
      <c r="V21" s="8"/>
      <c r="W21" s="7">
        <f t="shared" si="12"/>
        <v>0</v>
      </c>
      <c r="X21" s="8">
        <f t="shared" si="13"/>
        <v>0</v>
      </c>
    </row>
    <row r="22" spans="2:24" x14ac:dyDescent="0.35">
      <c r="B22" s="1">
        <v>7</v>
      </c>
      <c r="C22" s="1" t="s">
        <v>9</v>
      </c>
      <c r="D22" s="1" t="s">
        <v>20</v>
      </c>
      <c r="E22" s="1" t="s">
        <v>21</v>
      </c>
      <c r="F22" s="1">
        <v>23</v>
      </c>
      <c r="G22" s="8"/>
      <c r="H22" s="8">
        <f t="shared" si="7"/>
        <v>0</v>
      </c>
      <c r="I22" s="1">
        <v>62</v>
      </c>
      <c r="J22" s="8"/>
      <c r="K22" s="7">
        <f t="shared" si="8"/>
        <v>0</v>
      </c>
      <c r="L22" s="1">
        <v>4</v>
      </c>
      <c r="M22" s="8"/>
      <c r="N22" s="7">
        <f t="shared" si="9"/>
        <v>0</v>
      </c>
      <c r="O22" s="1">
        <v>42</v>
      </c>
      <c r="P22" s="8"/>
      <c r="Q22" s="7">
        <f t="shared" si="10"/>
        <v>0</v>
      </c>
      <c r="R22" s="1">
        <v>78</v>
      </c>
      <c r="S22" s="8"/>
      <c r="T22" s="7">
        <f t="shared" si="11"/>
        <v>0</v>
      </c>
      <c r="U22" s="1">
        <v>46</v>
      </c>
      <c r="V22" s="8"/>
      <c r="W22" s="7">
        <f t="shared" si="12"/>
        <v>0</v>
      </c>
      <c r="X22" s="8">
        <f t="shared" si="13"/>
        <v>0</v>
      </c>
    </row>
    <row r="23" spans="2:24" s="13" customFormat="1" x14ac:dyDescent="0.35">
      <c r="B23" s="4"/>
      <c r="C23" s="4" t="s">
        <v>26</v>
      </c>
      <c r="D23" s="4"/>
      <c r="E23" s="4"/>
      <c r="F23" s="4"/>
      <c r="G23" s="12"/>
      <c r="H23" s="14">
        <f>SUM(H16:H22)</f>
        <v>0</v>
      </c>
      <c r="I23" s="14"/>
      <c r="J23" s="14"/>
      <c r="K23" s="14"/>
      <c r="L23" s="14"/>
      <c r="M23" s="14"/>
      <c r="N23" s="14">
        <f>SUM(N16:N22)</f>
        <v>0</v>
      </c>
      <c r="O23" s="14"/>
      <c r="P23" s="14"/>
      <c r="Q23" s="14">
        <f>SUM(Q16:Q22)</f>
        <v>0</v>
      </c>
      <c r="R23" s="14"/>
      <c r="S23" s="14"/>
      <c r="T23" s="14">
        <f>SUM(T16:T22)</f>
        <v>0</v>
      </c>
      <c r="U23" s="14"/>
      <c r="V23" s="14"/>
      <c r="W23" s="14">
        <f>SUM(W16:W22)</f>
        <v>0</v>
      </c>
      <c r="X23" s="10">
        <f>SUM(H23:W23)</f>
        <v>0</v>
      </c>
    </row>
    <row r="24" spans="2:24" x14ac:dyDescent="0.35">
      <c r="B24" s="1"/>
      <c r="C24" s="38" t="s">
        <v>39</v>
      </c>
      <c r="D24" s="1"/>
      <c r="E24" s="1"/>
      <c r="F24" s="1"/>
      <c r="G24" s="1"/>
      <c r="H24" s="37">
        <f>H23*12</f>
        <v>0</v>
      </c>
      <c r="I24" s="8"/>
      <c r="J24" s="8"/>
      <c r="K24" s="37">
        <f>K23*12</f>
        <v>0</v>
      </c>
      <c r="L24" s="8"/>
      <c r="M24" s="8"/>
      <c r="N24" s="37">
        <f>N23*12</f>
        <v>0</v>
      </c>
      <c r="O24" s="8"/>
      <c r="P24" s="8"/>
      <c r="Q24" s="37">
        <f>Q23*12</f>
        <v>0</v>
      </c>
      <c r="R24" s="8"/>
      <c r="S24" s="8"/>
      <c r="T24" s="37">
        <f>T23*12</f>
        <v>0</v>
      </c>
      <c r="U24" s="8"/>
      <c r="V24" s="8"/>
      <c r="W24" s="37">
        <f>W23*12</f>
        <v>0</v>
      </c>
      <c r="X24" s="10">
        <f>SUM(H24:W24)</f>
        <v>0</v>
      </c>
    </row>
    <row r="25" spans="2:24" s="23" customFormat="1" x14ac:dyDescent="0.35">
      <c r="B25" s="19"/>
      <c r="C25" s="19"/>
      <c r="D25" s="19"/>
      <c r="E25" s="19"/>
      <c r="F25" s="19"/>
      <c r="G25" s="19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</row>
    <row r="26" spans="2:24" s="23" customFormat="1" x14ac:dyDescent="0.35">
      <c r="B26" s="19"/>
      <c r="C26" s="19"/>
      <c r="D26" s="19"/>
      <c r="E26" s="19"/>
      <c r="F26" s="38" t="s">
        <v>41</v>
      </c>
      <c r="G26" s="38"/>
      <c r="H26" s="16">
        <f>SUM(H12,H24)</f>
        <v>0</v>
      </c>
      <c r="I26" s="16"/>
      <c r="J26" s="16"/>
      <c r="K26" s="16">
        <f>SUM(K12,K24)</f>
        <v>0</v>
      </c>
      <c r="L26" s="16"/>
      <c r="M26" s="16"/>
      <c r="N26" s="16">
        <f>SUM(N12,N24)</f>
        <v>0</v>
      </c>
      <c r="O26" s="16"/>
      <c r="P26" s="16"/>
      <c r="Q26" s="16">
        <f>SUM(Q12,Q24)</f>
        <v>0</v>
      </c>
      <c r="R26" s="16"/>
      <c r="S26" s="16"/>
      <c r="T26" s="16">
        <f>SUM(T12,T24)</f>
        <v>0</v>
      </c>
      <c r="U26" s="16"/>
      <c r="V26" s="16"/>
      <c r="W26" s="16">
        <f>SUM(W12,W24)</f>
        <v>0</v>
      </c>
      <c r="X26" s="10">
        <f>SUM(X12,X24)</f>
        <v>0</v>
      </c>
    </row>
    <row r="27" spans="2:24" s="23" customFormat="1" x14ac:dyDescent="0.35">
      <c r="B27" s="19"/>
      <c r="C27" s="19"/>
      <c r="D27" s="19"/>
      <c r="E27" s="19"/>
      <c r="F27" s="38" t="s">
        <v>42</v>
      </c>
      <c r="G27" s="38"/>
      <c r="H27" s="16">
        <f>H12*8%+H12+H24</f>
        <v>0</v>
      </c>
      <c r="I27" s="16"/>
      <c r="J27" s="16"/>
      <c r="K27" s="16">
        <f>K12*8%+K12+K24</f>
        <v>0</v>
      </c>
      <c r="L27" s="16"/>
      <c r="M27" s="16"/>
      <c r="N27" s="16">
        <f>N12*8%+N12+N24</f>
        <v>0</v>
      </c>
      <c r="O27" s="16"/>
      <c r="P27" s="16"/>
      <c r="Q27" s="16">
        <f>Q12*8%+Q12+Q24</f>
        <v>0</v>
      </c>
      <c r="R27" s="16"/>
      <c r="S27" s="16"/>
      <c r="T27" s="16">
        <f>T12*8%+T12+T24</f>
        <v>0</v>
      </c>
      <c r="U27" s="16"/>
      <c r="V27" s="16"/>
      <c r="W27" s="16">
        <f>W12*8%+W12+W24</f>
        <v>0</v>
      </c>
      <c r="X27" s="10">
        <f>X12*8%+X12+X24</f>
        <v>0</v>
      </c>
    </row>
    <row r="28" spans="2:24" s="23" customFormat="1" x14ac:dyDescent="0.35">
      <c r="B28" s="19"/>
      <c r="C28" s="19"/>
      <c r="D28" s="19"/>
      <c r="E28" s="19"/>
      <c r="F28" s="4"/>
      <c r="G28" s="4"/>
      <c r="H28" s="14">
        <f>SUM(H26:H27)</f>
        <v>0</v>
      </c>
      <c r="I28" s="14"/>
      <c r="J28" s="14"/>
      <c r="K28" s="14">
        <f t="shared" ref="K28:X28" si="14">SUM(K26:K27)</f>
        <v>0</v>
      </c>
      <c r="L28" s="14"/>
      <c r="M28" s="14"/>
      <c r="N28" s="14">
        <f t="shared" si="14"/>
        <v>0</v>
      </c>
      <c r="O28" s="14"/>
      <c r="P28" s="14"/>
      <c r="Q28" s="14">
        <f t="shared" si="14"/>
        <v>0</v>
      </c>
      <c r="R28" s="14"/>
      <c r="S28" s="14"/>
      <c r="T28" s="14">
        <f t="shared" si="14"/>
        <v>0</v>
      </c>
      <c r="U28" s="14"/>
      <c r="V28" s="14"/>
      <c r="W28" s="14">
        <f t="shared" si="14"/>
        <v>0</v>
      </c>
      <c r="X28" s="14">
        <f t="shared" si="14"/>
        <v>0</v>
      </c>
    </row>
    <row r="29" spans="2:24" x14ac:dyDescent="0.35"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2:24" s="27" customFormat="1" ht="15.5" x14ac:dyDescent="0.35">
      <c r="B30" s="24"/>
      <c r="C30" s="24"/>
      <c r="D30" s="25" t="s">
        <v>30</v>
      </c>
      <c r="E30" s="25" t="s">
        <v>15</v>
      </c>
      <c r="F30" s="39" t="s">
        <v>31</v>
      </c>
      <c r="H30" s="40" t="s">
        <v>30</v>
      </c>
      <c r="I30" s="40" t="s">
        <v>15</v>
      </c>
      <c r="J30" s="39" t="s">
        <v>31</v>
      </c>
      <c r="L30" s="24"/>
      <c r="M30" s="24"/>
      <c r="N30" s="28"/>
    </row>
    <row r="31" spans="2:24" s="27" customFormat="1" ht="15.5" x14ac:dyDescent="0.35">
      <c r="B31" s="29"/>
      <c r="C31" s="29"/>
      <c r="D31" s="30">
        <v>1</v>
      </c>
      <c r="E31" s="30" t="s">
        <v>28</v>
      </c>
      <c r="F31" s="31">
        <f>X10*12</f>
        <v>0</v>
      </c>
      <c r="H31" s="30">
        <v>1</v>
      </c>
      <c r="I31" s="30" t="s">
        <v>28</v>
      </c>
      <c r="J31" s="31">
        <f>SUM(F31,F32)</f>
        <v>0</v>
      </c>
      <c r="L31" s="29"/>
      <c r="M31" s="29"/>
      <c r="N31" s="32"/>
    </row>
    <row r="32" spans="2:24" s="27" customFormat="1" ht="15.5" x14ac:dyDescent="0.35">
      <c r="B32" s="29"/>
      <c r="C32" s="29"/>
      <c r="D32" s="30"/>
      <c r="E32" s="30" t="s">
        <v>35</v>
      </c>
      <c r="F32" s="31">
        <f>F31*8%</f>
        <v>0</v>
      </c>
      <c r="H32" s="30"/>
      <c r="I32" s="30" t="s">
        <v>35</v>
      </c>
      <c r="J32" s="31">
        <f>J31*8%</f>
        <v>0</v>
      </c>
      <c r="L32" s="29"/>
      <c r="M32" s="29"/>
      <c r="N32" s="32"/>
    </row>
    <row r="33" spans="2:20" s="27" customFormat="1" ht="15.5" x14ac:dyDescent="0.35">
      <c r="B33" s="29"/>
      <c r="C33" s="29"/>
      <c r="D33" s="30">
        <v>2</v>
      </c>
      <c r="E33" s="30" t="s">
        <v>29</v>
      </c>
      <c r="F33" s="31">
        <f>X23*12</f>
        <v>0</v>
      </c>
      <c r="H33" s="30">
        <v>2</v>
      </c>
      <c r="I33" s="30" t="s">
        <v>29</v>
      </c>
      <c r="J33" s="31">
        <f>F33</f>
        <v>0</v>
      </c>
      <c r="L33" s="52"/>
      <c r="M33" s="52"/>
      <c r="N33" s="28"/>
    </row>
    <row r="34" spans="2:20" s="27" customFormat="1" ht="15.5" x14ac:dyDescent="0.35">
      <c r="B34" s="29"/>
      <c r="C34" s="29"/>
      <c r="D34" s="33" t="s">
        <v>12</v>
      </c>
      <c r="E34" s="34"/>
      <c r="F34" s="26">
        <f>SUM(F31:F33)</f>
        <v>0</v>
      </c>
      <c r="H34" s="33" t="s">
        <v>12</v>
      </c>
      <c r="I34" s="34"/>
      <c r="J34" s="26">
        <f>SUM(J31:J33)</f>
        <v>0</v>
      </c>
      <c r="L34" s="52"/>
      <c r="M34" s="52"/>
      <c r="N34" s="52"/>
    </row>
    <row r="35" spans="2:20" s="27" customFormat="1" ht="15.5" x14ac:dyDescent="0.35">
      <c r="B35" s="29"/>
      <c r="C35" s="29"/>
      <c r="D35" s="53" t="s">
        <v>34</v>
      </c>
      <c r="E35" s="54"/>
      <c r="F35" s="55"/>
      <c r="H35" s="53" t="s">
        <v>36</v>
      </c>
      <c r="I35" s="54"/>
      <c r="J35" s="55"/>
      <c r="L35" s="52"/>
      <c r="M35" s="52"/>
      <c r="N35" s="52"/>
    </row>
    <row r="36" spans="2:20" s="27" customFormat="1" ht="15.5" x14ac:dyDescent="0.35">
      <c r="B36" s="29"/>
      <c r="C36" s="29"/>
      <c r="D36" s="29"/>
      <c r="E36" s="35"/>
      <c r="F36" s="35"/>
      <c r="G36" s="29"/>
    </row>
    <row r="37" spans="2:20" s="27" customFormat="1" ht="15.5" x14ac:dyDescent="0.35">
      <c r="B37" s="29"/>
      <c r="C37" s="29"/>
      <c r="D37" s="29"/>
      <c r="E37" s="35"/>
      <c r="F37" s="35"/>
      <c r="G37" s="29"/>
      <c r="H37" s="35"/>
    </row>
    <row r="38" spans="2:20" s="27" customFormat="1" ht="15.5" x14ac:dyDescent="0.35">
      <c r="D38" s="51" t="s">
        <v>37</v>
      </c>
      <c r="E38" s="51"/>
      <c r="F38" s="51"/>
      <c r="G38" s="51"/>
      <c r="H38" s="51"/>
      <c r="I38" s="51"/>
      <c r="J38" s="36">
        <f>SUM(F34,J34)</f>
        <v>0</v>
      </c>
    </row>
    <row r="40" spans="2:20" x14ac:dyDescent="0.35">
      <c r="T40" s="20"/>
    </row>
    <row r="41" spans="2:20" x14ac:dyDescent="0.35">
      <c r="T41" s="20"/>
    </row>
    <row r="42" spans="2:20" x14ac:dyDescent="0.35">
      <c r="T42" s="20"/>
    </row>
    <row r="43" spans="2:20" x14ac:dyDescent="0.35">
      <c r="T43" s="20"/>
    </row>
    <row r="44" spans="2:20" x14ac:dyDescent="0.35">
      <c r="T44" s="20"/>
    </row>
    <row r="45" spans="2:20" x14ac:dyDescent="0.35">
      <c r="T45" s="20"/>
    </row>
    <row r="46" spans="2:20" x14ac:dyDescent="0.35">
      <c r="T46" s="20"/>
    </row>
  </sheetData>
  <mergeCells count="21">
    <mergeCell ref="D38:I38"/>
    <mergeCell ref="B15:C15"/>
    <mergeCell ref="L33:M33"/>
    <mergeCell ref="L34:N34"/>
    <mergeCell ref="D35:F35"/>
    <mergeCell ref="L35:N35"/>
    <mergeCell ref="H35:J35"/>
    <mergeCell ref="U2:W2"/>
    <mergeCell ref="B10:C10"/>
    <mergeCell ref="F14:H14"/>
    <mergeCell ref="I14:K14"/>
    <mergeCell ref="L14:N14"/>
    <mergeCell ref="O14:Q14"/>
    <mergeCell ref="R14:T14"/>
    <mergeCell ref="U14:W14"/>
    <mergeCell ref="B2:B3"/>
    <mergeCell ref="F2:H2"/>
    <mergeCell ref="I2:K2"/>
    <mergeCell ref="L2:N2"/>
    <mergeCell ref="O2:Q2"/>
    <mergeCell ref="R2:T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DETAILED PRICE LIST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0122059</dc:creator>
  <cp:lastModifiedBy>Kgomotso Mahuma      Transnet Engineering   KPK</cp:lastModifiedBy>
  <dcterms:created xsi:type="dcterms:W3CDTF">2022-02-22T08:25:24Z</dcterms:created>
  <dcterms:modified xsi:type="dcterms:W3CDTF">2023-05-12T10:12:34Z</dcterms:modified>
</cp:coreProperties>
</file>