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airports-my.sharepoint.com/personal/percys_airports_co_za/Documents/Desktop/2024 Work/SECURITY/SMART DETECTION EQUIPMENT (COR7696-2024-RFP) FINAL DOCS/"/>
    </mc:Choice>
  </mc:AlternateContent>
  <xr:revisionPtr revIDLastSave="0" documentId="8_{9AB1CE34-1337-4F8A-9E19-446DD8FD2407}" xr6:coauthVersionLast="47" xr6:coauthVersionMax="47" xr10:uidLastSave="{00000000-0000-0000-0000-000000000000}"/>
  <bookViews>
    <workbookView xWindow="-110" yWindow="-110" windowWidth="19420" windowHeight="10300" tabRatio="903" firstSheet="1" activeTab="1" xr2:uid="{00000000-000D-0000-FFFF-FFFF00000000}"/>
  </bookViews>
  <sheets>
    <sheet name="Spares" sheetId="1" state="hidden" r:id="rId1"/>
    <sheet name="Summary Costs" sheetId="5" r:id="rId2"/>
    <sheet name="A-Overheads" sheetId="22" r:id="rId3"/>
    <sheet name="B-Preventative Maint" sheetId="20" r:id="rId4"/>
    <sheet name="C-Call Outs" sheetId="21" r:id="rId5"/>
    <sheet name="D-Cluster Spares" sheetId="19" r:id="rId6"/>
    <sheet name="IBs" sheetId="17" state="hidden" r:id="rId7"/>
    <sheet name="Summary" sheetId="9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3" i="19" l="1"/>
  <c r="F8" i="22"/>
  <c r="F9" i="22"/>
  <c r="H13" i="19"/>
  <c r="H4" i="19"/>
  <c r="K60" i="19"/>
  <c r="H70" i="19"/>
  <c r="H69" i="19"/>
  <c r="H68" i="19"/>
  <c r="J68" i="19" s="1"/>
  <c r="K68" i="19" s="1"/>
  <c r="H67" i="19"/>
  <c r="J67" i="19" s="1"/>
  <c r="K67" i="19" s="1"/>
  <c r="H66" i="19"/>
  <c r="H65" i="19"/>
  <c r="H64" i="19"/>
  <c r="J64" i="19" s="1"/>
  <c r="K64" i="19" s="1"/>
  <c r="H63" i="19"/>
  <c r="J63" i="19" s="1"/>
  <c r="H62" i="19"/>
  <c r="J62" i="19" s="1"/>
  <c r="K62" i="19" s="1"/>
  <c r="H61" i="19"/>
  <c r="H60" i="19"/>
  <c r="J60" i="19" s="1"/>
  <c r="H59" i="19"/>
  <c r="J59" i="19" s="1"/>
  <c r="K59" i="19" s="1"/>
  <c r="H58" i="19"/>
  <c r="H57" i="19"/>
  <c r="J57" i="19" s="1"/>
  <c r="H56" i="19"/>
  <c r="J56" i="19" s="1"/>
  <c r="K56" i="19" s="1"/>
  <c r="H55" i="19"/>
  <c r="J55" i="19" s="1"/>
  <c r="H54" i="19"/>
  <c r="H53" i="19"/>
  <c r="H52" i="19"/>
  <c r="J52" i="19" s="1"/>
  <c r="K52" i="19" s="1"/>
  <c r="H46" i="19"/>
  <c r="H45" i="19"/>
  <c r="H44" i="19"/>
  <c r="J44" i="19" s="1"/>
  <c r="H43" i="19"/>
  <c r="J43" i="19" s="1"/>
  <c r="K43" i="19" s="1"/>
  <c r="H42" i="19"/>
  <c r="J42" i="19" s="1"/>
  <c r="H41" i="19"/>
  <c r="J41" i="19" s="1"/>
  <c r="H40" i="19"/>
  <c r="H39" i="19"/>
  <c r="H38" i="19"/>
  <c r="H37" i="19"/>
  <c r="J36" i="19"/>
  <c r="H36" i="19"/>
  <c r="H35" i="19"/>
  <c r="J35" i="19" s="1"/>
  <c r="K35" i="19" s="1"/>
  <c r="J34" i="19"/>
  <c r="H34" i="19"/>
  <c r="H33" i="19"/>
  <c r="J33" i="19" s="1"/>
  <c r="H32" i="19"/>
  <c r="H31" i="19"/>
  <c r="H30" i="19"/>
  <c r="H29" i="19"/>
  <c r="H28" i="19"/>
  <c r="J28" i="19" s="1"/>
  <c r="H6" i="19"/>
  <c r="J6" i="19" s="1"/>
  <c r="K6" i="19" s="1"/>
  <c r="H7" i="19"/>
  <c r="J7" i="19" s="1"/>
  <c r="K7" i="19" s="1"/>
  <c r="H8" i="19"/>
  <c r="H9" i="19"/>
  <c r="H10" i="19"/>
  <c r="H11" i="19"/>
  <c r="J11" i="19" s="1"/>
  <c r="K11" i="19" s="1"/>
  <c r="H12" i="19"/>
  <c r="J13" i="19"/>
  <c r="K13" i="19" s="1"/>
  <c r="H14" i="19"/>
  <c r="J14" i="19" s="1"/>
  <c r="K14" i="19" s="1"/>
  <c r="H15" i="19"/>
  <c r="J15" i="19" s="1"/>
  <c r="H16" i="19"/>
  <c r="J16" i="19" s="1"/>
  <c r="K16" i="19" s="1"/>
  <c r="H17" i="19"/>
  <c r="H18" i="19"/>
  <c r="J18" i="19" s="1"/>
  <c r="K18" i="19" s="1"/>
  <c r="H19" i="19"/>
  <c r="J19" i="19" s="1"/>
  <c r="K19" i="19" s="1"/>
  <c r="H20" i="19"/>
  <c r="H21" i="19"/>
  <c r="J21" i="19" s="1"/>
  <c r="K21" i="19" s="1"/>
  <c r="H22" i="19"/>
  <c r="H5" i="19"/>
  <c r="J5" i="19" s="1"/>
  <c r="K5" i="19" s="1"/>
  <c r="J8" i="19"/>
  <c r="K8" i="19" s="1"/>
  <c r="J9" i="19"/>
  <c r="J10" i="19"/>
  <c r="K10" i="19" s="1"/>
  <c r="J12" i="19"/>
  <c r="K12" i="19" s="1"/>
  <c r="J20" i="19"/>
  <c r="K20" i="19" s="1"/>
  <c r="J22" i="19"/>
  <c r="K22" i="19" s="1"/>
  <c r="W70" i="20"/>
  <c r="U70" i="20"/>
  <c r="S70" i="20"/>
  <c r="Q70" i="20"/>
  <c r="O70" i="20"/>
  <c r="M70" i="20"/>
  <c r="K70" i="20"/>
  <c r="I70" i="20"/>
  <c r="G70" i="20"/>
  <c r="W69" i="20"/>
  <c r="U69" i="20"/>
  <c r="S69" i="20"/>
  <c r="Q69" i="20"/>
  <c r="O69" i="20"/>
  <c r="M69" i="20"/>
  <c r="K69" i="20"/>
  <c r="I69" i="20"/>
  <c r="G69" i="20"/>
  <c r="W52" i="20"/>
  <c r="U52" i="20"/>
  <c r="S52" i="20"/>
  <c r="Q52" i="20"/>
  <c r="O52" i="20"/>
  <c r="M52" i="20"/>
  <c r="K52" i="20"/>
  <c r="I52" i="20"/>
  <c r="G52" i="20"/>
  <c r="W51" i="20"/>
  <c r="U51" i="20"/>
  <c r="S51" i="20"/>
  <c r="Q51" i="20"/>
  <c r="O51" i="20"/>
  <c r="M51" i="20"/>
  <c r="K51" i="20"/>
  <c r="I51" i="20"/>
  <c r="G51" i="20"/>
  <c r="W34" i="20"/>
  <c r="U34" i="20"/>
  <c r="S34" i="20"/>
  <c r="Q34" i="20"/>
  <c r="O34" i="20"/>
  <c r="M34" i="20"/>
  <c r="K34" i="20"/>
  <c r="I34" i="20"/>
  <c r="G34" i="20"/>
  <c r="W33" i="20"/>
  <c r="U33" i="20"/>
  <c r="S33" i="20"/>
  <c r="Q33" i="20"/>
  <c r="O33" i="20"/>
  <c r="M33" i="20"/>
  <c r="K33" i="20"/>
  <c r="I33" i="20"/>
  <c r="G33" i="20"/>
  <c r="W15" i="20"/>
  <c r="W16" i="20"/>
  <c r="U15" i="20"/>
  <c r="U16" i="20"/>
  <c r="S15" i="20"/>
  <c r="S16" i="20"/>
  <c r="Q15" i="20"/>
  <c r="Q16" i="20"/>
  <c r="O15" i="20"/>
  <c r="O16" i="20"/>
  <c r="M15" i="20"/>
  <c r="M16" i="20"/>
  <c r="K15" i="20"/>
  <c r="K16" i="20"/>
  <c r="I16" i="20"/>
  <c r="I15" i="20"/>
  <c r="G15" i="20"/>
  <c r="G16" i="20"/>
  <c r="F4" i="22"/>
  <c r="F7" i="22"/>
  <c r="F6" i="22"/>
  <c r="F17" i="20"/>
  <c r="W65" i="20"/>
  <c r="W60" i="20"/>
  <c r="W61" i="20"/>
  <c r="W62" i="20"/>
  <c r="W63" i="20"/>
  <c r="W64" i="20"/>
  <c r="W66" i="20"/>
  <c r="W67" i="20"/>
  <c r="W68" i="20"/>
  <c r="W59" i="20"/>
  <c r="U61" i="20"/>
  <c r="S65" i="20"/>
  <c r="U68" i="20"/>
  <c r="U60" i="20"/>
  <c r="U62" i="20"/>
  <c r="U63" i="20"/>
  <c r="U64" i="20"/>
  <c r="U65" i="20"/>
  <c r="U66" i="20"/>
  <c r="U67" i="20"/>
  <c r="U59" i="20"/>
  <c r="S66" i="20"/>
  <c r="S60" i="20"/>
  <c r="S61" i="20"/>
  <c r="S62" i="20"/>
  <c r="S63" i="20"/>
  <c r="S64" i="20"/>
  <c r="S67" i="20"/>
  <c r="S68" i="20"/>
  <c r="S59" i="20"/>
  <c r="Q65" i="20"/>
  <c r="Q60" i="20"/>
  <c r="Q61" i="20"/>
  <c r="Q62" i="20"/>
  <c r="Q63" i="20"/>
  <c r="Q64" i="20"/>
  <c r="Q66" i="20"/>
  <c r="Q67" i="20"/>
  <c r="Q68" i="20"/>
  <c r="Q59" i="20"/>
  <c r="O60" i="20"/>
  <c r="O61" i="20"/>
  <c r="O62" i="20"/>
  <c r="O63" i="20"/>
  <c r="O64" i="20"/>
  <c r="O65" i="20"/>
  <c r="O66" i="20"/>
  <c r="O67" i="20"/>
  <c r="O68" i="20"/>
  <c r="O59" i="20"/>
  <c r="M68" i="20"/>
  <c r="I66" i="20"/>
  <c r="K60" i="20"/>
  <c r="K61" i="20"/>
  <c r="K62" i="20"/>
  <c r="K63" i="20"/>
  <c r="K64" i="20"/>
  <c r="K65" i="20"/>
  <c r="K66" i="20"/>
  <c r="K67" i="20"/>
  <c r="K68" i="20"/>
  <c r="K59" i="20"/>
  <c r="I60" i="20"/>
  <c r="I61" i="20"/>
  <c r="I62" i="20"/>
  <c r="I63" i="20"/>
  <c r="I64" i="20"/>
  <c r="I65" i="20"/>
  <c r="I67" i="20"/>
  <c r="I68" i="20"/>
  <c r="I59" i="20"/>
  <c r="G42" i="20"/>
  <c r="G60" i="20"/>
  <c r="G61" i="20"/>
  <c r="G62" i="20"/>
  <c r="G63" i="20"/>
  <c r="G64" i="20"/>
  <c r="G65" i="20"/>
  <c r="G66" i="20"/>
  <c r="G67" i="20"/>
  <c r="G68" i="20"/>
  <c r="G59" i="20"/>
  <c r="W47" i="20"/>
  <c r="W42" i="20"/>
  <c r="W43" i="20"/>
  <c r="W44" i="20"/>
  <c r="W45" i="20"/>
  <c r="W46" i="20"/>
  <c r="W48" i="20"/>
  <c r="W49" i="20"/>
  <c r="W50" i="20"/>
  <c r="W41" i="20"/>
  <c r="U49" i="20"/>
  <c r="S47" i="20"/>
  <c r="U50" i="20"/>
  <c r="U42" i="20"/>
  <c r="U43" i="20"/>
  <c r="U44" i="20"/>
  <c r="U45" i="20"/>
  <c r="U46" i="20"/>
  <c r="U47" i="20"/>
  <c r="U48" i="20"/>
  <c r="U41" i="20"/>
  <c r="S42" i="20"/>
  <c r="S43" i="20"/>
  <c r="S44" i="20"/>
  <c r="S45" i="20"/>
  <c r="S46" i="20"/>
  <c r="S48" i="20"/>
  <c r="S49" i="20"/>
  <c r="S50" i="20"/>
  <c r="S41" i="20"/>
  <c r="Q50" i="20"/>
  <c r="Q42" i="20"/>
  <c r="Q43" i="20"/>
  <c r="Q44" i="20"/>
  <c r="Q45" i="20"/>
  <c r="Q46" i="20"/>
  <c r="Q47" i="20"/>
  <c r="Q48" i="20"/>
  <c r="Q49" i="20"/>
  <c r="Q41" i="20"/>
  <c r="O42" i="20"/>
  <c r="O43" i="20"/>
  <c r="O44" i="20"/>
  <c r="O45" i="20"/>
  <c r="O46" i="20"/>
  <c r="O47" i="20"/>
  <c r="O48" i="20"/>
  <c r="O49" i="20"/>
  <c r="O50" i="20"/>
  <c r="O41" i="20"/>
  <c r="M42" i="20"/>
  <c r="M43" i="20"/>
  <c r="M44" i="20"/>
  <c r="M45" i="20"/>
  <c r="M46" i="20"/>
  <c r="M47" i="20"/>
  <c r="M48" i="20"/>
  <c r="M49" i="20"/>
  <c r="M50" i="20"/>
  <c r="M41" i="20"/>
  <c r="K42" i="20"/>
  <c r="K43" i="20"/>
  <c r="K44" i="20"/>
  <c r="K45" i="20"/>
  <c r="K46" i="20"/>
  <c r="K47" i="20"/>
  <c r="K48" i="20"/>
  <c r="K49" i="20"/>
  <c r="K50" i="20"/>
  <c r="K41" i="20"/>
  <c r="I50" i="20"/>
  <c r="I42" i="20"/>
  <c r="I43" i="20"/>
  <c r="I44" i="20"/>
  <c r="I45" i="20"/>
  <c r="I46" i="20"/>
  <c r="I47" i="20"/>
  <c r="I48" i="20"/>
  <c r="I49" i="20"/>
  <c r="I41" i="20"/>
  <c r="G43" i="20"/>
  <c r="G44" i="20"/>
  <c r="G45" i="20"/>
  <c r="G46" i="20"/>
  <c r="G47" i="20"/>
  <c r="G48" i="20"/>
  <c r="G49" i="20"/>
  <c r="G50" i="20"/>
  <c r="G41" i="20"/>
  <c r="U30" i="20"/>
  <c r="W24" i="20"/>
  <c r="W25" i="20"/>
  <c r="W26" i="20"/>
  <c r="W27" i="20"/>
  <c r="W28" i="20"/>
  <c r="W29" i="20"/>
  <c r="W30" i="20"/>
  <c r="W31" i="20"/>
  <c r="W32" i="20"/>
  <c r="W23" i="20"/>
  <c r="U24" i="20"/>
  <c r="U25" i="20"/>
  <c r="U26" i="20"/>
  <c r="U27" i="20"/>
  <c r="U28" i="20"/>
  <c r="U29" i="20"/>
  <c r="U31" i="20"/>
  <c r="U32" i="20"/>
  <c r="U23" i="20"/>
  <c r="S24" i="20"/>
  <c r="S25" i="20"/>
  <c r="S26" i="20"/>
  <c r="S27" i="20"/>
  <c r="S28" i="20"/>
  <c r="S29" i="20"/>
  <c r="S30" i="20"/>
  <c r="S31" i="20"/>
  <c r="S32" i="20"/>
  <c r="S23" i="20"/>
  <c r="Q24" i="20"/>
  <c r="Q25" i="20"/>
  <c r="Q26" i="20"/>
  <c r="Q27" i="20"/>
  <c r="Q28" i="20"/>
  <c r="Q29" i="20"/>
  <c r="Q30" i="20"/>
  <c r="Q31" i="20"/>
  <c r="Q23" i="20"/>
  <c r="O24" i="20"/>
  <c r="O25" i="20"/>
  <c r="O26" i="20"/>
  <c r="O27" i="20"/>
  <c r="O28" i="20"/>
  <c r="O29" i="20"/>
  <c r="O30" i="20"/>
  <c r="O31" i="20"/>
  <c r="O32" i="20"/>
  <c r="O23" i="20"/>
  <c r="M24" i="20"/>
  <c r="M25" i="20"/>
  <c r="M26" i="20"/>
  <c r="M27" i="20"/>
  <c r="M28" i="20"/>
  <c r="M29" i="20"/>
  <c r="M30" i="20"/>
  <c r="M31" i="20"/>
  <c r="M32" i="20"/>
  <c r="M23" i="20"/>
  <c r="K32" i="20"/>
  <c r="K24" i="20"/>
  <c r="K25" i="20"/>
  <c r="K26" i="20"/>
  <c r="K27" i="20"/>
  <c r="K28" i="20"/>
  <c r="K29" i="20"/>
  <c r="K30" i="20"/>
  <c r="K31" i="20"/>
  <c r="K23" i="20"/>
  <c r="I24" i="20"/>
  <c r="I25" i="20"/>
  <c r="I26" i="20"/>
  <c r="I27" i="20"/>
  <c r="I28" i="20"/>
  <c r="I29" i="20"/>
  <c r="I30" i="20"/>
  <c r="I31" i="20"/>
  <c r="I32" i="20"/>
  <c r="I23" i="20"/>
  <c r="G24" i="20"/>
  <c r="G25" i="20"/>
  <c r="G26" i="20"/>
  <c r="G27" i="20"/>
  <c r="G28" i="20"/>
  <c r="G29" i="20"/>
  <c r="G30" i="20"/>
  <c r="G31" i="20"/>
  <c r="G32" i="20"/>
  <c r="G23" i="20"/>
  <c r="W14" i="20"/>
  <c r="U14" i="20"/>
  <c r="W6" i="20"/>
  <c r="W7" i="20"/>
  <c r="W8" i="20"/>
  <c r="W9" i="20"/>
  <c r="W10" i="20"/>
  <c r="W11" i="20"/>
  <c r="W12" i="20"/>
  <c r="W13" i="20"/>
  <c r="W5" i="20"/>
  <c r="U6" i="20"/>
  <c r="U7" i="20"/>
  <c r="U8" i="20"/>
  <c r="U9" i="20"/>
  <c r="U10" i="20"/>
  <c r="U11" i="20"/>
  <c r="U12" i="20"/>
  <c r="U13" i="20"/>
  <c r="U5" i="20"/>
  <c r="S5" i="20"/>
  <c r="Q6" i="20"/>
  <c r="Q7" i="20"/>
  <c r="Q8" i="20"/>
  <c r="Q9" i="20"/>
  <c r="Q10" i="20"/>
  <c r="Q11" i="20"/>
  <c r="Q12" i="20"/>
  <c r="Q13" i="20"/>
  <c r="Q14" i="20"/>
  <c r="Q5" i="20"/>
  <c r="O14" i="20"/>
  <c r="O6" i="20"/>
  <c r="O7" i="20"/>
  <c r="O8" i="20"/>
  <c r="O9" i="20"/>
  <c r="O10" i="20"/>
  <c r="O11" i="20"/>
  <c r="O12" i="20"/>
  <c r="O13" i="20"/>
  <c r="O5" i="20"/>
  <c r="M5" i="20"/>
  <c r="M14" i="20"/>
  <c r="M6" i="20"/>
  <c r="M7" i="20"/>
  <c r="M8" i="20"/>
  <c r="M9" i="20"/>
  <c r="M10" i="20"/>
  <c r="M11" i="20"/>
  <c r="M12" i="20"/>
  <c r="M13" i="20"/>
  <c r="K6" i="20"/>
  <c r="K7" i="20"/>
  <c r="K8" i="20"/>
  <c r="K9" i="20"/>
  <c r="K10" i="20"/>
  <c r="K11" i="20"/>
  <c r="K12" i="20"/>
  <c r="K13" i="20"/>
  <c r="K14" i="20"/>
  <c r="K5" i="20"/>
  <c r="G6" i="20"/>
  <c r="G7" i="20"/>
  <c r="G8" i="20"/>
  <c r="G9" i="20"/>
  <c r="G10" i="20"/>
  <c r="G11" i="20"/>
  <c r="G12" i="20"/>
  <c r="G13" i="20"/>
  <c r="G14" i="20"/>
  <c r="G5" i="20"/>
  <c r="I11" i="20"/>
  <c r="I6" i="20"/>
  <c r="I7" i="20"/>
  <c r="I8" i="20"/>
  <c r="I9" i="20"/>
  <c r="I10" i="20"/>
  <c r="I12" i="20"/>
  <c r="I13" i="20"/>
  <c r="I14" i="20"/>
  <c r="I5" i="20"/>
  <c r="V71" i="20"/>
  <c r="T71" i="20"/>
  <c r="R71" i="20"/>
  <c r="P71" i="20"/>
  <c r="N71" i="20"/>
  <c r="L71" i="20"/>
  <c r="J71" i="20"/>
  <c r="H71" i="20"/>
  <c r="F71" i="20"/>
  <c r="M67" i="20"/>
  <c r="M66" i="20"/>
  <c r="M65" i="20"/>
  <c r="M64" i="20"/>
  <c r="M63" i="20"/>
  <c r="M62" i="20"/>
  <c r="M61" i="20"/>
  <c r="M60" i="20"/>
  <c r="M59" i="20"/>
  <c r="V53" i="20"/>
  <c r="T53" i="20"/>
  <c r="R53" i="20"/>
  <c r="P53" i="20"/>
  <c r="N53" i="20"/>
  <c r="L53" i="20"/>
  <c r="J53" i="20"/>
  <c r="H53" i="20"/>
  <c r="F53" i="20"/>
  <c r="V35" i="20"/>
  <c r="T35" i="20"/>
  <c r="R35" i="20"/>
  <c r="P35" i="20"/>
  <c r="N35" i="20"/>
  <c r="L35" i="20"/>
  <c r="J35" i="20"/>
  <c r="H35" i="20"/>
  <c r="F35" i="20"/>
  <c r="Q32" i="20"/>
  <c r="S6" i="20"/>
  <c r="S7" i="20"/>
  <c r="S8" i="20"/>
  <c r="S9" i="20"/>
  <c r="S10" i="20"/>
  <c r="S11" i="20"/>
  <c r="S12" i="20"/>
  <c r="S13" i="20"/>
  <c r="S14" i="20"/>
  <c r="J17" i="20"/>
  <c r="H17" i="20"/>
  <c r="G71" i="20" l="1"/>
  <c r="W71" i="20"/>
  <c r="Q71" i="20"/>
  <c r="I71" i="20"/>
  <c r="U71" i="20"/>
  <c r="K71" i="20"/>
  <c r="S71" i="20"/>
  <c r="O71" i="20"/>
  <c r="M71" i="20"/>
  <c r="K32" i="19"/>
  <c r="K9" i="19"/>
  <c r="J32" i="19"/>
  <c r="J17" i="19"/>
  <c r="K17" i="19" s="1"/>
  <c r="J40" i="19"/>
  <c r="K40" i="19" s="1"/>
  <c r="J4" i="19"/>
  <c r="K4" i="19" s="1"/>
  <c r="K36" i="19"/>
  <c r="J65" i="19"/>
  <c r="K65" i="19" s="1"/>
  <c r="K57" i="19"/>
  <c r="K42" i="19"/>
  <c r="K15" i="19"/>
  <c r="K63" i="19"/>
  <c r="K34" i="19"/>
  <c r="K44" i="19"/>
  <c r="X69" i="20"/>
  <c r="X70" i="20"/>
  <c r="K55" i="19"/>
  <c r="K28" i="19"/>
  <c r="J58" i="19"/>
  <c r="K58" i="19" s="1"/>
  <c r="J66" i="19"/>
  <c r="K66" i="19" s="1"/>
  <c r="J53" i="19"/>
  <c r="K53" i="19" s="1"/>
  <c r="J61" i="19"/>
  <c r="K61" i="19" s="1"/>
  <c r="J69" i="19"/>
  <c r="K69" i="19" s="1"/>
  <c r="J54" i="19"/>
  <c r="K54" i="19" s="1"/>
  <c r="J70" i="19"/>
  <c r="K70" i="19" s="1"/>
  <c r="K33" i="19"/>
  <c r="K41" i="19"/>
  <c r="J31" i="19"/>
  <c r="K31" i="19" s="1"/>
  <c r="J39" i="19"/>
  <c r="K39" i="19" s="1"/>
  <c r="J38" i="19"/>
  <c r="K38" i="19" s="1"/>
  <c r="J29" i="19"/>
  <c r="K29" i="19" s="1"/>
  <c r="J37" i="19"/>
  <c r="K37" i="19" s="1"/>
  <c r="J45" i="19"/>
  <c r="K45" i="19" s="1"/>
  <c r="J30" i="19"/>
  <c r="K30" i="19" s="1"/>
  <c r="J46" i="19"/>
  <c r="K46" i="19" s="1"/>
  <c r="I53" i="20"/>
  <c r="K53" i="20"/>
  <c r="M53" i="20"/>
  <c r="U53" i="20"/>
  <c r="O53" i="20"/>
  <c r="S53" i="20"/>
  <c r="Q53" i="20"/>
  <c r="W53" i="20"/>
  <c r="G53" i="20"/>
  <c r="O35" i="20"/>
  <c r="X51" i="20"/>
  <c r="X52" i="20"/>
  <c r="Q35" i="20"/>
  <c r="S35" i="20"/>
  <c r="K35" i="20"/>
  <c r="G35" i="20"/>
  <c r="U35" i="20"/>
  <c r="I35" i="20"/>
  <c r="M35" i="20"/>
  <c r="W35" i="20"/>
  <c r="M17" i="20"/>
  <c r="X33" i="20"/>
  <c r="X34" i="20"/>
  <c r="I17" i="20"/>
  <c r="G17" i="20"/>
  <c r="Q17" i="20"/>
  <c r="S17" i="20"/>
  <c r="K17" i="20"/>
  <c r="O17" i="20"/>
  <c r="U17" i="20"/>
  <c r="X16" i="20"/>
  <c r="W17" i="20"/>
  <c r="X15" i="20"/>
  <c r="X68" i="20"/>
  <c r="X62" i="20"/>
  <c r="X44" i="20"/>
  <c r="X60" i="20"/>
  <c r="X41" i="20"/>
  <c r="X43" i="20"/>
  <c r="X42" i="20"/>
  <c r="X63" i="20"/>
  <c r="X50" i="20"/>
  <c r="X65" i="20"/>
  <c r="X64" i="20"/>
  <c r="X59" i="20"/>
  <c r="X66" i="20"/>
  <c r="X67" i="20"/>
  <c r="X61" i="20"/>
  <c r="X49" i="20"/>
  <c r="X8" i="20"/>
  <c r="X12" i="20"/>
  <c r="X5" i="20"/>
  <c r="X7" i="20"/>
  <c r="X13" i="20"/>
  <c r="X11" i="20"/>
  <c r="X6" i="20"/>
  <c r="X10" i="20"/>
  <c r="X14" i="20"/>
  <c r="X9" i="20"/>
  <c r="X29" i="20"/>
  <c r="X30" i="20"/>
  <c r="X45" i="20"/>
  <c r="X46" i="20"/>
  <c r="X27" i="20"/>
  <c r="X32" i="20"/>
  <c r="X47" i="20"/>
  <c r="X24" i="20"/>
  <c r="X31" i="20"/>
  <c r="X25" i="20"/>
  <c r="X48" i="20"/>
  <c r="X28" i="20"/>
  <c r="X26" i="20"/>
  <c r="X23" i="20"/>
  <c r="X71" i="20" l="1"/>
  <c r="K71" i="19"/>
  <c r="K47" i="19"/>
  <c r="X53" i="20"/>
  <c r="X35" i="20"/>
  <c r="X17" i="20"/>
  <c r="X73" i="20" l="1"/>
  <c r="D11" i="5" s="1"/>
  <c r="F5" i="22"/>
  <c r="F11" i="21"/>
  <c r="F10" i="21"/>
  <c r="F8" i="21"/>
  <c r="F5" i="21"/>
  <c r="F6" i="21"/>
  <c r="F7" i="21"/>
  <c r="F9" i="21"/>
  <c r="F12" i="21"/>
  <c r="F4" i="21"/>
  <c r="L17" i="20"/>
  <c r="N17" i="20"/>
  <c r="P17" i="20"/>
  <c r="R17" i="20"/>
  <c r="T17" i="20"/>
  <c r="V17" i="20"/>
  <c r="K4" i="17"/>
  <c r="K5" i="17"/>
  <c r="K6" i="17"/>
  <c r="K7" i="17"/>
  <c r="K8" i="17"/>
  <c r="K9" i="17"/>
  <c r="K10" i="17"/>
  <c r="K11" i="17"/>
  <c r="K12" i="17"/>
  <c r="K13" i="17"/>
  <c r="K3" i="17"/>
  <c r="G14" i="17"/>
  <c r="H14" i="17"/>
  <c r="J14" i="17"/>
  <c r="F14" i="17"/>
  <c r="I14" i="17"/>
  <c r="B14" i="17"/>
  <c r="C14" i="17"/>
  <c r="D14" i="17"/>
  <c r="E14" i="17"/>
  <c r="F14" i="21" l="1"/>
  <c r="D13" i="5" s="1"/>
  <c r="E11" i="5"/>
  <c r="F11" i="5" s="1"/>
  <c r="G11" i="5" s="1"/>
  <c r="H11" i="5" s="1"/>
  <c r="F11" i="22"/>
  <c r="K73" i="19"/>
  <c r="D15" i="5" s="1"/>
  <c r="K14" i="17"/>
  <c r="D9" i="5" l="1"/>
  <c r="D17" i="5" s="1"/>
  <c r="E17" i="5" s="1"/>
  <c r="F17" i="5" s="1"/>
  <c r="G17" i="5" s="1"/>
  <c r="H17" i="5" s="1"/>
  <c r="E15" i="5"/>
  <c r="F15" i="5" s="1"/>
  <c r="G15" i="5" s="1"/>
  <c r="H15" i="5" s="1"/>
  <c r="E13" i="5"/>
  <c r="F13" i="5" s="1"/>
  <c r="G13" i="5" s="1"/>
  <c r="H13" i="5" s="1"/>
  <c r="I11" i="5"/>
  <c r="E9" i="5" l="1"/>
  <c r="F9" i="5" s="1"/>
  <c r="G9" i="5" s="1"/>
  <c r="I15" i="5"/>
  <c r="I13" i="5"/>
  <c r="I17" i="5"/>
  <c r="H9" i="5"/>
  <c r="I9" i="5" s="1"/>
  <c r="N3" i="9"/>
  <c r="G8" i="9"/>
  <c r="F8" i="9"/>
  <c r="G3" i="9"/>
  <c r="G4" i="9"/>
  <c r="G5" i="9"/>
  <c r="G6" i="9"/>
  <c r="G7" i="9"/>
  <c r="G2" i="9"/>
  <c r="I19" i="5" l="1"/>
  <c r="H7" i="9"/>
  <c r="I7" i="9" s="1"/>
  <c r="H5" i="9"/>
  <c r="I5" i="9" s="1"/>
  <c r="H2" i="9" l="1"/>
  <c r="I2" i="9" s="1"/>
  <c r="J2" i="9" s="1"/>
  <c r="J5" i="9"/>
  <c r="L5" i="9"/>
  <c r="L7" i="9"/>
  <c r="J7" i="9"/>
  <c r="H3" i="9"/>
  <c r="I3" i="9" s="1"/>
  <c r="L3" i="9" s="1"/>
  <c r="H6" i="9"/>
  <c r="I6" i="9" s="1"/>
  <c r="H4" i="9"/>
  <c r="I4" i="9" s="1"/>
  <c r="L2" i="9" l="1"/>
  <c r="L6" i="9"/>
  <c r="J6" i="9"/>
  <c r="J4" i="9"/>
  <c r="L4" i="9"/>
  <c r="J3" i="9"/>
  <c r="H8" i="9"/>
  <c r="I8" i="9"/>
  <c r="J8" i="9" l="1"/>
  <c r="L8" i="9"/>
  <c r="E22" i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3" i="1"/>
  <c r="E3" i="1"/>
  <c r="D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tc={3BD8F1C9-CECE-42D5-A9F0-8E4BDEC4A1DB}</author>
    <author>tc={A8812F8F-224E-4041-AEE3-3CB2CC351EBA}</author>
    <author>tc={DB72FFAE-7590-45DA-BE06-E2F5C827DE95}</author>
  </authors>
  <commentList>
    <comment ref="B5" authorId="0" shapeId="0" xr:uid="{3BD8F1C9-CECE-42D5-A9F0-8E4BDEC4A1DB}">
      <text>
        <t>[Threaded comment]
Your version of Excel allows you to read this threaded comment; however, any edits to it will get removed if the file is opened in a newer version of Excel. Learn more: https://go.microsoft.com/fwlink/?linkid=870924
Comment:
    1 safety file for each site.</t>
      </text>
    </comment>
    <comment ref="B6" authorId="1" shapeId="0" xr:uid="{A8812F8F-224E-4041-AEE3-3CB2CC351EBA}">
      <text>
        <t>[Threaded comment]
Your version of Excel allows you to read this threaded comment; however, any edits to it will get removed if the file is opened in a newer version of Excel. Learn more: https://go.microsoft.com/fwlink/?linkid=870924
Comment:
    1 for admin and 2 for technical staff (Technician and Assistant)</t>
      </text>
    </comment>
    <comment ref="B7" authorId="2" shapeId="0" xr:uid="{DB72FFAE-7590-45DA-BE06-E2F5C827DE95}">
      <text>
        <t>[Threaded comment]
Your version of Excel allows you to read this threaded comment; however, any edits to it will get removed if the file is opened in a newer version of Excel. Learn more: https://go.microsoft.com/fwlink/?linkid=870924
Comment:
    1 vehicle for admin and 1 vehicle for technical staff at international airports only.</t>
      </text>
    </comment>
  </commentList>
</comments>
</file>

<file path=xl/sharedStrings.xml><?xml version="1.0" encoding="utf-8"?>
<sst xmlns="http://schemas.openxmlformats.org/spreadsheetml/2006/main" count="405" uniqueCount="146">
  <si>
    <t>Spare Part</t>
  </si>
  <si>
    <t>Qty/year</t>
  </si>
  <si>
    <t>No. of Years</t>
  </si>
  <si>
    <t>Amount for 5 years</t>
  </si>
  <si>
    <t>HiTrax</t>
  </si>
  <si>
    <t>Keyboard</t>
  </si>
  <si>
    <t>300 KV Generator</t>
  </si>
  <si>
    <t>160 KV Generator</t>
  </si>
  <si>
    <t>Monitor</t>
  </si>
  <si>
    <t>4 Pin AMD Power Supply</t>
  </si>
  <si>
    <t>3 Pin AMD Power Supply</t>
  </si>
  <si>
    <t>Drum Motor</t>
  </si>
  <si>
    <t>Indicator Lamp</t>
  </si>
  <si>
    <t>6046 Conveyor Belt</t>
  </si>
  <si>
    <t>100100 Conveyor Belt</t>
  </si>
  <si>
    <t>150150 Conveyor Belt</t>
  </si>
  <si>
    <t>PI Board</t>
  </si>
  <si>
    <t>Light Barrier</t>
  </si>
  <si>
    <t>6046 Lead Curtain</t>
  </si>
  <si>
    <t>100100 Lead Curtain</t>
  </si>
  <si>
    <t>150150 Lead Curtain</t>
  </si>
  <si>
    <t>Emergency Stop</t>
  </si>
  <si>
    <t>Amount/spare</t>
  </si>
  <si>
    <t xml:space="preserve"> 6046 XRC </t>
  </si>
  <si>
    <t>150150 XRC</t>
  </si>
  <si>
    <t>TOTAL</t>
  </si>
  <si>
    <t>5 Year List of Spares</t>
  </si>
  <si>
    <t>Year 1</t>
  </si>
  <si>
    <t>Year 2</t>
  </si>
  <si>
    <t>Year 3</t>
  </si>
  <si>
    <t>Year 4</t>
  </si>
  <si>
    <t>Year 5</t>
  </si>
  <si>
    <t>150150 Tension Roller</t>
  </si>
  <si>
    <t>Rate</t>
  </si>
  <si>
    <t>PLZ</t>
  </si>
  <si>
    <t>BOQ</t>
  </si>
  <si>
    <t>Diff</t>
  </si>
  <si>
    <t>GRJ</t>
  </si>
  <si>
    <t>ELS</t>
  </si>
  <si>
    <t>BFN</t>
  </si>
  <si>
    <t>KIM</t>
  </si>
  <si>
    <t>UPN</t>
  </si>
  <si>
    <t>Restrict Bid (excl vat)</t>
  </si>
  <si>
    <t>Restrict Bid (incl vat)</t>
  </si>
  <si>
    <t>RAs</t>
  </si>
  <si>
    <t>Each</t>
  </si>
  <si>
    <t>(a)</t>
  </si>
  <si>
    <t>No. of units</t>
  </si>
  <si>
    <t>Unit Price</t>
  </si>
  <si>
    <t>Model</t>
  </si>
  <si>
    <t>BRF</t>
  </si>
  <si>
    <t xml:space="preserve"> Totals </t>
  </si>
  <si>
    <t>HS6046si</t>
  </si>
  <si>
    <t>HS 100100V</t>
  </si>
  <si>
    <t>HS 7555 Si</t>
  </si>
  <si>
    <t>HS 150150</t>
  </si>
  <si>
    <t>HS10080EDts</t>
  </si>
  <si>
    <t>CEIA-HIPE-PNZ</t>
  </si>
  <si>
    <t>IONSCAN 400B</t>
  </si>
  <si>
    <t>Other AMD</t>
  </si>
  <si>
    <t>Other X-ray</t>
  </si>
  <si>
    <t>Total Equipment</t>
  </si>
  <si>
    <t>(b)</t>
  </si>
  <si>
    <t>Unit of Measure</t>
  </si>
  <si>
    <t xml:space="preserve">(c) </t>
  </si>
  <si>
    <t>Price / Unit</t>
  </si>
  <si>
    <t>ORTIA</t>
  </si>
  <si>
    <t>CTIA</t>
  </si>
  <si>
    <t>KSIA</t>
  </si>
  <si>
    <t>Matrix Server</t>
  </si>
  <si>
    <t>TIP Server</t>
  </si>
  <si>
    <t>Service Description</t>
  </si>
  <si>
    <t>Call out Fee</t>
  </si>
  <si>
    <t>Airport</t>
  </si>
  <si>
    <t>BFIA</t>
  </si>
  <si>
    <t>UPIA</t>
  </si>
  <si>
    <t>Description</t>
  </si>
  <si>
    <t xml:space="preserve">Unit of measure </t>
  </si>
  <si>
    <t>Price per year</t>
  </si>
  <si>
    <t>Safety File</t>
  </si>
  <si>
    <t>CDSIA</t>
  </si>
  <si>
    <t>KPA</t>
  </si>
  <si>
    <t>Machine 
Model</t>
  </si>
  <si>
    <t>QTY</t>
  </si>
  <si>
    <t>Number of Services</t>
  </si>
  <si>
    <t>Total Cluster 3 Spares per Annum</t>
  </si>
  <si>
    <t>Total Cluster 2 Spares per Annum</t>
  </si>
  <si>
    <t>Total Cluster 1 Spares per Annum</t>
  </si>
  <si>
    <t>Permits (Provisional Sum - Re-measurable)</t>
  </si>
  <si>
    <t>PART A: Contract Overheads</t>
  </si>
  <si>
    <t>Sub Total C - Callouts</t>
  </si>
  <si>
    <t>Sub Total A - Overheads</t>
  </si>
  <si>
    <t xml:space="preserve">Parking (Provisional Sum - Re-measurable) </t>
  </si>
  <si>
    <t>Contract Management and Administration (Including required reporting such as monthly reports, spares inventory management reports, office leasing / overheads, office utilities, etc.)</t>
  </si>
  <si>
    <t>Sub Total B - Preventative Maintenance</t>
  </si>
  <si>
    <t>Other 1 (Specify)</t>
  </si>
  <si>
    <t>Other 2 (Specify)</t>
  </si>
  <si>
    <t>PART B3 : Six Monthly Services (Includes travelling and travelling time)</t>
  </si>
  <si>
    <t>PART B4 : Yearly Services (Includes travelling and travelling time)</t>
  </si>
  <si>
    <t>PART B2 : Quarterley Services (Includes travelling and travelling time)</t>
  </si>
  <si>
    <t>PART B1 : Monthly Services (Includes travelling and travelling time)</t>
  </si>
  <si>
    <t>Spare Part Description</t>
  </si>
  <si>
    <t>Spare Part Number</t>
  </si>
  <si>
    <t>Cluster 1 - OR Tambo International (Including BFIA)</t>
  </si>
  <si>
    <t>Mark-up Percentage</t>
  </si>
  <si>
    <t>(d) = (a) x (c)</t>
  </si>
  <si>
    <t>(e)</t>
  </si>
  <si>
    <t>(f) = (d) x (e)</t>
  </si>
  <si>
    <t xml:space="preserve">Markup Value Excl VAT </t>
  </si>
  <si>
    <t>Example 1</t>
  </si>
  <si>
    <t xml:space="preserve">Cluster 1  </t>
  </si>
  <si>
    <t xml:space="preserve">Cluster 2  </t>
  </si>
  <si>
    <t>Cluster 2 - Cape Town International Airport (Including GRJ / KIM / UPIA)</t>
  </si>
  <si>
    <t xml:space="preserve">Cluster 3  </t>
  </si>
  <si>
    <t>Cluster 3 - King Shaka International Airport (Including CDSIA / KPA)</t>
  </si>
  <si>
    <t>Sub Total D - Spares</t>
  </si>
  <si>
    <t>Total Year 1 (Y1)</t>
  </si>
  <si>
    <t>PART C : Security Equipment Callouts (Includes travelling, travelling time &amp; first hour on site)</t>
  </si>
  <si>
    <t>PART B : Preventative Maintenance</t>
  </si>
  <si>
    <t>PART D : Spare Parts</t>
  </si>
  <si>
    <t>Escalation at 6%</t>
  </si>
  <si>
    <t>Total</t>
  </si>
  <si>
    <t>Summary</t>
  </si>
  <si>
    <t>(a) = Amount</t>
  </si>
  <si>
    <t>(b) = Amount</t>
  </si>
  <si>
    <t>(c) = Amount</t>
  </si>
  <si>
    <t>(d) = Amount</t>
  </si>
  <si>
    <t>(e) = Amount</t>
  </si>
  <si>
    <t>(f) = Amount</t>
  </si>
  <si>
    <t>(g) = Amount</t>
  </si>
  <si>
    <t>(h) = Amount</t>
  </si>
  <si>
    <t>(i) = Amount</t>
  </si>
  <si>
    <t>(j) = (a) + (b) + (c) + (d) + (e) + (f) + (g) + (h) + (i)</t>
  </si>
  <si>
    <t xml:space="preserve"> Total</t>
  </si>
  <si>
    <t>Total E - Total Maintenance Cost for Five (5) Years to be Carried to the Form of Offer</t>
  </si>
  <si>
    <t>(c) = (a) x (b)</t>
  </si>
  <si>
    <t xml:space="preserve"> (a)</t>
  </si>
  <si>
    <t xml:space="preserve"> (b)</t>
  </si>
  <si>
    <t>Price Per Unit</t>
  </si>
  <si>
    <t>Price per Year  Excluding VAT</t>
  </si>
  <si>
    <t>Number of Callouts</t>
  </si>
  <si>
    <t>Total Excl VAT</t>
  </si>
  <si>
    <t xml:space="preserve">  (g) = (d) + (f)</t>
  </si>
  <si>
    <t>(g) = (d) + (f)</t>
  </si>
  <si>
    <t>Reccomended No. of units</t>
  </si>
  <si>
    <t>Machine 
Name &amp; Type (Only CTX and XCT)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</si>
</sst>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R&quot;#,##0.00;\-&quot;R&quot;#,##0.00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&quot;R&quot;* #,##0_-;\-&quot;R&quot;* #,##0_-;_-&quot;R&quot;* &quot;-&quot;??_-;_-@_-"/>
    <numFmt numFmtId="165" formatCode="#,##0_ ;\-#,##0\ 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FF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rgb="FF00808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98">
    <xf numFmtId="0" fontId="0" fillId="0" borderId="0" xfId="0"/>
    <xf numFmtId="0" fontId="0" fillId="0" borderId="1" xfId="0" applyBorder="1"/>
    <xf numFmtId="0" fontId="0" fillId="0" borderId="2" xfId="0" applyBorder="1"/>
    <xf numFmtId="44" fontId="0" fillId="0" borderId="2" xfId="0" applyNumberFormat="1" applyBorder="1"/>
    <xf numFmtId="44" fontId="0" fillId="0" borderId="3" xfId="0" applyNumberFormat="1" applyBorder="1"/>
    <xf numFmtId="0" fontId="0" fillId="0" borderId="4" xfId="0" applyBorder="1"/>
    <xf numFmtId="0" fontId="0" fillId="0" borderId="5" xfId="0" applyBorder="1"/>
    <xf numFmtId="44" fontId="0" fillId="0" borderId="5" xfId="0" applyNumberFormat="1" applyBorder="1"/>
    <xf numFmtId="44" fontId="0" fillId="0" borderId="6" xfId="0" applyNumberFormat="1" applyBorder="1"/>
    <xf numFmtId="0" fontId="0" fillId="0" borderId="16" xfId="0" applyBorder="1"/>
    <xf numFmtId="0" fontId="0" fillId="0" borderId="17" xfId="0" applyBorder="1"/>
    <xf numFmtId="44" fontId="0" fillId="0" borderId="17" xfId="0" applyNumberFormat="1" applyBorder="1"/>
    <xf numFmtId="44" fontId="0" fillId="0" borderId="18" xfId="0" applyNumberForma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 applyAlignment="1">
      <alignment wrapText="1"/>
    </xf>
    <xf numFmtId="44" fontId="0" fillId="0" borderId="0" xfId="0" applyNumberFormat="1"/>
    <xf numFmtId="0" fontId="0" fillId="0" borderId="0" xfId="0" applyAlignment="1">
      <alignment wrapText="1"/>
    </xf>
    <xf numFmtId="43" fontId="0" fillId="0" borderId="0" xfId="0" applyNumberFormat="1"/>
    <xf numFmtId="0" fontId="0" fillId="0" borderId="2" xfId="0" applyBorder="1" applyAlignment="1">
      <alignment wrapText="1"/>
    </xf>
    <xf numFmtId="43" fontId="0" fillId="0" borderId="2" xfId="1" applyFont="1" applyBorder="1"/>
    <xf numFmtId="43" fontId="1" fillId="0" borderId="2" xfId="0" applyNumberFormat="1" applyFont="1" applyBorder="1"/>
    <xf numFmtId="9" fontId="0" fillId="0" borderId="0" xfId="2" applyFont="1"/>
    <xf numFmtId="0" fontId="0" fillId="3" borderId="2" xfId="0" applyFill="1" applyBorder="1"/>
    <xf numFmtId="43" fontId="0" fillId="3" borderId="2" xfId="1" applyFont="1" applyFill="1" applyBorder="1"/>
    <xf numFmtId="9" fontId="0" fillId="3" borderId="0" xfId="2" applyFont="1" applyFill="1"/>
    <xf numFmtId="0" fontId="0" fillId="3" borderId="0" xfId="0" applyFill="1"/>
    <xf numFmtId="43" fontId="0" fillId="3" borderId="0" xfId="0" applyNumberFormat="1" applyFill="1"/>
    <xf numFmtId="43" fontId="0" fillId="2" borderId="0" xfId="0" applyNumberFormat="1" applyFill="1"/>
    <xf numFmtId="43" fontId="0" fillId="4" borderId="0" xfId="0" applyNumberFormat="1" applyFill="1"/>
    <xf numFmtId="0" fontId="0" fillId="4" borderId="2" xfId="0" applyFill="1" applyBorder="1"/>
    <xf numFmtId="0" fontId="4" fillId="6" borderId="0" xfId="0" applyFont="1" applyFill="1"/>
    <xf numFmtId="0" fontId="4" fillId="0" borderId="0" xfId="0" applyFont="1"/>
    <xf numFmtId="0" fontId="10" fillId="0" borderId="0" xfId="0" applyFont="1"/>
    <xf numFmtId="0" fontId="6" fillId="0" borderId="2" xfId="0" applyFont="1" applyBorder="1" applyAlignment="1">
      <alignment horizontal="justify" vertical="center"/>
    </xf>
    <xf numFmtId="0" fontId="6" fillId="7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justify" vertical="center"/>
    </xf>
    <xf numFmtId="0" fontId="8" fillId="0" borderId="2" xfId="0" applyFont="1" applyBorder="1" applyAlignment="1">
      <alignment horizontal="justify" vertical="center"/>
    </xf>
    <xf numFmtId="0" fontId="7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44" fontId="0" fillId="0" borderId="25" xfId="0" applyNumberFormat="1" applyBorder="1"/>
    <xf numFmtId="0" fontId="12" fillId="0" borderId="17" xfId="0" applyFont="1" applyBorder="1" applyAlignment="1">
      <alignment horizontal="center" vertical="center" wrapText="1"/>
    </xf>
    <xf numFmtId="0" fontId="1" fillId="9" borderId="32" xfId="0" applyFont="1" applyFill="1" applyBorder="1" applyAlignment="1">
      <alignment horizontal="center"/>
    </xf>
    <xf numFmtId="0" fontId="19" fillId="9" borderId="43" xfId="0" applyFont="1" applyFill="1" applyBorder="1" applyAlignment="1">
      <alignment horizontal="center" vertical="center"/>
    </xf>
    <xf numFmtId="0" fontId="19" fillId="9" borderId="44" xfId="0" applyFont="1" applyFill="1" applyBorder="1" applyAlignment="1">
      <alignment horizontal="center" vertical="center"/>
    </xf>
    <xf numFmtId="164" fontId="20" fillId="9" borderId="45" xfId="0" applyNumberFormat="1" applyFont="1" applyFill="1" applyBorder="1" applyAlignment="1">
      <alignment horizontal="justify" vertical="center"/>
    </xf>
    <xf numFmtId="164" fontId="20" fillId="0" borderId="3" xfId="0" applyNumberFormat="1" applyFont="1" applyBorder="1" applyAlignment="1">
      <alignment horizontal="justify" vertical="center"/>
    </xf>
    <xf numFmtId="44" fontId="20" fillId="0" borderId="42" xfId="0" applyNumberFormat="1" applyFont="1" applyBorder="1" applyAlignment="1">
      <alignment horizontal="center" vertical="center"/>
    </xf>
    <xf numFmtId="164" fontId="20" fillId="9" borderId="46" xfId="0" applyNumberFormat="1" applyFont="1" applyFill="1" applyBorder="1" applyAlignment="1">
      <alignment horizontal="justify" vertical="center"/>
    </xf>
    <xf numFmtId="0" fontId="20" fillId="8" borderId="37" xfId="0" applyFont="1" applyFill="1" applyBorder="1" applyAlignment="1">
      <alignment horizontal="center" vertical="center"/>
    </xf>
    <xf numFmtId="164" fontId="20" fillId="0" borderId="25" xfId="0" applyNumberFormat="1" applyFont="1" applyBorder="1" applyAlignment="1">
      <alignment horizontal="justify" vertical="center"/>
    </xf>
    <xf numFmtId="44" fontId="20" fillId="0" borderId="15" xfId="0" applyNumberFormat="1" applyFont="1" applyBorder="1" applyAlignment="1">
      <alignment horizontal="center" vertical="center"/>
    </xf>
    <xf numFmtId="164" fontId="19" fillId="9" borderId="32" xfId="0" applyNumberFormat="1" applyFont="1" applyFill="1" applyBorder="1" applyAlignment="1">
      <alignment horizontal="center" vertical="center"/>
    </xf>
    <xf numFmtId="0" fontId="19" fillId="8" borderId="10" xfId="0" applyFont="1" applyFill="1" applyBorder="1" applyAlignment="1">
      <alignment horizontal="center" vertical="center"/>
    </xf>
    <xf numFmtId="164" fontId="19" fillId="8" borderId="12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44" fontId="19" fillId="0" borderId="9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9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 wrapText="1"/>
    </xf>
    <xf numFmtId="164" fontId="16" fillId="0" borderId="23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64" fontId="16" fillId="0" borderId="3" xfId="0" applyNumberFormat="1" applyFont="1" applyBorder="1" applyAlignment="1">
      <alignment vertical="center" wrapText="1"/>
    </xf>
    <xf numFmtId="0" fontId="16" fillId="0" borderId="37" xfId="0" applyFont="1" applyBorder="1" applyAlignment="1">
      <alignment vertical="center" wrapText="1"/>
    </xf>
    <xf numFmtId="0" fontId="16" fillId="0" borderId="38" xfId="0" applyFont="1" applyBorder="1" applyAlignment="1">
      <alignment horizontal="center" vertical="center" wrapText="1"/>
    </xf>
    <xf numFmtId="164" fontId="16" fillId="0" borderId="25" xfId="0" applyNumberFormat="1" applyFont="1" applyBorder="1" applyAlignment="1">
      <alignment vertical="center" wrapText="1"/>
    </xf>
    <xf numFmtId="0" fontId="15" fillId="5" borderId="25" xfId="0" applyFont="1" applyFill="1" applyBorder="1" applyAlignment="1">
      <alignment horizontal="center" vertical="center" wrapText="1"/>
    </xf>
    <xf numFmtId="164" fontId="20" fillId="0" borderId="6" xfId="0" applyNumberFormat="1" applyFont="1" applyBorder="1" applyAlignment="1">
      <alignment horizontal="justify" vertical="center"/>
    </xf>
    <xf numFmtId="44" fontId="20" fillId="0" borderId="52" xfId="0" applyNumberFormat="1" applyFont="1" applyBorder="1" applyAlignment="1">
      <alignment horizontal="center" vertical="center"/>
    </xf>
    <xf numFmtId="0" fontId="19" fillId="8" borderId="24" xfId="0" applyFont="1" applyFill="1" applyBorder="1" applyAlignment="1">
      <alignment horizontal="center" vertical="center"/>
    </xf>
    <xf numFmtId="164" fontId="19" fillId="8" borderId="48" xfId="0" applyNumberFormat="1" applyFont="1" applyFill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164" fontId="20" fillId="9" borderId="53" xfId="0" applyNumberFormat="1" applyFont="1" applyFill="1" applyBorder="1" applyAlignment="1">
      <alignment horizontal="justify" vertical="center"/>
    </xf>
    <xf numFmtId="164" fontId="19" fillId="9" borderId="49" xfId="0" applyNumberFormat="1" applyFont="1" applyFill="1" applyBorder="1" applyAlignment="1">
      <alignment horizontal="center" vertical="center"/>
    </xf>
    <xf numFmtId="164" fontId="20" fillId="9" borderId="39" xfId="0" applyNumberFormat="1" applyFont="1" applyFill="1" applyBorder="1" applyAlignment="1">
      <alignment horizontal="justify" vertical="center"/>
    </xf>
    <xf numFmtId="164" fontId="20" fillId="9" borderId="13" xfId="0" applyNumberFormat="1" applyFont="1" applyFill="1" applyBorder="1" applyAlignment="1">
      <alignment horizontal="justify" vertical="center"/>
    </xf>
    <xf numFmtId="164" fontId="20" fillId="0" borderId="23" xfId="0" applyNumberFormat="1" applyFont="1" applyBorder="1" applyAlignment="1">
      <alignment horizontal="justify" vertical="center"/>
    </xf>
    <xf numFmtId="44" fontId="20" fillId="0" borderId="40" xfId="0" applyNumberFormat="1" applyFont="1" applyBorder="1" applyAlignment="1">
      <alignment horizontal="center" vertical="center"/>
    </xf>
    <xf numFmtId="164" fontId="20" fillId="9" borderId="44" xfId="0" applyNumberFormat="1" applyFont="1" applyFill="1" applyBorder="1" applyAlignment="1">
      <alignment horizontal="justify" vertical="center"/>
    </xf>
    <xf numFmtId="0" fontId="19" fillId="9" borderId="49" xfId="0" applyFont="1" applyFill="1" applyBorder="1" applyAlignment="1">
      <alignment horizontal="center" vertical="center"/>
    </xf>
    <xf numFmtId="164" fontId="20" fillId="0" borderId="18" xfId="0" applyNumberFormat="1" applyFont="1" applyBorder="1" applyAlignment="1">
      <alignment horizontal="justify" vertical="center"/>
    </xf>
    <xf numFmtId="44" fontId="20" fillId="0" borderId="41" xfId="0" applyNumberFormat="1" applyFont="1" applyBorder="1" applyAlignment="1">
      <alignment horizontal="center" vertical="center"/>
    </xf>
    <xf numFmtId="0" fontId="19" fillId="7" borderId="37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4" fillId="5" borderId="38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4" fillId="5" borderId="43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44" fontId="12" fillId="0" borderId="44" xfId="3" applyFont="1" applyBorder="1" applyAlignment="1">
      <alignment horizontal="justify" vertical="center" wrapText="1"/>
    </xf>
    <xf numFmtId="44" fontId="0" fillId="0" borderId="32" xfId="0" applyNumberFormat="1" applyBorder="1"/>
    <xf numFmtId="164" fontId="1" fillId="0" borderId="32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justify" vertical="center"/>
    </xf>
    <xf numFmtId="0" fontId="16" fillId="0" borderId="2" xfId="0" applyFont="1" applyBorder="1" applyAlignment="1">
      <alignment horizontal="center" vertical="center"/>
    </xf>
    <xf numFmtId="164" fontId="16" fillId="0" borderId="3" xfId="3" applyNumberFormat="1" applyFont="1" applyBorder="1" applyAlignment="1">
      <alignment horizontal="justify" vertical="center"/>
    </xf>
    <xf numFmtId="0" fontId="0" fillId="0" borderId="37" xfId="0" applyBorder="1"/>
    <xf numFmtId="0" fontId="16" fillId="0" borderId="38" xfId="0" applyFont="1" applyBorder="1" applyAlignment="1">
      <alignment horizontal="justify" vertical="center"/>
    </xf>
    <xf numFmtId="0" fontId="16" fillId="0" borderId="38" xfId="0" applyFont="1" applyBorder="1" applyAlignment="1">
      <alignment horizontal="center" vertical="center"/>
    </xf>
    <xf numFmtId="164" fontId="16" fillId="0" borderId="25" xfId="3" applyNumberFormat="1" applyFont="1" applyBorder="1" applyAlignment="1">
      <alignment horizontal="justify" vertical="center"/>
    </xf>
    <xf numFmtId="44" fontId="1" fillId="0" borderId="32" xfId="0" applyNumberFormat="1" applyFont="1" applyBorder="1"/>
    <xf numFmtId="0" fontId="1" fillId="0" borderId="1" xfId="0" applyFont="1" applyBorder="1" applyAlignment="1">
      <alignment horizontal="left" vertical="top" wrapText="1"/>
    </xf>
    <xf numFmtId="44" fontId="0" fillId="0" borderId="60" xfId="0" applyNumberFormat="1" applyBorder="1"/>
    <xf numFmtId="0" fontId="1" fillId="0" borderId="57" xfId="0" applyFont="1" applyBorder="1" applyAlignment="1">
      <alignment horizontal="left" vertical="top" wrapText="1"/>
    </xf>
    <xf numFmtId="0" fontId="1" fillId="0" borderId="37" xfId="0" applyFont="1" applyBorder="1"/>
    <xf numFmtId="44" fontId="0" fillId="0" borderId="38" xfId="0" applyNumberFormat="1" applyBorder="1"/>
    <xf numFmtId="0" fontId="0" fillId="0" borderId="60" xfId="0" applyBorder="1"/>
    <xf numFmtId="0" fontId="0" fillId="10" borderId="0" xfId="0" applyFill="1"/>
    <xf numFmtId="0" fontId="0" fillId="10" borderId="51" xfId="0" applyFill="1" applyBorder="1"/>
    <xf numFmtId="44" fontId="0" fillId="0" borderId="42" xfId="0" applyNumberFormat="1" applyBorder="1"/>
    <xf numFmtId="44" fontId="0" fillId="0" borderId="15" xfId="0" applyNumberFormat="1" applyBorder="1"/>
    <xf numFmtId="0" fontId="0" fillId="10" borderId="32" xfId="0" applyFill="1" applyBorder="1"/>
    <xf numFmtId="0" fontId="1" fillId="0" borderId="12" xfId="0" applyFont="1" applyBorder="1"/>
    <xf numFmtId="0" fontId="1" fillId="0" borderId="9" xfId="0" applyFont="1" applyBorder="1"/>
    <xf numFmtId="0" fontId="1" fillId="0" borderId="16" xfId="0" applyFont="1" applyBorder="1" applyAlignment="1">
      <alignment horizontal="left" vertical="top" wrapText="1"/>
    </xf>
    <xf numFmtId="44" fontId="0" fillId="0" borderId="41" xfId="0" applyNumberFormat="1" applyBorder="1"/>
    <xf numFmtId="0" fontId="0" fillId="0" borderId="9" xfId="0" applyBorder="1"/>
    <xf numFmtId="0" fontId="0" fillId="10" borderId="8" xfId="0" applyFill="1" applyBorder="1"/>
    <xf numFmtId="0" fontId="15" fillId="5" borderId="48" xfId="0" applyFont="1" applyFill="1" applyBorder="1" applyAlignment="1">
      <alignment horizontal="center" vertical="center" wrapText="1"/>
    </xf>
    <xf numFmtId="0" fontId="1" fillId="9" borderId="49" xfId="0" applyFont="1" applyFill="1" applyBorder="1" applyAlignment="1">
      <alignment horizontal="center"/>
    </xf>
    <xf numFmtId="164" fontId="16" fillId="8" borderId="2" xfId="3" applyNumberFormat="1" applyFont="1" applyFill="1" applyBorder="1" applyAlignment="1">
      <alignment vertical="center" wrapText="1"/>
    </xf>
    <xf numFmtId="164" fontId="16" fillId="11" borderId="22" xfId="3" applyNumberFormat="1" applyFont="1" applyFill="1" applyBorder="1" applyAlignment="1">
      <alignment vertical="center" wrapText="1"/>
    </xf>
    <xf numFmtId="164" fontId="16" fillId="11" borderId="2" xfId="3" applyNumberFormat="1" applyFont="1" applyFill="1" applyBorder="1" applyAlignment="1">
      <alignment vertical="center" wrapText="1"/>
    </xf>
    <xf numFmtId="164" fontId="16" fillId="11" borderId="38" xfId="3" applyNumberFormat="1" applyFont="1" applyFill="1" applyBorder="1" applyAlignment="1">
      <alignment vertical="center" wrapText="1"/>
    </xf>
    <xf numFmtId="0" fontId="16" fillId="11" borderId="2" xfId="0" applyFont="1" applyFill="1" applyBorder="1" applyAlignment="1">
      <alignment horizontal="center" vertical="center" wrapText="1"/>
    </xf>
    <xf numFmtId="0" fontId="16" fillId="11" borderId="38" xfId="0" applyFont="1" applyFill="1" applyBorder="1" applyAlignment="1">
      <alignment horizontal="center" vertical="center" wrapText="1"/>
    </xf>
    <xf numFmtId="164" fontId="20" fillId="11" borderId="20" xfId="3" applyNumberFormat="1" applyFont="1" applyFill="1" applyBorder="1" applyAlignment="1">
      <alignment horizontal="justify" vertical="center"/>
    </xf>
    <xf numFmtId="165" fontId="20" fillId="11" borderId="18" xfId="3" applyNumberFormat="1" applyFont="1" applyFill="1" applyBorder="1" applyAlignment="1">
      <alignment horizontal="justify" vertical="center"/>
    </xf>
    <xf numFmtId="164" fontId="20" fillId="11" borderId="28" xfId="3" applyNumberFormat="1" applyFont="1" applyFill="1" applyBorder="1" applyAlignment="1">
      <alignment horizontal="justify" vertical="center"/>
    </xf>
    <xf numFmtId="165" fontId="20" fillId="11" borderId="3" xfId="3" applyNumberFormat="1" applyFont="1" applyFill="1" applyBorder="1" applyAlignment="1">
      <alignment horizontal="justify" vertical="center"/>
    </xf>
    <xf numFmtId="164" fontId="20" fillId="11" borderId="54" xfId="3" applyNumberFormat="1" applyFont="1" applyFill="1" applyBorder="1" applyAlignment="1">
      <alignment horizontal="justify" vertical="center"/>
    </xf>
    <xf numFmtId="165" fontId="20" fillId="11" borderId="6" xfId="3" applyNumberFormat="1" applyFont="1" applyFill="1" applyBorder="1" applyAlignment="1">
      <alignment horizontal="justify" vertical="center"/>
    </xf>
    <xf numFmtId="164" fontId="20" fillId="11" borderId="36" xfId="3" applyNumberFormat="1" applyFont="1" applyFill="1" applyBorder="1" applyAlignment="1">
      <alignment horizontal="justify" vertical="center"/>
    </xf>
    <xf numFmtId="165" fontId="20" fillId="11" borderId="35" xfId="3" applyNumberFormat="1" applyFont="1" applyFill="1" applyBorder="1" applyAlignment="1">
      <alignment horizontal="justify" vertical="center"/>
    </xf>
    <xf numFmtId="164" fontId="20" fillId="11" borderId="27" xfId="3" applyNumberFormat="1" applyFont="1" applyFill="1" applyBorder="1" applyAlignment="1">
      <alignment horizontal="justify" vertical="center"/>
    </xf>
    <xf numFmtId="165" fontId="20" fillId="11" borderId="26" xfId="3" applyNumberFormat="1" applyFont="1" applyFill="1" applyBorder="1" applyAlignment="1">
      <alignment horizontal="justify" vertical="center"/>
    </xf>
    <xf numFmtId="165" fontId="20" fillId="11" borderId="25" xfId="3" applyNumberFormat="1" applyFont="1" applyFill="1" applyBorder="1" applyAlignment="1">
      <alignment horizontal="justify" vertical="center"/>
    </xf>
    <xf numFmtId="164" fontId="20" fillId="11" borderId="2" xfId="3" applyNumberFormat="1" applyFont="1" applyFill="1" applyBorder="1" applyAlignment="1">
      <alignment horizontal="justify" vertical="center"/>
    </xf>
    <xf numFmtId="164" fontId="20" fillId="11" borderId="38" xfId="3" applyNumberFormat="1" applyFont="1" applyFill="1" applyBorder="1" applyAlignment="1">
      <alignment horizontal="justify" vertical="center"/>
    </xf>
    <xf numFmtId="0" fontId="20" fillId="11" borderId="16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 vertical="center"/>
    </xf>
    <xf numFmtId="0" fontId="20" fillId="11" borderId="29" xfId="0" applyFont="1" applyFill="1" applyBorder="1" applyAlignment="1">
      <alignment horizontal="center" vertical="center"/>
    </xf>
    <xf numFmtId="0" fontId="20" fillId="11" borderId="37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0" fontId="19" fillId="12" borderId="16" xfId="0" applyFont="1" applyFill="1" applyBorder="1" applyAlignment="1">
      <alignment horizontal="justify" vertical="center"/>
    </xf>
    <xf numFmtId="0" fontId="19" fillId="12" borderId="18" xfId="0" applyFont="1" applyFill="1" applyBorder="1" applyAlignment="1">
      <alignment horizontal="justify" vertical="center"/>
    </xf>
    <xf numFmtId="0" fontId="19" fillId="12" borderId="1" xfId="0" applyFont="1" applyFill="1" applyBorder="1" applyAlignment="1">
      <alignment horizontal="justify" vertical="center"/>
    </xf>
    <xf numFmtId="0" fontId="19" fillId="12" borderId="3" xfId="0" applyFont="1" applyFill="1" applyBorder="1" applyAlignment="1">
      <alignment horizontal="justify" vertical="center"/>
    </xf>
    <xf numFmtId="0" fontId="19" fillId="12" borderId="4" xfId="0" applyFont="1" applyFill="1" applyBorder="1" applyAlignment="1">
      <alignment horizontal="justify" vertical="center"/>
    </xf>
    <xf numFmtId="0" fontId="19" fillId="12" borderId="6" xfId="0" applyFont="1" applyFill="1" applyBorder="1" applyAlignment="1">
      <alignment horizontal="justify" vertical="center"/>
    </xf>
    <xf numFmtId="0" fontId="19" fillId="12" borderId="37" xfId="0" applyFont="1" applyFill="1" applyBorder="1" applyAlignment="1">
      <alignment horizontal="justify" vertical="center"/>
    </xf>
    <xf numFmtId="0" fontId="19" fillId="12" borderId="25" xfId="0" applyFont="1" applyFill="1" applyBorder="1" applyAlignment="1">
      <alignment horizontal="justify" vertical="center"/>
    </xf>
    <xf numFmtId="0" fontId="19" fillId="12" borderId="2" xfId="0" applyFont="1" applyFill="1" applyBorder="1" applyAlignment="1">
      <alignment horizontal="justify" vertical="center"/>
    </xf>
    <xf numFmtId="0" fontId="19" fillId="12" borderId="38" xfId="0" applyFont="1" applyFill="1" applyBorder="1" applyAlignment="1">
      <alignment horizontal="justify" vertical="center"/>
    </xf>
    <xf numFmtId="0" fontId="12" fillId="12" borderId="58" xfId="0" applyFont="1" applyFill="1" applyBorder="1" applyAlignment="1">
      <alignment horizontal="center" vertical="center" wrapText="1"/>
    </xf>
    <xf numFmtId="0" fontId="11" fillId="12" borderId="44" xfId="0" applyFont="1" applyFill="1" applyBorder="1" applyAlignment="1">
      <alignment horizontal="justify" vertical="center"/>
    </xf>
    <xf numFmtId="0" fontId="12" fillId="12" borderId="59" xfId="0" applyFont="1" applyFill="1" applyBorder="1" applyAlignment="1">
      <alignment horizontal="center" vertical="center" wrapText="1"/>
    </xf>
    <xf numFmtId="0" fontId="11" fillId="12" borderId="45" xfId="0" applyFont="1" applyFill="1" applyBorder="1" applyAlignment="1">
      <alignment vertical="center"/>
    </xf>
    <xf numFmtId="0" fontId="11" fillId="12" borderId="45" xfId="0" applyFont="1" applyFill="1" applyBorder="1" applyAlignment="1">
      <alignment horizontal="justify" vertical="center"/>
    </xf>
    <xf numFmtId="0" fontId="3" fillId="12" borderId="45" xfId="0" applyFont="1" applyFill="1" applyBorder="1"/>
    <xf numFmtId="0" fontId="12" fillId="12" borderId="56" xfId="0" applyFont="1" applyFill="1" applyBorder="1" applyAlignment="1">
      <alignment horizontal="center" vertical="center" wrapText="1"/>
    </xf>
    <xf numFmtId="0" fontId="11" fillId="12" borderId="46" xfId="0" applyFont="1" applyFill="1" applyBorder="1" applyAlignment="1">
      <alignment horizontal="justify" vertical="center"/>
    </xf>
    <xf numFmtId="0" fontId="12" fillId="13" borderId="16" xfId="0" applyFont="1" applyFill="1" applyBorder="1" applyAlignment="1">
      <alignment horizontal="center" vertical="center" wrapText="1"/>
    </xf>
    <xf numFmtId="7" fontId="12" fillId="13" borderId="17" xfId="3" applyNumberFormat="1" applyFont="1" applyFill="1" applyBorder="1" applyAlignment="1">
      <alignment horizontal="justify" vertical="center" wrapText="1"/>
    </xf>
    <xf numFmtId="10" fontId="12" fillId="13" borderId="17" xfId="3" applyNumberFormat="1" applyFont="1" applyFill="1" applyBorder="1" applyAlignment="1">
      <alignment horizontal="justify" vertical="center" wrapText="1"/>
    </xf>
    <xf numFmtId="44" fontId="12" fillId="14" borderId="17" xfId="3" applyFont="1" applyFill="1" applyBorder="1" applyAlignment="1">
      <alignment horizontal="justify" vertical="center" wrapText="1"/>
    </xf>
    <xf numFmtId="44" fontId="12" fillId="14" borderId="18" xfId="3" applyFont="1" applyFill="1" applyBorder="1" applyAlignment="1">
      <alignment horizontal="justify" vertical="center" wrapText="1"/>
    </xf>
    <xf numFmtId="164" fontId="16" fillId="11" borderId="2" xfId="3" applyNumberFormat="1" applyFont="1" applyFill="1" applyBorder="1" applyAlignment="1">
      <alignment horizontal="justify" vertical="center"/>
    </xf>
    <xf numFmtId="164" fontId="16" fillId="11" borderId="38" xfId="3" applyNumberFormat="1" applyFont="1" applyFill="1" applyBorder="1" applyAlignment="1">
      <alignment horizontal="justify" vertical="center"/>
    </xf>
    <xf numFmtId="0" fontId="19" fillId="7" borderId="55" xfId="0" applyFont="1" applyFill="1" applyBorder="1" applyAlignment="1">
      <alignment horizontal="center" vertical="center"/>
    </xf>
    <xf numFmtId="0" fontId="19" fillId="7" borderId="46" xfId="0" applyFont="1" applyFill="1" applyBorder="1" applyAlignment="1">
      <alignment vertical="center" wrapText="1"/>
    </xf>
    <xf numFmtId="0" fontId="15" fillId="5" borderId="63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justify" vertical="center"/>
    </xf>
    <xf numFmtId="0" fontId="16" fillId="0" borderId="17" xfId="0" applyFont="1" applyBorder="1" applyAlignment="1">
      <alignment horizontal="center" vertical="center"/>
    </xf>
    <xf numFmtId="164" fontId="16" fillId="11" borderId="17" xfId="3" applyNumberFormat="1" applyFont="1" applyFill="1" applyBorder="1" applyAlignment="1">
      <alignment horizontal="justify" vertical="center"/>
    </xf>
    <xf numFmtId="164" fontId="16" fillId="0" borderId="18" xfId="3" applyNumberFormat="1" applyFont="1" applyBorder="1" applyAlignment="1">
      <alignment horizontal="justify" vertical="center"/>
    </xf>
    <xf numFmtId="0" fontId="15" fillId="5" borderId="22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44" fontId="0" fillId="0" borderId="20" xfId="0" applyNumberFormat="1" applyBorder="1"/>
    <xf numFmtId="44" fontId="0" fillId="0" borderId="28" xfId="0" applyNumberFormat="1" applyBorder="1"/>
    <xf numFmtId="44" fontId="0" fillId="0" borderId="27" xfId="0" applyNumberFormat="1" applyBorder="1"/>
    <xf numFmtId="9" fontId="0" fillId="0" borderId="32" xfId="0" applyNumberFormat="1" applyBorder="1" applyAlignment="1">
      <alignment horizontal="center"/>
    </xf>
    <xf numFmtId="44" fontId="0" fillId="0" borderId="44" xfId="0" applyNumberFormat="1" applyBorder="1"/>
    <xf numFmtId="44" fontId="0" fillId="0" borderId="64" xfId="0" applyNumberFormat="1" applyBorder="1"/>
    <xf numFmtId="44" fontId="0" fillId="0" borderId="45" xfId="0" applyNumberFormat="1" applyBorder="1"/>
    <xf numFmtId="164" fontId="0" fillId="0" borderId="46" xfId="0" applyNumberFormat="1" applyBorder="1"/>
    <xf numFmtId="0" fontId="1" fillId="0" borderId="65" xfId="0" applyFont="1" applyBorder="1"/>
    <xf numFmtId="0" fontId="1" fillId="0" borderId="32" xfId="0" applyFont="1" applyBorder="1"/>
    <xf numFmtId="44" fontId="12" fillId="14" borderId="18" xfId="3" applyFont="1" applyFill="1" applyBorder="1" applyAlignment="1" applyProtection="1">
      <alignment horizontal="justify" vertical="center" wrapText="1"/>
    </xf>
    <xf numFmtId="44" fontId="12" fillId="0" borderId="44" xfId="3" applyFont="1" applyBorder="1" applyAlignment="1" applyProtection="1">
      <alignment horizontal="justify" vertical="center" wrapText="1"/>
    </xf>
    <xf numFmtId="0" fontId="21" fillId="0" borderId="0" xfId="0" applyFont="1" applyAlignment="1">
      <alignment horizontal="justify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4" fontId="1" fillId="0" borderId="11" xfId="0" applyNumberFormat="1" applyFont="1" applyBorder="1" applyAlignment="1">
      <alignment horizontal="center"/>
    </xf>
    <xf numFmtId="44" fontId="1" fillId="0" borderId="12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9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5" fillId="5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5" fillId="5" borderId="21" xfId="0" applyFont="1" applyFill="1" applyBorder="1" applyAlignment="1">
      <alignment horizontal="left" vertical="center" wrapText="1"/>
    </xf>
    <xf numFmtId="0" fontId="15" fillId="5" borderId="24" xfId="0" applyFont="1" applyFill="1" applyBorder="1" applyAlignment="1">
      <alignment horizontal="left" vertical="center" wrapText="1"/>
    </xf>
    <xf numFmtId="0" fontId="15" fillId="5" borderId="62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9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top" wrapText="1"/>
    </xf>
    <xf numFmtId="0" fontId="1" fillId="0" borderId="8" xfId="0" applyFont="1" applyBorder="1" applyAlignment="1">
      <alignment horizontal="right" vertical="top" wrapText="1"/>
    </xf>
    <xf numFmtId="0" fontId="1" fillId="0" borderId="9" xfId="0" applyFont="1" applyBorder="1" applyAlignment="1">
      <alignment horizontal="right" vertical="top" wrapText="1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19" fillId="12" borderId="29" xfId="0" applyFont="1" applyFill="1" applyBorder="1" applyAlignment="1">
      <alignment horizontal="right" vertical="center"/>
    </xf>
    <xf numFmtId="0" fontId="0" fillId="12" borderId="23" xfId="0" applyFill="1" applyBorder="1" applyAlignment="1">
      <alignment horizontal="right" vertical="center"/>
    </xf>
    <xf numFmtId="0" fontId="19" fillId="12" borderId="37" xfId="0" applyFont="1" applyFill="1" applyBorder="1" applyAlignment="1">
      <alignment horizontal="right" vertical="center"/>
    </xf>
    <xf numFmtId="0" fontId="0" fillId="12" borderId="25" xfId="0" applyFill="1" applyBorder="1" applyAlignment="1">
      <alignment horizontal="right" vertical="center"/>
    </xf>
    <xf numFmtId="0" fontId="19" fillId="0" borderId="29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19" fillId="0" borderId="22" xfId="0" applyFont="1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19" fillId="0" borderId="22" xfId="0" applyFont="1" applyBorder="1" applyAlignment="1">
      <alignment horizontal="justify" vertical="center"/>
    </xf>
    <xf numFmtId="0" fontId="0" fillId="0" borderId="2" xfId="0" applyBorder="1" applyAlignment="1">
      <alignment horizontal="justify" vertical="center"/>
    </xf>
    <xf numFmtId="0" fontId="19" fillId="0" borderId="23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19" fillId="7" borderId="29" xfId="0" applyFont="1" applyFill="1" applyBorder="1" applyAlignment="1">
      <alignment horizontal="center" vertical="center"/>
    </xf>
    <xf numFmtId="0" fontId="19" fillId="7" borderId="23" xfId="0" applyFont="1" applyFill="1" applyBorder="1" applyAlignment="1">
      <alignment horizontal="center" vertical="center"/>
    </xf>
    <xf numFmtId="0" fontId="19" fillId="7" borderId="39" xfId="0" applyFont="1" applyFill="1" applyBorder="1" applyAlignment="1">
      <alignment horizontal="center" vertical="center"/>
    </xf>
    <xf numFmtId="0" fontId="19" fillId="7" borderId="40" xfId="0" applyFont="1" applyFill="1" applyBorder="1" applyAlignment="1">
      <alignment horizontal="center" vertical="center"/>
    </xf>
    <xf numFmtId="44" fontId="1" fillId="0" borderId="30" xfId="3" applyFont="1" applyBorder="1" applyAlignment="1">
      <alignment horizontal="center"/>
    </xf>
    <xf numFmtId="44" fontId="1" fillId="0" borderId="31" xfId="3" applyFont="1" applyBorder="1" applyAlignment="1">
      <alignment horizontal="center"/>
    </xf>
    <xf numFmtId="44" fontId="1" fillId="0" borderId="33" xfId="3" applyFont="1" applyBorder="1" applyAlignment="1">
      <alignment horizontal="center"/>
    </xf>
    <xf numFmtId="0" fontId="0" fillId="0" borderId="37" xfId="0" applyBorder="1" applyAlignment="1">
      <alignment horizontal="justify" vertical="center" wrapText="1"/>
    </xf>
    <xf numFmtId="0" fontId="0" fillId="0" borderId="25" xfId="0" applyBorder="1" applyAlignment="1">
      <alignment horizontal="justify" vertical="center" wrapText="1"/>
    </xf>
    <xf numFmtId="0" fontId="19" fillId="0" borderId="36" xfId="0" applyFont="1" applyBorder="1" applyAlignment="1">
      <alignment horizontal="justify" vertical="center"/>
    </xf>
    <xf numFmtId="0" fontId="0" fillId="0" borderId="27" xfId="0" applyBorder="1" applyAlignment="1">
      <alignment horizontal="justify" vertical="center"/>
    </xf>
    <xf numFmtId="0" fontId="19" fillId="0" borderId="62" xfId="0" applyFont="1" applyBorder="1" applyAlignment="1">
      <alignment horizontal="justify" vertical="center" wrapText="1"/>
    </xf>
    <xf numFmtId="0" fontId="19" fillId="0" borderId="47" xfId="0" applyFont="1" applyBorder="1" applyAlignment="1">
      <alignment horizontal="justify" vertical="center" wrapText="1"/>
    </xf>
    <xf numFmtId="0" fontId="19" fillId="0" borderId="21" xfId="0" applyFont="1" applyBorder="1" applyAlignment="1">
      <alignment horizontal="justify" vertical="center" wrapText="1"/>
    </xf>
    <xf numFmtId="0" fontId="19" fillId="0" borderId="24" xfId="0" applyFont="1" applyBorder="1" applyAlignment="1">
      <alignment horizontal="justify" vertical="center" wrapText="1"/>
    </xf>
    <xf numFmtId="0" fontId="19" fillId="0" borderId="62" xfId="0" applyFont="1" applyBorder="1" applyAlignment="1">
      <alignment horizontal="justify" vertical="center"/>
    </xf>
    <xf numFmtId="0" fontId="19" fillId="0" borderId="47" xfId="0" applyFont="1" applyBorder="1" applyAlignment="1">
      <alignment horizontal="justify" vertical="center"/>
    </xf>
    <xf numFmtId="0" fontId="19" fillId="0" borderId="61" xfId="0" applyFont="1" applyBorder="1" applyAlignment="1">
      <alignment horizontal="justify" vertical="center" wrapText="1"/>
    </xf>
    <xf numFmtId="0" fontId="19" fillId="0" borderId="48" xfId="0" applyFont="1" applyBorder="1" applyAlignment="1">
      <alignment horizontal="justify" vertical="center" wrapText="1"/>
    </xf>
    <xf numFmtId="44" fontId="1" fillId="0" borderId="57" xfId="3" applyFont="1" applyBorder="1" applyAlignment="1">
      <alignment horizontal="center"/>
    </xf>
    <xf numFmtId="44" fontId="1" fillId="0" borderId="0" xfId="3" applyFont="1" applyBorder="1" applyAlignment="1">
      <alignment horizontal="center"/>
    </xf>
    <xf numFmtId="44" fontId="1" fillId="0" borderId="60" xfId="3" applyFont="1" applyBorder="1" applyAlignment="1">
      <alignment horizontal="center"/>
    </xf>
    <xf numFmtId="0" fontId="0" fillId="0" borderId="7" xfId="0" applyBorder="1" applyAlignment="1">
      <alignment horizontal="right" vertical="top" wrapText="1"/>
    </xf>
    <xf numFmtId="0" fontId="0" fillId="0" borderId="8" xfId="0" applyBorder="1" applyAlignment="1">
      <alignment horizontal="right" vertical="top" wrapText="1"/>
    </xf>
    <xf numFmtId="0" fontId="0" fillId="0" borderId="9" xfId="0" applyBorder="1" applyAlignment="1">
      <alignment horizontal="right" vertical="top" wrapText="1"/>
    </xf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3" fillId="5" borderId="43" xfId="0" applyFont="1" applyFill="1" applyBorder="1" applyAlignment="1">
      <alignment horizontal="center" vertical="center" wrapText="1"/>
    </xf>
    <xf numFmtId="0" fontId="13" fillId="5" borderId="46" xfId="0" applyFont="1" applyFill="1" applyBorder="1" applyAlignment="1">
      <alignment horizontal="center" vertical="center" wrapText="1"/>
    </xf>
    <xf numFmtId="0" fontId="14" fillId="5" borderId="34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12" fillId="0" borderId="57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0" fillId="8" borderId="7" xfId="0" applyFill="1" applyBorder="1" applyAlignment="1">
      <alignment horizontal="right"/>
    </xf>
    <xf numFmtId="0" fontId="0" fillId="8" borderId="8" xfId="0" applyFill="1" applyBorder="1" applyAlignment="1">
      <alignment horizontal="right"/>
    </xf>
    <xf numFmtId="0" fontId="0" fillId="8" borderId="9" xfId="0" applyFill="1" applyBorder="1" applyAlignment="1">
      <alignment horizontal="right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19</xdr:row>
      <xdr:rowOff>106018</xdr:rowOff>
    </xdr:to>
    <xdr:sp macro="" textlink="">
      <xdr:nvSpPr>
        <xdr:cNvPr id="1026" name="avatar">
          <a:extLst>
            <a:ext uri="{FF2B5EF4-FFF2-40B4-BE49-F238E27FC236}">
              <a16:creationId xmlns:a16="http://schemas.microsoft.com/office/drawing/2014/main" id="{3B6E93F9-8237-40AF-94D5-F1CDF0A809FC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228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eter Sibande" id="{C9D72068-EFBE-48BC-9F63-DE2228834042}" userId="S::peters@airports.co.za::83c26ab9-89c5-4d08-b907-bde808dff8d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4-02-07T10:49:23.80" personId="{C9D72068-EFBE-48BC-9F63-DE2228834042}" id="{3BD8F1C9-CECE-42D5-A9F0-8E4BDEC4A1DB}">
    <text>1 safety file for each site.</text>
  </threadedComment>
  <threadedComment ref="B6" dT="2024-02-07T10:47:55.65" personId="{C9D72068-EFBE-48BC-9F63-DE2228834042}" id="{A8812F8F-224E-4041-AEE3-3CB2CC351EBA}">
    <text>1 for admin and 2 for technical staff (Technician and Assistant)</text>
  </threadedComment>
  <threadedComment ref="B7" dT="2024-02-07T10:48:53.90" personId="{C9D72068-EFBE-48BC-9F63-DE2228834042}" id="{DB72FFAE-7590-45DA-BE06-E2F5C827DE95}">
    <text>1 vehicle for admin and 1 vehicle for technical staff at international airports only.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25"/>
  <sheetViews>
    <sheetView topLeftCell="A4" workbookViewId="0">
      <selection activeCell="E11" sqref="E11"/>
    </sheetView>
  </sheetViews>
  <sheetFormatPr defaultRowHeight="14.5" x14ac:dyDescent="0.35"/>
  <cols>
    <col min="1" max="1" width="25.1796875" customWidth="1"/>
    <col min="3" max="3" width="11.7265625" customWidth="1"/>
    <col min="4" max="4" width="13.81640625" customWidth="1"/>
    <col min="5" max="5" width="13.7265625" customWidth="1"/>
  </cols>
  <sheetData>
    <row r="1" spans="1:5" ht="15" thickBot="1" x14ac:dyDescent="0.4">
      <c r="A1" s="211" t="s">
        <v>26</v>
      </c>
      <c r="B1" s="212"/>
      <c r="C1" s="212"/>
      <c r="D1" s="212"/>
      <c r="E1" s="213"/>
    </row>
    <row r="2" spans="1:5" ht="26.5" customHeight="1" thickBot="1" x14ac:dyDescent="0.4">
      <c r="A2" s="13" t="s">
        <v>0</v>
      </c>
      <c r="B2" s="14" t="s">
        <v>1</v>
      </c>
      <c r="C2" s="14" t="s">
        <v>2</v>
      </c>
      <c r="D2" s="14" t="s">
        <v>22</v>
      </c>
      <c r="E2" s="15" t="s">
        <v>3</v>
      </c>
    </row>
    <row r="3" spans="1:5" x14ac:dyDescent="0.35">
      <c r="A3" s="9" t="s">
        <v>7</v>
      </c>
      <c r="B3" s="10">
        <v>15</v>
      </c>
      <c r="C3" s="10">
        <v>5</v>
      </c>
      <c r="D3" s="11">
        <v>100000</v>
      </c>
      <c r="E3" s="12">
        <f>B3*C3*D3</f>
        <v>7500000</v>
      </c>
    </row>
    <row r="4" spans="1:5" x14ac:dyDescent="0.35">
      <c r="A4" s="1" t="s">
        <v>6</v>
      </c>
      <c r="B4" s="2">
        <v>2</v>
      </c>
      <c r="C4" s="2">
        <v>3</v>
      </c>
      <c r="D4" s="3">
        <v>1200000</v>
      </c>
      <c r="E4" s="4">
        <f t="shared" ref="E4:E23" si="0">B4*C4*D4</f>
        <v>7200000</v>
      </c>
    </row>
    <row r="5" spans="1:5" x14ac:dyDescent="0.35">
      <c r="A5" s="1" t="s">
        <v>4</v>
      </c>
      <c r="B5" s="2">
        <v>15</v>
      </c>
      <c r="C5" s="2">
        <v>5</v>
      </c>
      <c r="D5" s="3">
        <v>80000</v>
      </c>
      <c r="E5" s="4">
        <f t="shared" si="0"/>
        <v>6000000</v>
      </c>
    </row>
    <row r="6" spans="1:5" x14ac:dyDescent="0.35">
      <c r="A6" s="1" t="s">
        <v>23</v>
      </c>
      <c r="B6" s="2">
        <v>15</v>
      </c>
      <c r="C6" s="2">
        <v>5</v>
      </c>
      <c r="D6" s="3">
        <v>40000</v>
      </c>
      <c r="E6" s="4">
        <f t="shared" si="0"/>
        <v>3000000</v>
      </c>
    </row>
    <row r="7" spans="1:5" x14ac:dyDescent="0.35">
      <c r="A7" s="1" t="s">
        <v>24</v>
      </c>
      <c r="B7" s="2">
        <v>2</v>
      </c>
      <c r="C7" s="2">
        <v>2</v>
      </c>
      <c r="D7" s="3">
        <v>150000</v>
      </c>
      <c r="E7" s="4">
        <f t="shared" si="0"/>
        <v>600000</v>
      </c>
    </row>
    <row r="8" spans="1:5" x14ac:dyDescent="0.35">
      <c r="A8" s="1" t="s">
        <v>5</v>
      </c>
      <c r="B8" s="2">
        <v>15</v>
      </c>
      <c r="C8" s="2">
        <v>5</v>
      </c>
      <c r="D8" s="3">
        <v>1200</v>
      </c>
      <c r="E8" s="4">
        <f t="shared" si="0"/>
        <v>90000</v>
      </c>
    </row>
    <row r="9" spans="1:5" x14ac:dyDescent="0.35">
      <c r="A9" s="1" t="s">
        <v>8</v>
      </c>
      <c r="B9" s="2">
        <v>20</v>
      </c>
      <c r="C9" s="2">
        <v>5</v>
      </c>
      <c r="D9" s="3">
        <v>3000</v>
      </c>
      <c r="E9" s="4">
        <f t="shared" si="0"/>
        <v>300000</v>
      </c>
    </row>
    <row r="10" spans="1:5" x14ac:dyDescent="0.35">
      <c r="A10" s="1" t="s">
        <v>9</v>
      </c>
      <c r="B10" s="2">
        <v>15</v>
      </c>
      <c r="C10" s="2">
        <v>5</v>
      </c>
      <c r="D10" s="3">
        <v>7000</v>
      </c>
      <c r="E10" s="4">
        <f t="shared" si="0"/>
        <v>525000</v>
      </c>
    </row>
    <row r="11" spans="1:5" x14ac:dyDescent="0.35">
      <c r="A11" s="1" t="s">
        <v>10</v>
      </c>
      <c r="B11" s="2">
        <v>15</v>
      </c>
      <c r="C11" s="2">
        <v>5</v>
      </c>
      <c r="D11" s="3">
        <v>7000</v>
      </c>
      <c r="E11" s="4">
        <f t="shared" si="0"/>
        <v>525000</v>
      </c>
    </row>
    <row r="12" spans="1:5" x14ac:dyDescent="0.35">
      <c r="A12" s="1" t="s">
        <v>11</v>
      </c>
      <c r="B12" s="2">
        <v>10</v>
      </c>
      <c r="C12" s="2">
        <v>5</v>
      </c>
      <c r="D12" s="3">
        <v>12000</v>
      </c>
      <c r="E12" s="4">
        <f t="shared" si="0"/>
        <v>600000</v>
      </c>
    </row>
    <row r="13" spans="1:5" x14ac:dyDescent="0.35">
      <c r="A13" s="1" t="s">
        <v>12</v>
      </c>
      <c r="B13" s="2">
        <v>1000</v>
      </c>
      <c r="C13" s="2">
        <v>5</v>
      </c>
      <c r="D13" s="3">
        <v>40</v>
      </c>
      <c r="E13" s="4">
        <f t="shared" si="0"/>
        <v>200000</v>
      </c>
    </row>
    <row r="14" spans="1:5" x14ac:dyDescent="0.35">
      <c r="A14" s="1" t="s">
        <v>13</v>
      </c>
      <c r="B14" s="2">
        <v>8</v>
      </c>
      <c r="C14" s="2">
        <v>5</v>
      </c>
      <c r="D14" s="3">
        <v>6000</v>
      </c>
      <c r="E14" s="4">
        <f t="shared" si="0"/>
        <v>240000</v>
      </c>
    </row>
    <row r="15" spans="1:5" x14ac:dyDescent="0.35">
      <c r="A15" s="1" t="s">
        <v>14</v>
      </c>
      <c r="B15" s="2">
        <v>2</v>
      </c>
      <c r="C15" s="2">
        <v>2</v>
      </c>
      <c r="D15" s="3">
        <v>8000</v>
      </c>
      <c r="E15" s="4">
        <f t="shared" si="0"/>
        <v>32000</v>
      </c>
    </row>
    <row r="16" spans="1:5" x14ac:dyDescent="0.35">
      <c r="A16" s="1" t="s">
        <v>15</v>
      </c>
      <c r="B16" s="2">
        <v>2</v>
      </c>
      <c r="C16" s="2">
        <v>2</v>
      </c>
      <c r="D16" s="3">
        <v>12000</v>
      </c>
      <c r="E16" s="4">
        <f t="shared" si="0"/>
        <v>48000</v>
      </c>
    </row>
    <row r="17" spans="1:5" x14ac:dyDescent="0.35">
      <c r="A17" s="1" t="s">
        <v>16</v>
      </c>
      <c r="B17" s="2">
        <v>15</v>
      </c>
      <c r="C17" s="2">
        <v>5</v>
      </c>
      <c r="D17" s="3">
        <v>32000</v>
      </c>
      <c r="E17" s="4">
        <f t="shared" si="0"/>
        <v>2400000</v>
      </c>
    </row>
    <row r="18" spans="1:5" x14ac:dyDescent="0.35">
      <c r="A18" s="1" t="s">
        <v>17</v>
      </c>
      <c r="B18" s="2">
        <v>15</v>
      </c>
      <c r="C18" s="2">
        <v>5</v>
      </c>
      <c r="D18" s="3">
        <v>4000</v>
      </c>
      <c r="E18" s="4">
        <f t="shared" si="0"/>
        <v>300000</v>
      </c>
    </row>
    <row r="19" spans="1:5" x14ac:dyDescent="0.35">
      <c r="A19" s="1" t="s">
        <v>18</v>
      </c>
      <c r="B19" s="2">
        <v>72</v>
      </c>
      <c r="C19" s="2">
        <v>5</v>
      </c>
      <c r="D19" s="3">
        <v>250</v>
      </c>
      <c r="E19" s="4">
        <f t="shared" si="0"/>
        <v>90000</v>
      </c>
    </row>
    <row r="20" spans="1:5" x14ac:dyDescent="0.35">
      <c r="A20" s="1" t="s">
        <v>19</v>
      </c>
      <c r="B20" s="2">
        <v>30</v>
      </c>
      <c r="C20" s="2">
        <v>5</v>
      </c>
      <c r="D20" s="3">
        <v>500</v>
      </c>
      <c r="E20" s="4">
        <f t="shared" si="0"/>
        <v>75000</v>
      </c>
    </row>
    <row r="21" spans="1:5" x14ac:dyDescent="0.35">
      <c r="A21" s="1" t="s">
        <v>20</v>
      </c>
      <c r="B21" s="2">
        <v>30</v>
      </c>
      <c r="C21" s="2">
        <v>5</v>
      </c>
      <c r="D21" s="3">
        <v>700</v>
      </c>
      <c r="E21" s="4">
        <f t="shared" si="0"/>
        <v>105000</v>
      </c>
    </row>
    <row r="22" spans="1:5" x14ac:dyDescent="0.35">
      <c r="A22" s="5" t="s">
        <v>32</v>
      </c>
      <c r="B22" s="6">
        <v>2</v>
      </c>
      <c r="C22" s="6">
        <v>5</v>
      </c>
      <c r="D22" s="7">
        <v>2500</v>
      </c>
      <c r="E22" s="8">
        <f t="shared" si="0"/>
        <v>25000</v>
      </c>
    </row>
    <row r="23" spans="1:5" x14ac:dyDescent="0.35">
      <c r="A23" s="5" t="s">
        <v>21</v>
      </c>
      <c r="B23" s="6">
        <v>15</v>
      </c>
      <c r="C23" s="6">
        <v>5</v>
      </c>
      <c r="D23" s="7">
        <v>900</v>
      </c>
      <c r="E23" s="8">
        <f t="shared" si="0"/>
        <v>67500</v>
      </c>
    </row>
    <row r="24" spans="1:5" ht="15" thickBot="1" x14ac:dyDescent="0.4">
      <c r="A24" s="204"/>
      <c r="B24" s="205"/>
      <c r="C24" s="205"/>
      <c r="D24" s="205"/>
      <c r="E24" s="206"/>
    </row>
    <row r="25" spans="1:5" ht="15" thickBot="1" x14ac:dyDescent="0.4">
      <c r="A25" s="207" t="s">
        <v>25</v>
      </c>
      <c r="B25" s="208"/>
      <c r="C25" s="208"/>
      <c r="D25" s="209">
        <f>SUM(E3:E23)</f>
        <v>29922500</v>
      </c>
      <c r="E25" s="210"/>
    </row>
  </sheetData>
  <mergeCells count="4">
    <mergeCell ref="A24:E24"/>
    <mergeCell ref="A25:C25"/>
    <mergeCell ref="D25:E25"/>
    <mergeCell ref="A1:E1"/>
  </mergeCells>
  <pageMargins left="0.7" right="0.7" top="0.75" bottom="0.75" header="0.3" footer="0.3"/>
  <pageSetup paperSize="9" orientation="portrait" r:id="rId1"/>
  <headerFooter>
    <oddHeader>&amp;C&amp;"Calibri"&amp;10&amp;K000000 Confidential&amp;1#_x000D_</oddHeader>
    <oddFooter>&amp;R_x000D_&amp;1#&amp;"Calibri"&amp;10&amp;K000000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FD49C-3477-4DB0-8AB2-4C28A66E92A2}">
  <dimension ref="B5:I19"/>
  <sheetViews>
    <sheetView tabSelected="1" zoomScale="85" zoomScaleNormal="85" workbookViewId="0">
      <selection activeCell="D11" sqref="D11"/>
    </sheetView>
  </sheetViews>
  <sheetFormatPr defaultRowHeight="14.5" x14ac:dyDescent="0.35"/>
  <cols>
    <col min="2" max="2" width="36.453125" customWidth="1"/>
    <col min="3" max="3" width="2" customWidth="1"/>
    <col min="4" max="8" width="12.7265625" customWidth="1"/>
    <col min="9" max="9" width="15.1796875" bestFit="1" customWidth="1"/>
  </cols>
  <sheetData>
    <row r="5" spans="2:9" ht="15" thickBot="1" x14ac:dyDescent="0.4"/>
    <row r="6" spans="2:9" ht="15.75" customHeight="1" thickBot="1" x14ac:dyDescent="0.4">
      <c r="B6" s="216" t="s">
        <v>122</v>
      </c>
      <c r="C6" s="217"/>
      <c r="D6" s="217"/>
      <c r="E6" s="217"/>
      <c r="F6" s="217"/>
      <c r="G6" s="217"/>
      <c r="H6" s="217"/>
      <c r="I6" s="218"/>
    </row>
    <row r="7" spans="2:9" ht="15" thickBot="1" x14ac:dyDescent="0.4">
      <c r="B7" s="214" t="s">
        <v>76</v>
      </c>
      <c r="C7" s="117"/>
      <c r="D7" s="197" t="s">
        <v>27</v>
      </c>
      <c r="E7" s="196" t="s">
        <v>28</v>
      </c>
      <c r="F7" s="14" t="s">
        <v>29</v>
      </c>
      <c r="G7" s="14" t="s">
        <v>30</v>
      </c>
      <c r="H7" s="118" t="s">
        <v>31</v>
      </c>
      <c r="I7" s="119" t="s">
        <v>121</v>
      </c>
    </row>
    <row r="8" spans="2:9" ht="15" thickBot="1" x14ac:dyDescent="0.4">
      <c r="B8" s="215"/>
      <c r="C8" s="123"/>
      <c r="D8" s="191"/>
      <c r="E8" s="222" t="s">
        <v>120</v>
      </c>
      <c r="F8" s="223"/>
      <c r="G8" s="223"/>
      <c r="H8" s="224"/>
      <c r="I8" s="122"/>
    </row>
    <row r="9" spans="2:9" x14ac:dyDescent="0.35">
      <c r="B9" s="120" t="s">
        <v>91</v>
      </c>
      <c r="C9" s="113"/>
      <c r="D9" s="192">
        <f>'A-Overheads'!F11</f>
        <v>9369</v>
      </c>
      <c r="E9" s="188">
        <f>D9*1.06</f>
        <v>9931.1400000000012</v>
      </c>
      <c r="F9" s="11">
        <f>E9*1.06</f>
        <v>10527.008400000002</v>
      </c>
      <c r="G9" s="11">
        <f t="shared" ref="G9:H9" si="0">F9*1.06</f>
        <v>11158.628904000003</v>
      </c>
      <c r="H9" s="12">
        <f t="shared" si="0"/>
        <v>11828.146638240003</v>
      </c>
      <c r="I9" s="121">
        <f>SUM(D9:H9)</f>
        <v>52813.923942240006</v>
      </c>
    </row>
    <row r="10" spans="2:9" x14ac:dyDescent="0.35">
      <c r="B10" s="109"/>
      <c r="C10" s="113"/>
      <c r="D10" s="193"/>
      <c r="E10" s="16"/>
      <c r="F10" s="16"/>
      <c r="G10" s="16"/>
      <c r="H10" s="108"/>
      <c r="I10" s="108"/>
    </row>
    <row r="11" spans="2:9" ht="21" customHeight="1" x14ac:dyDescent="0.35">
      <c r="B11" s="107" t="s">
        <v>94</v>
      </c>
      <c r="C11" s="113"/>
      <c r="D11" s="194">
        <f>'B-Preventative Maint'!X73</f>
        <v>0</v>
      </c>
      <c r="E11" s="189">
        <f>D11*1.06</f>
        <v>0</v>
      </c>
      <c r="F11" s="3">
        <f>E11*1.06</f>
        <v>0</v>
      </c>
      <c r="G11" s="3">
        <f t="shared" ref="G11" si="1">F11*1.06</f>
        <v>0</v>
      </c>
      <c r="H11" s="4">
        <f t="shared" ref="H11" si="2">G11*1.06</f>
        <v>0</v>
      </c>
      <c r="I11" s="115">
        <f t="shared" ref="I11:I17" si="3">SUM(D11:H11)</f>
        <v>0</v>
      </c>
    </row>
    <row r="12" spans="2:9" ht="21" customHeight="1" x14ac:dyDescent="0.35">
      <c r="B12" s="109"/>
      <c r="C12" s="113"/>
      <c r="D12" s="193"/>
      <c r="E12" s="16"/>
      <c r="F12" s="16"/>
      <c r="G12" s="16"/>
      <c r="H12" s="108"/>
      <c r="I12" s="108"/>
    </row>
    <row r="13" spans="2:9" x14ac:dyDescent="0.35">
      <c r="B13" s="107" t="s">
        <v>90</v>
      </c>
      <c r="C13" s="113"/>
      <c r="D13" s="194">
        <f>'C-Call Outs'!F14</f>
        <v>0</v>
      </c>
      <c r="E13" s="189">
        <f>D13*1.06</f>
        <v>0</v>
      </c>
      <c r="F13" s="3">
        <f>E13*1.06</f>
        <v>0</v>
      </c>
      <c r="G13" s="3">
        <f t="shared" ref="G13" si="4">F13*1.06</f>
        <v>0</v>
      </c>
      <c r="H13" s="4">
        <f t="shared" ref="H13" si="5">G13*1.06</f>
        <v>0</v>
      </c>
      <c r="I13" s="115">
        <f t="shared" si="3"/>
        <v>0</v>
      </c>
    </row>
    <row r="14" spans="2:9" x14ac:dyDescent="0.35">
      <c r="B14" s="109"/>
      <c r="C14" s="113"/>
      <c r="D14" s="193"/>
      <c r="E14" s="16"/>
      <c r="F14" s="16"/>
      <c r="G14" s="16"/>
      <c r="H14" s="108"/>
      <c r="I14" s="108"/>
    </row>
    <row r="15" spans="2:9" x14ac:dyDescent="0.35">
      <c r="B15" s="107" t="s">
        <v>115</v>
      </c>
      <c r="C15" s="113"/>
      <c r="D15" s="194">
        <f>'D-Cluster Spares'!K73</f>
        <v>220</v>
      </c>
      <c r="E15" s="189">
        <f>D15*1.06</f>
        <v>233.20000000000002</v>
      </c>
      <c r="F15" s="3">
        <f>E15*1.06</f>
        <v>247.19200000000004</v>
      </c>
      <c r="G15" s="3">
        <f t="shared" ref="G15" si="6">F15*1.06</f>
        <v>262.02352000000008</v>
      </c>
      <c r="H15" s="4">
        <f t="shared" ref="H15" si="7">G15*1.06</f>
        <v>277.74493120000011</v>
      </c>
      <c r="I15" s="115">
        <f t="shared" si="3"/>
        <v>1240.1604512000004</v>
      </c>
    </row>
    <row r="16" spans="2:9" x14ac:dyDescent="0.35">
      <c r="B16" s="109"/>
      <c r="C16" s="113"/>
      <c r="D16" s="193"/>
      <c r="E16" s="16"/>
      <c r="H16" s="112"/>
      <c r="I16" s="108"/>
    </row>
    <row r="17" spans="2:9" ht="15" thickBot="1" x14ac:dyDescent="0.4">
      <c r="B17" s="110" t="s">
        <v>116</v>
      </c>
      <c r="C17" s="114"/>
      <c r="D17" s="195">
        <f>D9+D11+D13+D15</f>
        <v>9589</v>
      </c>
      <c r="E17" s="190">
        <f>D17*1.06</f>
        <v>10164.34</v>
      </c>
      <c r="F17" s="111">
        <f>E17*1.06</f>
        <v>10774.200400000002</v>
      </c>
      <c r="G17" s="111">
        <f t="shared" ref="G17" si="8">F17*1.06</f>
        <v>11420.652424000002</v>
      </c>
      <c r="H17" s="45">
        <f t="shared" ref="H17" si="9">G17*1.06</f>
        <v>12105.891569440002</v>
      </c>
      <c r="I17" s="116">
        <f t="shared" si="3"/>
        <v>54054.084393440004</v>
      </c>
    </row>
    <row r="18" spans="2:9" ht="15" thickBot="1" x14ac:dyDescent="0.4">
      <c r="D18" s="16"/>
    </row>
    <row r="19" spans="2:9" ht="15" thickBot="1" x14ac:dyDescent="0.4">
      <c r="B19" s="219" t="s">
        <v>134</v>
      </c>
      <c r="C19" s="220"/>
      <c r="D19" s="220"/>
      <c r="E19" s="220"/>
      <c r="F19" s="220"/>
      <c r="G19" s="220"/>
      <c r="H19" s="221"/>
      <c r="I19" s="106">
        <f>SUM(I9:I18)</f>
        <v>108108.16878688001</v>
      </c>
    </row>
  </sheetData>
  <mergeCells count="4">
    <mergeCell ref="B7:B8"/>
    <mergeCell ref="B6:I6"/>
    <mergeCell ref="B19:H19"/>
    <mergeCell ref="E8:H8"/>
  </mergeCells>
  <phoneticPr fontId="5" type="noConversion"/>
  <pageMargins left="0.7" right="0.7" top="0.75" bottom="0.75" header="0.3" footer="0.3"/>
  <pageSetup paperSize="9" orientation="portrait" r:id="rId1"/>
  <headerFooter>
    <oddHeader>&amp;C&amp;"Calibri"&amp;10&amp;K000000 Confidential&amp;1#_x000D_</oddHeader>
    <oddFooter>&amp;R_x000D_&amp;1#&amp;"Calibri"&amp;10&amp;K000000 Confidential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805AE-6E41-43E2-9858-52781F69106C}">
  <dimension ref="B1:F11"/>
  <sheetViews>
    <sheetView zoomScale="55" zoomScaleNormal="55" workbookViewId="0">
      <selection activeCell="D7" sqref="D7"/>
    </sheetView>
  </sheetViews>
  <sheetFormatPr defaultRowHeight="14.5" x14ac:dyDescent="0.35"/>
  <cols>
    <col min="2" max="2" width="52.1796875" customWidth="1"/>
    <col min="3" max="3" width="11.26953125" customWidth="1"/>
    <col min="4" max="4" width="13.81640625" customWidth="1"/>
    <col min="5" max="5" width="14.81640625" customWidth="1"/>
    <col min="6" max="6" width="18" customWidth="1"/>
  </cols>
  <sheetData>
    <row r="1" spans="2:6" ht="15" thickBot="1" x14ac:dyDescent="0.4">
      <c r="B1" s="225" t="s">
        <v>89</v>
      </c>
      <c r="C1" s="226"/>
      <c r="D1" s="226"/>
      <c r="E1" s="226"/>
      <c r="F1" s="227"/>
    </row>
    <row r="2" spans="2:6" ht="15" thickBot="1" x14ac:dyDescent="0.4">
      <c r="B2" s="228" t="s">
        <v>76</v>
      </c>
      <c r="C2" s="179" t="s">
        <v>136</v>
      </c>
      <c r="D2" s="179" t="s">
        <v>137</v>
      </c>
      <c r="E2" s="230" t="s">
        <v>77</v>
      </c>
      <c r="F2" s="124" t="s">
        <v>135</v>
      </c>
    </row>
    <row r="3" spans="2:6" ht="15" thickBot="1" x14ac:dyDescent="0.4">
      <c r="B3" s="229"/>
      <c r="C3" s="180" t="s">
        <v>47</v>
      </c>
      <c r="D3" s="180" t="s">
        <v>138</v>
      </c>
      <c r="E3" s="231"/>
      <c r="F3" s="178" t="s">
        <v>78</v>
      </c>
    </row>
    <row r="4" spans="2:6" ht="55.5" customHeight="1" x14ac:dyDescent="0.35">
      <c r="B4" s="63" t="s">
        <v>93</v>
      </c>
      <c r="C4" s="64">
        <v>12</v>
      </c>
      <c r="D4" s="127"/>
      <c r="E4" s="64" t="s">
        <v>45</v>
      </c>
      <c r="F4" s="65">
        <f>C4*D4</f>
        <v>0</v>
      </c>
    </row>
    <row r="5" spans="2:6" x14ac:dyDescent="0.35">
      <c r="B5" s="66" t="s">
        <v>79</v>
      </c>
      <c r="C5" s="62">
        <v>9</v>
      </c>
      <c r="D5" s="128"/>
      <c r="E5" s="62" t="s">
        <v>45</v>
      </c>
      <c r="F5" s="67">
        <f>C5*D5</f>
        <v>0</v>
      </c>
    </row>
    <row r="6" spans="2:6" x14ac:dyDescent="0.35">
      <c r="B6" s="66" t="s">
        <v>88</v>
      </c>
      <c r="C6" s="62">
        <v>19</v>
      </c>
      <c r="D6" s="126">
        <v>451</v>
      </c>
      <c r="E6" s="62" t="s">
        <v>45</v>
      </c>
      <c r="F6" s="67">
        <f>C6*D6</f>
        <v>8569</v>
      </c>
    </row>
    <row r="7" spans="2:6" x14ac:dyDescent="0.35">
      <c r="B7" s="66" t="s">
        <v>92</v>
      </c>
      <c r="C7" s="62">
        <v>4</v>
      </c>
      <c r="D7" s="126">
        <v>200</v>
      </c>
      <c r="E7" s="62" t="s">
        <v>45</v>
      </c>
      <c r="F7" s="67">
        <f>C7*D7</f>
        <v>800</v>
      </c>
    </row>
    <row r="8" spans="2:6" x14ac:dyDescent="0.35">
      <c r="B8" s="66" t="s">
        <v>95</v>
      </c>
      <c r="C8" s="130"/>
      <c r="D8" s="128"/>
      <c r="E8" s="62" t="s">
        <v>45</v>
      </c>
      <c r="F8" s="67">
        <f t="shared" ref="F8:F9" si="0">C8*D8</f>
        <v>0</v>
      </c>
    </row>
    <row r="9" spans="2:6" ht="15" thickBot="1" x14ac:dyDescent="0.4">
      <c r="B9" s="68" t="s">
        <v>96</v>
      </c>
      <c r="C9" s="131"/>
      <c r="D9" s="129"/>
      <c r="E9" s="69" t="s">
        <v>45</v>
      </c>
      <c r="F9" s="70">
        <f t="shared" si="0"/>
        <v>0</v>
      </c>
    </row>
    <row r="10" spans="2:6" ht="15" thickBot="1" x14ac:dyDescent="0.4"/>
    <row r="11" spans="2:6" ht="15" thickBot="1" x14ac:dyDescent="0.4">
      <c r="B11" s="219" t="s">
        <v>91</v>
      </c>
      <c r="C11" s="220"/>
      <c r="D11" s="220"/>
      <c r="E11" s="221"/>
      <c r="F11" s="98">
        <f>SUM(F1:F7)</f>
        <v>9369</v>
      </c>
    </row>
  </sheetData>
  <mergeCells count="4">
    <mergeCell ref="B1:F1"/>
    <mergeCell ref="B11:E11"/>
    <mergeCell ref="B2:B3"/>
    <mergeCell ref="E2:E3"/>
  </mergeCells>
  <pageMargins left="0.7" right="0.7" top="0.75" bottom="0.75" header="0.3" footer="0.3"/>
  <headerFooter>
    <oddHeader>&amp;C&amp;"Calibri"&amp;10&amp;K000000 Confidential&amp;1#_x000D_</oddHeader>
    <oddFooter>&amp;R_x000D_&amp;1#&amp;"Calibri"&amp;10&amp;K000000 Confidential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A0354-8A5D-4F33-834B-4ECF77AD2CD4}">
  <dimension ref="A1:X116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116" sqref="C116"/>
    </sheetView>
  </sheetViews>
  <sheetFormatPr defaultRowHeight="14.5" x14ac:dyDescent="0.35"/>
  <cols>
    <col min="1" max="1" width="25.26953125" customWidth="1"/>
    <col min="2" max="2" width="20.7265625" customWidth="1"/>
    <col min="3" max="3" width="12.54296875" customWidth="1"/>
    <col min="4" max="4" width="10.7265625" customWidth="1"/>
    <col min="5" max="5" width="2" customWidth="1"/>
    <col min="6" max="6" width="4.1796875" bestFit="1" customWidth="1"/>
    <col min="7" max="7" width="12.54296875" customWidth="1"/>
    <col min="8" max="8" width="4.1796875" bestFit="1" customWidth="1"/>
    <col min="9" max="9" width="12.54296875" bestFit="1" customWidth="1"/>
    <col min="10" max="10" width="4.1796875" bestFit="1" customWidth="1"/>
    <col min="11" max="11" width="12.453125" bestFit="1" customWidth="1"/>
    <col min="12" max="12" width="4.1796875" bestFit="1" customWidth="1"/>
    <col min="13" max="13" width="12.7265625" bestFit="1" customWidth="1"/>
    <col min="14" max="14" width="4.1796875" bestFit="1" customWidth="1"/>
    <col min="15" max="15" width="12.54296875" bestFit="1" customWidth="1"/>
    <col min="16" max="16" width="4.1796875" bestFit="1" customWidth="1"/>
    <col min="17" max="17" width="12.26953125" bestFit="1" customWidth="1"/>
    <col min="18" max="18" width="4.1796875" bestFit="1" customWidth="1"/>
    <col min="19" max="19" width="12.54296875" bestFit="1" customWidth="1"/>
    <col min="20" max="20" width="5.453125" bestFit="1" customWidth="1"/>
    <col min="21" max="21" width="12.7265625" customWidth="1"/>
    <col min="22" max="22" width="4.1796875" bestFit="1" customWidth="1"/>
    <col min="23" max="23" width="12" bestFit="1" customWidth="1"/>
    <col min="24" max="24" width="23.7265625" customWidth="1"/>
  </cols>
  <sheetData>
    <row r="1" spans="1:24" ht="17.25" customHeight="1" thickBot="1" x14ac:dyDescent="0.4">
      <c r="A1" s="216" t="s">
        <v>118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8"/>
    </row>
    <row r="2" spans="1:24" ht="12.75" customHeight="1" thickBot="1" x14ac:dyDescent="0.4">
      <c r="E2" s="125"/>
      <c r="F2" s="271" t="s">
        <v>100</v>
      </c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3"/>
    </row>
    <row r="3" spans="1:24" ht="15" customHeight="1" x14ac:dyDescent="0.35">
      <c r="A3" s="265" t="s">
        <v>145</v>
      </c>
      <c r="B3" s="263" t="s">
        <v>82</v>
      </c>
      <c r="C3" s="267" t="s">
        <v>33</v>
      </c>
      <c r="D3" s="269" t="s">
        <v>84</v>
      </c>
      <c r="E3" s="48"/>
      <c r="F3" s="252" t="s">
        <v>66</v>
      </c>
      <c r="G3" s="253"/>
      <c r="H3" s="254" t="s">
        <v>67</v>
      </c>
      <c r="I3" s="255"/>
      <c r="J3" s="254" t="s">
        <v>68</v>
      </c>
      <c r="K3" s="255"/>
      <c r="L3" s="254" t="s">
        <v>80</v>
      </c>
      <c r="M3" s="255"/>
      <c r="N3" s="254" t="s">
        <v>37</v>
      </c>
      <c r="O3" s="255"/>
      <c r="P3" s="254" t="s">
        <v>81</v>
      </c>
      <c r="Q3" s="255"/>
      <c r="R3" s="254" t="s">
        <v>74</v>
      </c>
      <c r="S3" s="255"/>
      <c r="T3" s="254" t="s">
        <v>40</v>
      </c>
      <c r="U3" s="255"/>
      <c r="V3" s="254" t="s">
        <v>41</v>
      </c>
      <c r="W3" s="255"/>
      <c r="X3" s="176" t="s">
        <v>133</v>
      </c>
    </row>
    <row r="4" spans="1:24" ht="31.5" customHeight="1" thickBot="1" x14ac:dyDescent="0.4">
      <c r="A4" s="266"/>
      <c r="B4" s="264"/>
      <c r="C4" s="268"/>
      <c r="D4" s="270"/>
      <c r="E4" s="84"/>
      <c r="F4" s="87" t="s">
        <v>83</v>
      </c>
      <c r="G4" s="88" t="s">
        <v>123</v>
      </c>
      <c r="H4" s="87" t="s">
        <v>83</v>
      </c>
      <c r="I4" s="88" t="s">
        <v>124</v>
      </c>
      <c r="J4" s="87" t="s">
        <v>83</v>
      </c>
      <c r="K4" s="88" t="s">
        <v>125</v>
      </c>
      <c r="L4" s="87" t="s">
        <v>83</v>
      </c>
      <c r="M4" s="88" t="s">
        <v>126</v>
      </c>
      <c r="N4" s="87" t="s">
        <v>83</v>
      </c>
      <c r="O4" s="88" t="s">
        <v>127</v>
      </c>
      <c r="P4" s="87" t="s">
        <v>83</v>
      </c>
      <c r="Q4" s="88" t="s">
        <v>128</v>
      </c>
      <c r="R4" s="87" t="s">
        <v>83</v>
      </c>
      <c r="S4" s="88" t="s">
        <v>129</v>
      </c>
      <c r="T4" s="87" t="s">
        <v>83</v>
      </c>
      <c r="U4" s="88" t="s">
        <v>130</v>
      </c>
      <c r="V4" s="87" t="s">
        <v>83</v>
      </c>
      <c r="W4" s="88" t="s">
        <v>131</v>
      </c>
      <c r="X4" s="177" t="s">
        <v>132</v>
      </c>
    </row>
    <row r="5" spans="1:24" x14ac:dyDescent="0.35">
      <c r="A5" s="151"/>
      <c r="B5" s="152"/>
      <c r="C5" s="132">
        <v>0</v>
      </c>
      <c r="D5" s="133"/>
      <c r="E5" s="83"/>
      <c r="F5" s="145"/>
      <c r="G5" s="85">
        <f>$C5*$F5*$D5</f>
        <v>0</v>
      </c>
      <c r="H5" s="145"/>
      <c r="I5" s="85">
        <f>$C5*$H5*$D5</f>
        <v>0</v>
      </c>
      <c r="J5" s="145"/>
      <c r="K5" s="85">
        <f>$C5*$J5*$D5</f>
        <v>0</v>
      </c>
      <c r="L5" s="145"/>
      <c r="M5" s="85">
        <f>$C5*$L5*$D5</f>
        <v>0</v>
      </c>
      <c r="N5" s="145"/>
      <c r="O5" s="85">
        <f>$C5*$N5*$D5</f>
        <v>0</v>
      </c>
      <c r="P5" s="145"/>
      <c r="Q5" s="85">
        <f>$C5*$P5*$D5</f>
        <v>0</v>
      </c>
      <c r="R5" s="145"/>
      <c r="S5" s="85">
        <f>$C5*$R5*$D5</f>
        <v>0</v>
      </c>
      <c r="T5" s="145"/>
      <c r="U5" s="85">
        <f>$C5*$T5*$D5</f>
        <v>0</v>
      </c>
      <c r="V5" s="145"/>
      <c r="W5" s="85">
        <f>$C5*$V5*$D5</f>
        <v>0</v>
      </c>
      <c r="X5" s="86">
        <f>G5+I5+K5+M5+O5+Q5+S5+U5+W5</f>
        <v>0</v>
      </c>
    </row>
    <row r="6" spans="1:24" x14ac:dyDescent="0.35">
      <c r="A6" s="153"/>
      <c r="B6" s="154"/>
      <c r="C6" s="134">
        <v>0</v>
      </c>
      <c r="D6" s="135"/>
      <c r="E6" s="50"/>
      <c r="F6" s="146"/>
      <c r="G6" s="51">
        <f t="shared" ref="G6:G16" si="0">$C6*$F6*$D6</f>
        <v>0</v>
      </c>
      <c r="H6" s="146"/>
      <c r="I6" s="51">
        <f t="shared" ref="I6:I16" si="1">$C6*$H6*$D6</f>
        <v>0</v>
      </c>
      <c r="J6" s="146"/>
      <c r="K6" s="51">
        <f t="shared" ref="K6:K16" si="2">$C6*$J6*$D6</f>
        <v>0</v>
      </c>
      <c r="L6" s="146"/>
      <c r="M6" s="51">
        <f t="shared" ref="M6:M13" si="3">$C6*$L6*$D6</f>
        <v>0</v>
      </c>
      <c r="N6" s="146"/>
      <c r="O6" s="51">
        <f t="shared" ref="O6:O13" si="4">$C6*$N6*$D6</f>
        <v>0</v>
      </c>
      <c r="P6" s="146"/>
      <c r="Q6" s="51">
        <f t="shared" ref="Q6:Q16" si="5">$C6*$P6*$D6</f>
        <v>0</v>
      </c>
      <c r="R6" s="146"/>
      <c r="S6" s="51">
        <f t="shared" ref="S6:S16" si="6">$C6*R6</f>
        <v>0</v>
      </c>
      <c r="T6" s="146"/>
      <c r="U6" s="51">
        <f t="shared" ref="U6:U13" si="7">$C6*$T6*$D6</f>
        <v>0</v>
      </c>
      <c r="V6" s="146"/>
      <c r="W6" s="51">
        <f t="shared" ref="W6:W13" si="8">$C6*$V6*$D6</f>
        <v>0</v>
      </c>
      <c r="X6" s="52">
        <f t="shared" ref="X6:X16" si="9">G6+I6+K6+M6+O6+Q6+S6+U6+W6</f>
        <v>0</v>
      </c>
    </row>
    <row r="7" spans="1:24" x14ac:dyDescent="0.35">
      <c r="A7" s="153"/>
      <c r="B7" s="154"/>
      <c r="C7" s="134">
        <v>0</v>
      </c>
      <c r="D7" s="135"/>
      <c r="E7" s="50"/>
      <c r="F7" s="146"/>
      <c r="G7" s="51">
        <f t="shared" si="0"/>
        <v>0</v>
      </c>
      <c r="H7" s="146"/>
      <c r="I7" s="51">
        <f t="shared" si="1"/>
        <v>0</v>
      </c>
      <c r="J7" s="146"/>
      <c r="K7" s="51">
        <f t="shared" si="2"/>
        <v>0</v>
      </c>
      <c r="L7" s="146"/>
      <c r="M7" s="51">
        <f t="shared" si="3"/>
        <v>0</v>
      </c>
      <c r="N7" s="146"/>
      <c r="O7" s="51">
        <f t="shared" si="4"/>
        <v>0</v>
      </c>
      <c r="P7" s="146"/>
      <c r="Q7" s="51">
        <f t="shared" si="5"/>
        <v>0</v>
      </c>
      <c r="R7" s="146"/>
      <c r="S7" s="51">
        <f t="shared" si="6"/>
        <v>0</v>
      </c>
      <c r="T7" s="146"/>
      <c r="U7" s="51">
        <f t="shared" si="7"/>
        <v>0</v>
      </c>
      <c r="V7" s="146"/>
      <c r="W7" s="51">
        <f t="shared" si="8"/>
        <v>0</v>
      </c>
      <c r="X7" s="52">
        <f t="shared" si="9"/>
        <v>0</v>
      </c>
    </row>
    <row r="8" spans="1:24" x14ac:dyDescent="0.35">
      <c r="A8" s="153"/>
      <c r="B8" s="154"/>
      <c r="C8" s="134">
        <v>0</v>
      </c>
      <c r="D8" s="135"/>
      <c r="E8" s="50"/>
      <c r="F8" s="146"/>
      <c r="G8" s="51">
        <f t="shared" si="0"/>
        <v>0</v>
      </c>
      <c r="H8" s="146"/>
      <c r="I8" s="51">
        <f t="shared" si="1"/>
        <v>0</v>
      </c>
      <c r="J8" s="146"/>
      <c r="K8" s="51">
        <f t="shared" si="2"/>
        <v>0</v>
      </c>
      <c r="L8" s="146"/>
      <c r="M8" s="51">
        <f t="shared" si="3"/>
        <v>0</v>
      </c>
      <c r="N8" s="146"/>
      <c r="O8" s="51">
        <f t="shared" si="4"/>
        <v>0</v>
      </c>
      <c r="P8" s="146"/>
      <c r="Q8" s="51">
        <f t="shared" si="5"/>
        <v>0</v>
      </c>
      <c r="R8" s="150"/>
      <c r="S8" s="51">
        <f t="shared" si="6"/>
        <v>0</v>
      </c>
      <c r="T8" s="146"/>
      <c r="U8" s="51">
        <f t="shared" si="7"/>
        <v>0</v>
      </c>
      <c r="V8" s="146"/>
      <c r="W8" s="51">
        <f t="shared" si="8"/>
        <v>0</v>
      </c>
      <c r="X8" s="52">
        <f t="shared" si="9"/>
        <v>0</v>
      </c>
    </row>
    <row r="9" spans="1:24" x14ac:dyDescent="0.35">
      <c r="A9" s="153"/>
      <c r="B9" s="154"/>
      <c r="C9" s="134">
        <v>0</v>
      </c>
      <c r="D9" s="135"/>
      <c r="E9" s="50"/>
      <c r="F9" s="146"/>
      <c r="G9" s="51">
        <f t="shared" si="0"/>
        <v>0</v>
      </c>
      <c r="H9" s="146"/>
      <c r="I9" s="51">
        <f t="shared" si="1"/>
        <v>0</v>
      </c>
      <c r="J9" s="146"/>
      <c r="K9" s="51">
        <f t="shared" si="2"/>
        <v>0</v>
      </c>
      <c r="L9" s="146"/>
      <c r="M9" s="51">
        <f t="shared" si="3"/>
        <v>0</v>
      </c>
      <c r="N9" s="146"/>
      <c r="O9" s="51">
        <f t="shared" si="4"/>
        <v>0</v>
      </c>
      <c r="P9" s="146"/>
      <c r="Q9" s="51">
        <f t="shared" si="5"/>
        <v>0</v>
      </c>
      <c r="R9" s="146"/>
      <c r="S9" s="51">
        <f t="shared" si="6"/>
        <v>0</v>
      </c>
      <c r="T9" s="146"/>
      <c r="U9" s="51">
        <f t="shared" si="7"/>
        <v>0</v>
      </c>
      <c r="V9" s="146"/>
      <c r="W9" s="51">
        <f t="shared" si="8"/>
        <v>0</v>
      </c>
      <c r="X9" s="52">
        <f t="shared" si="9"/>
        <v>0</v>
      </c>
    </row>
    <row r="10" spans="1:24" x14ac:dyDescent="0.35">
      <c r="A10" s="153"/>
      <c r="B10" s="154"/>
      <c r="C10" s="134">
        <v>0</v>
      </c>
      <c r="D10" s="135"/>
      <c r="E10" s="50"/>
      <c r="F10" s="146"/>
      <c r="G10" s="51">
        <f t="shared" si="0"/>
        <v>0</v>
      </c>
      <c r="H10" s="146"/>
      <c r="I10" s="51">
        <f t="shared" si="1"/>
        <v>0</v>
      </c>
      <c r="J10" s="146"/>
      <c r="K10" s="51">
        <f t="shared" si="2"/>
        <v>0</v>
      </c>
      <c r="L10" s="146"/>
      <c r="M10" s="51">
        <f t="shared" si="3"/>
        <v>0</v>
      </c>
      <c r="N10" s="146"/>
      <c r="O10" s="51">
        <f t="shared" si="4"/>
        <v>0</v>
      </c>
      <c r="P10" s="146"/>
      <c r="Q10" s="51">
        <f t="shared" si="5"/>
        <v>0</v>
      </c>
      <c r="R10" s="146"/>
      <c r="S10" s="51">
        <f t="shared" si="6"/>
        <v>0</v>
      </c>
      <c r="T10" s="146"/>
      <c r="U10" s="51">
        <f t="shared" si="7"/>
        <v>0</v>
      </c>
      <c r="V10" s="146"/>
      <c r="W10" s="51">
        <f t="shared" si="8"/>
        <v>0</v>
      </c>
      <c r="X10" s="52">
        <f t="shared" si="9"/>
        <v>0</v>
      </c>
    </row>
    <row r="11" spans="1:24" x14ac:dyDescent="0.35">
      <c r="A11" s="153"/>
      <c r="B11" s="154"/>
      <c r="C11" s="134">
        <v>0</v>
      </c>
      <c r="D11" s="135"/>
      <c r="E11" s="50"/>
      <c r="F11" s="146"/>
      <c r="G11" s="51">
        <f t="shared" si="0"/>
        <v>0</v>
      </c>
      <c r="H11" s="146"/>
      <c r="I11" s="51">
        <f>$C11*$H11*$D11</f>
        <v>0</v>
      </c>
      <c r="J11" s="146"/>
      <c r="K11" s="51">
        <f t="shared" si="2"/>
        <v>0</v>
      </c>
      <c r="L11" s="146"/>
      <c r="M11" s="51">
        <f t="shared" si="3"/>
        <v>0</v>
      </c>
      <c r="N11" s="146"/>
      <c r="O11" s="51">
        <f t="shared" si="4"/>
        <v>0</v>
      </c>
      <c r="P11" s="146"/>
      <c r="Q11" s="51">
        <f t="shared" si="5"/>
        <v>0</v>
      </c>
      <c r="R11" s="146"/>
      <c r="S11" s="51">
        <f t="shared" si="6"/>
        <v>0</v>
      </c>
      <c r="T11" s="146"/>
      <c r="U11" s="51">
        <f t="shared" si="7"/>
        <v>0</v>
      </c>
      <c r="V11" s="146"/>
      <c r="W11" s="51">
        <f t="shared" si="8"/>
        <v>0</v>
      </c>
      <c r="X11" s="52">
        <f t="shared" si="9"/>
        <v>0</v>
      </c>
    </row>
    <row r="12" spans="1:24" x14ac:dyDescent="0.35">
      <c r="A12" s="153"/>
      <c r="B12" s="154"/>
      <c r="C12" s="134">
        <v>0</v>
      </c>
      <c r="D12" s="135"/>
      <c r="E12" s="50"/>
      <c r="F12" s="146"/>
      <c r="G12" s="51">
        <f t="shared" si="0"/>
        <v>0</v>
      </c>
      <c r="H12" s="146"/>
      <c r="I12" s="51">
        <f t="shared" si="1"/>
        <v>0</v>
      </c>
      <c r="J12" s="146"/>
      <c r="K12" s="51">
        <f t="shared" si="2"/>
        <v>0</v>
      </c>
      <c r="L12" s="146"/>
      <c r="M12" s="51">
        <f t="shared" si="3"/>
        <v>0</v>
      </c>
      <c r="N12" s="146"/>
      <c r="O12" s="51">
        <f t="shared" si="4"/>
        <v>0</v>
      </c>
      <c r="P12" s="146"/>
      <c r="Q12" s="51">
        <f t="shared" si="5"/>
        <v>0</v>
      </c>
      <c r="R12" s="146"/>
      <c r="S12" s="51">
        <f t="shared" si="6"/>
        <v>0</v>
      </c>
      <c r="T12" s="146"/>
      <c r="U12" s="51">
        <f t="shared" si="7"/>
        <v>0</v>
      </c>
      <c r="V12" s="146"/>
      <c r="W12" s="51">
        <f t="shared" si="8"/>
        <v>0</v>
      </c>
      <c r="X12" s="52">
        <f t="shared" si="9"/>
        <v>0</v>
      </c>
    </row>
    <row r="13" spans="1:24" x14ac:dyDescent="0.35">
      <c r="A13" s="153"/>
      <c r="B13" s="154"/>
      <c r="C13" s="134">
        <v>0</v>
      </c>
      <c r="D13" s="135"/>
      <c r="E13" s="50"/>
      <c r="F13" s="146"/>
      <c r="G13" s="51">
        <f t="shared" si="0"/>
        <v>0</v>
      </c>
      <c r="H13" s="146"/>
      <c r="I13" s="51">
        <f t="shared" si="1"/>
        <v>0</v>
      </c>
      <c r="J13" s="146"/>
      <c r="K13" s="51">
        <f t="shared" si="2"/>
        <v>0</v>
      </c>
      <c r="L13" s="146"/>
      <c r="M13" s="51">
        <f t="shared" si="3"/>
        <v>0</v>
      </c>
      <c r="N13" s="146"/>
      <c r="O13" s="51">
        <f t="shared" si="4"/>
        <v>0</v>
      </c>
      <c r="P13" s="146"/>
      <c r="Q13" s="51">
        <f t="shared" si="5"/>
        <v>0</v>
      </c>
      <c r="R13" s="146"/>
      <c r="S13" s="51">
        <f t="shared" si="6"/>
        <v>0</v>
      </c>
      <c r="T13" s="146"/>
      <c r="U13" s="51">
        <f t="shared" si="7"/>
        <v>0</v>
      </c>
      <c r="V13" s="146"/>
      <c r="W13" s="51">
        <f t="shared" si="8"/>
        <v>0</v>
      </c>
      <c r="X13" s="52">
        <f t="shared" si="9"/>
        <v>0</v>
      </c>
    </row>
    <row r="14" spans="1:24" ht="15" thickBot="1" x14ac:dyDescent="0.4">
      <c r="A14" s="155"/>
      <c r="B14" s="156"/>
      <c r="C14" s="136">
        <v>0</v>
      </c>
      <c r="D14" s="137"/>
      <c r="E14" s="77"/>
      <c r="F14" s="147"/>
      <c r="G14" s="72">
        <f t="shared" si="0"/>
        <v>0</v>
      </c>
      <c r="H14" s="147"/>
      <c r="I14" s="72">
        <f t="shared" si="1"/>
        <v>0</v>
      </c>
      <c r="J14" s="147"/>
      <c r="K14" s="72">
        <f t="shared" si="2"/>
        <v>0</v>
      </c>
      <c r="L14" s="147"/>
      <c r="M14" s="72">
        <f>$C14*$L14*$D14</f>
        <v>0</v>
      </c>
      <c r="N14" s="147"/>
      <c r="O14" s="72">
        <f>$C14*$N14*$D14</f>
        <v>0</v>
      </c>
      <c r="P14" s="147"/>
      <c r="Q14" s="72">
        <f t="shared" si="5"/>
        <v>0</v>
      </c>
      <c r="R14" s="147"/>
      <c r="S14" s="72">
        <f t="shared" si="6"/>
        <v>0</v>
      </c>
      <c r="T14" s="147"/>
      <c r="U14" s="72">
        <f>$C14*$T14*$D14</f>
        <v>0</v>
      </c>
      <c r="V14" s="147"/>
      <c r="W14" s="72">
        <f>$C14*$V14*$D14</f>
        <v>0</v>
      </c>
      <c r="X14" s="73">
        <f t="shared" si="9"/>
        <v>0</v>
      </c>
    </row>
    <row r="15" spans="1:24" x14ac:dyDescent="0.35">
      <c r="A15" s="240" t="s">
        <v>95</v>
      </c>
      <c r="B15" s="241"/>
      <c r="C15" s="138">
        <v>0</v>
      </c>
      <c r="D15" s="139"/>
      <c r="E15" s="79"/>
      <c r="F15" s="148"/>
      <c r="G15" s="81">
        <f t="shared" si="0"/>
        <v>0</v>
      </c>
      <c r="H15" s="148"/>
      <c r="I15" s="81">
        <f t="shared" si="1"/>
        <v>0</v>
      </c>
      <c r="J15" s="148"/>
      <c r="K15" s="81">
        <f t="shared" si="2"/>
        <v>0</v>
      </c>
      <c r="L15" s="148"/>
      <c r="M15" s="81">
        <f t="shared" ref="M15:M16" si="10">$C15*$L15*$D15</f>
        <v>0</v>
      </c>
      <c r="N15" s="148"/>
      <c r="O15" s="81">
        <f t="shared" ref="O15:O16" si="11">$C15*$N15*$D15</f>
        <v>0</v>
      </c>
      <c r="P15" s="148"/>
      <c r="Q15" s="81">
        <f t="shared" si="5"/>
        <v>0</v>
      </c>
      <c r="R15" s="148"/>
      <c r="S15" s="81">
        <f t="shared" si="6"/>
        <v>0</v>
      </c>
      <c r="T15" s="148"/>
      <c r="U15" s="81">
        <f t="shared" ref="U15:U16" si="12">$C15*$T15*$D15</f>
        <v>0</v>
      </c>
      <c r="V15" s="148"/>
      <c r="W15" s="81">
        <f t="shared" ref="W15:W16" si="13">$C15*$V15*$D15</f>
        <v>0</v>
      </c>
      <c r="X15" s="82">
        <f t="shared" si="9"/>
        <v>0</v>
      </c>
    </row>
    <row r="16" spans="1:24" ht="15" thickBot="1" x14ac:dyDescent="0.4">
      <c r="A16" s="242" t="s">
        <v>96</v>
      </c>
      <c r="B16" s="243"/>
      <c r="C16" s="140">
        <v>0</v>
      </c>
      <c r="D16" s="141"/>
      <c r="E16" s="80"/>
      <c r="F16" s="149"/>
      <c r="G16" s="55">
        <f t="shared" si="0"/>
        <v>0</v>
      </c>
      <c r="H16" s="149"/>
      <c r="I16" s="55">
        <f t="shared" si="1"/>
        <v>0</v>
      </c>
      <c r="J16" s="149"/>
      <c r="K16" s="55">
        <f t="shared" si="2"/>
        <v>0</v>
      </c>
      <c r="L16" s="149"/>
      <c r="M16" s="55">
        <f t="shared" si="10"/>
        <v>0</v>
      </c>
      <c r="N16" s="149"/>
      <c r="O16" s="55">
        <f t="shared" si="11"/>
        <v>0</v>
      </c>
      <c r="P16" s="149"/>
      <c r="Q16" s="55">
        <f t="shared" si="5"/>
        <v>0</v>
      </c>
      <c r="R16" s="149"/>
      <c r="S16" s="55">
        <f t="shared" si="6"/>
        <v>0</v>
      </c>
      <c r="T16" s="149"/>
      <c r="U16" s="55">
        <f t="shared" si="12"/>
        <v>0</v>
      </c>
      <c r="V16" s="149"/>
      <c r="W16" s="55">
        <f t="shared" si="13"/>
        <v>0</v>
      </c>
      <c r="X16" s="56">
        <f t="shared" si="9"/>
        <v>0</v>
      </c>
    </row>
    <row r="17" spans="1:24" ht="15" thickBot="1" x14ac:dyDescent="0.4">
      <c r="A17" s="232" t="s">
        <v>61</v>
      </c>
      <c r="B17" s="238"/>
      <c r="C17" s="238"/>
      <c r="D17" s="239"/>
      <c r="E17" s="78"/>
      <c r="F17" s="74">
        <f>SUM(F5:F14)</f>
        <v>0</v>
      </c>
      <c r="G17" s="75">
        <f>SUM(G5:G16)</f>
        <v>0</v>
      </c>
      <c r="H17" s="74">
        <f>SUM(H5:H14)</f>
        <v>0</v>
      </c>
      <c r="I17" s="75">
        <f>SUM(I5:I16)</f>
        <v>0</v>
      </c>
      <c r="J17" s="74">
        <f>SUM(J5:J14)</f>
        <v>0</v>
      </c>
      <c r="K17" s="75">
        <f>SUM(K5:K16)</f>
        <v>0</v>
      </c>
      <c r="L17" s="74">
        <f>SUM(L5:L14)</f>
        <v>0</v>
      </c>
      <c r="M17" s="75">
        <f>SUM(M5:M16)</f>
        <v>0</v>
      </c>
      <c r="N17" s="74">
        <f>SUM(N5:N14)</f>
        <v>0</v>
      </c>
      <c r="O17" s="75">
        <f>SUM(O5:O16)</f>
        <v>0</v>
      </c>
      <c r="P17" s="74">
        <f>SUM(P5:P14)</f>
        <v>0</v>
      </c>
      <c r="Q17" s="75">
        <f>SUM(Q5:Q16)</f>
        <v>0</v>
      </c>
      <c r="R17" s="74">
        <f>SUM(R5:R14)</f>
        <v>0</v>
      </c>
      <c r="S17" s="75">
        <f>SUM(S5:S16)</f>
        <v>0</v>
      </c>
      <c r="T17" s="76">
        <f>SUM(T5:T14)</f>
        <v>0</v>
      </c>
      <c r="U17" s="75">
        <f>SUM(U5:U16)</f>
        <v>0</v>
      </c>
      <c r="V17" s="76">
        <f>SUM(V5:V14)</f>
        <v>0</v>
      </c>
      <c r="W17" s="75">
        <f>SUM(W5:W16)</f>
        <v>0</v>
      </c>
      <c r="X17" s="75">
        <f>SUM(X5:X16)</f>
        <v>0</v>
      </c>
    </row>
    <row r="19" spans="1:24" ht="15" thickBot="1" x14ac:dyDescent="0.4"/>
    <row r="20" spans="1:24" ht="15" thickBot="1" x14ac:dyDescent="0.4">
      <c r="E20" s="47"/>
      <c r="F20" s="256" t="s">
        <v>99</v>
      </c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8"/>
    </row>
    <row r="21" spans="1:24" ht="15" customHeight="1" x14ac:dyDescent="0.35">
      <c r="A21" s="244" t="s">
        <v>145</v>
      </c>
      <c r="B21" s="250" t="s">
        <v>82</v>
      </c>
      <c r="C21" s="261" t="s">
        <v>33</v>
      </c>
      <c r="D21" s="250" t="s">
        <v>84</v>
      </c>
      <c r="E21" s="48"/>
      <c r="F21" s="252" t="s">
        <v>66</v>
      </c>
      <c r="G21" s="253"/>
      <c r="H21" s="254" t="s">
        <v>67</v>
      </c>
      <c r="I21" s="255"/>
      <c r="J21" s="254" t="s">
        <v>68</v>
      </c>
      <c r="K21" s="255"/>
      <c r="L21" s="254" t="s">
        <v>80</v>
      </c>
      <c r="M21" s="255"/>
      <c r="N21" s="254" t="s">
        <v>37</v>
      </c>
      <c r="O21" s="255"/>
      <c r="P21" s="254" t="s">
        <v>81</v>
      </c>
      <c r="Q21" s="255"/>
      <c r="R21" s="254" t="s">
        <v>74</v>
      </c>
      <c r="S21" s="255"/>
      <c r="T21" s="254" t="s">
        <v>40</v>
      </c>
      <c r="U21" s="255"/>
      <c r="V21" s="254" t="s">
        <v>41</v>
      </c>
      <c r="W21" s="255"/>
      <c r="X21" s="176" t="s">
        <v>133</v>
      </c>
    </row>
    <row r="22" spans="1:24" ht="29.5" thickBot="1" x14ac:dyDescent="0.4">
      <c r="A22" s="259"/>
      <c r="B22" s="260"/>
      <c r="C22" s="262"/>
      <c r="D22" s="260"/>
      <c r="E22" s="84"/>
      <c r="F22" s="87" t="s">
        <v>83</v>
      </c>
      <c r="G22" s="88" t="s">
        <v>123</v>
      </c>
      <c r="H22" s="87" t="s">
        <v>83</v>
      </c>
      <c r="I22" s="88" t="s">
        <v>124</v>
      </c>
      <c r="J22" s="87" t="s">
        <v>83</v>
      </c>
      <c r="K22" s="88" t="s">
        <v>125</v>
      </c>
      <c r="L22" s="87" t="s">
        <v>83</v>
      </c>
      <c r="M22" s="88" t="s">
        <v>126</v>
      </c>
      <c r="N22" s="87" t="s">
        <v>83</v>
      </c>
      <c r="O22" s="88" t="s">
        <v>127</v>
      </c>
      <c r="P22" s="87" t="s">
        <v>83</v>
      </c>
      <c r="Q22" s="88" t="s">
        <v>128</v>
      </c>
      <c r="R22" s="87" t="s">
        <v>83</v>
      </c>
      <c r="S22" s="88" t="s">
        <v>129</v>
      </c>
      <c r="T22" s="87" t="s">
        <v>83</v>
      </c>
      <c r="U22" s="88" t="s">
        <v>130</v>
      </c>
      <c r="V22" s="87" t="s">
        <v>83</v>
      </c>
      <c r="W22" s="88" t="s">
        <v>131</v>
      </c>
      <c r="X22" s="177" t="s">
        <v>132</v>
      </c>
    </row>
    <row r="23" spans="1:24" x14ac:dyDescent="0.35">
      <c r="A23" s="151"/>
      <c r="B23" s="152"/>
      <c r="C23" s="132">
        <v>0</v>
      </c>
      <c r="D23" s="133">
        <v>4</v>
      </c>
      <c r="E23" s="83"/>
      <c r="F23" s="145"/>
      <c r="G23" s="85">
        <f>$C23*$F23*$D23</f>
        <v>0</v>
      </c>
      <c r="H23" s="145"/>
      <c r="I23" s="85">
        <f>$C23*$H23*$D23</f>
        <v>0</v>
      </c>
      <c r="J23" s="145"/>
      <c r="K23" s="85">
        <f>$C23*$J23*$D23</f>
        <v>0</v>
      </c>
      <c r="L23" s="145"/>
      <c r="M23" s="85">
        <f>$C23*$L23*$D23</f>
        <v>0</v>
      </c>
      <c r="N23" s="145"/>
      <c r="O23" s="85">
        <f>$C23*$N23*$D23</f>
        <v>0</v>
      </c>
      <c r="P23" s="145"/>
      <c r="Q23" s="85">
        <f>$C23*$P23*$D23</f>
        <v>0</v>
      </c>
      <c r="R23" s="145"/>
      <c r="S23" s="85">
        <f>$C23*$R23*$D23</f>
        <v>0</v>
      </c>
      <c r="T23" s="145"/>
      <c r="U23" s="85">
        <f>$C23*$T23*$D23</f>
        <v>0</v>
      </c>
      <c r="V23" s="145"/>
      <c r="W23" s="85">
        <f>$C23*$V23*$D23</f>
        <v>0</v>
      </c>
      <c r="X23" s="86">
        <f>G23+I23+K23+M23+O23+Q23+S23+U23+W23</f>
        <v>0</v>
      </c>
    </row>
    <row r="24" spans="1:24" x14ac:dyDescent="0.35">
      <c r="A24" s="153"/>
      <c r="B24" s="154"/>
      <c r="C24" s="134">
        <v>0</v>
      </c>
      <c r="D24" s="135">
        <v>4</v>
      </c>
      <c r="E24" s="50"/>
      <c r="F24" s="146"/>
      <c r="G24" s="51">
        <f t="shared" ref="G24:G34" si="14">$C24*$F24*$D24</f>
        <v>0</v>
      </c>
      <c r="H24" s="146"/>
      <c r="I24" s="51">
        <f t="shared" ref="I24:I34" si="15">$C24*$H24*$D24</f>
        <v>0</v>
      </c>
      <c r="J24" s="146"/>
      <c r="K24" s="51">
        <f t="shared" ref="K24:K31" si="16">$C24*$J24*$D24</f>
        <v>0</v>
      </c>
      <c r="L24" s="146"/>
      <c r="M24" s="51">
        <f t="shared" ref="M24:M34" si="17">$C24*$L24*$D24</f>
        <v>0</v>
      </c>
      <c r="N24" s="146"/>
      <c r="O24" s="51">
        <f t="shared" ref="O24:O34" si="18">$C24*$N24*$D24</f>
        <v>0</v>
      </c>
      <c r="P24" s="146"/>
      <c r="Q24" s="51">
        <f t="shared" ref="Q24:Q31" si="19">$C24*$P24*$D24</f>
        <v>0</v>
      </c>
      <c r="R24" s="146"/>
      <c r="S24" s="51">
        <f t="shared" ref="S24:S32" si="20">$C24*$R24*$D24</f>
        <v>0</v>
      </c>
      <c r="T24" s="146"/>
      <c r="U24" s="51">
        <f t="shared" ref="U24:U34" si="21">$C24*$T24*$D24</f>
        <v>0</v>
      </c>
      <c r="V24" s="146"/>
      <c r="W24" s="51">
        <f t="shared" ref="W24:W34" si="22">$C24*$V24*$D24</f>
        <v>0</v>
      </c>
      <c r="X24" s="52">
        <f t="shared" ref="X24:X34" si="23">G24+I24+K24+M24+O24+Q24+S24+U24+W24</f>
        <v>0</v>
      </c>
    </row>
    <row r="25" spans="1:24" x14ac:dyDescent="0.35">
      <c r="A25" s="153"/>
      <c r="B25" s="154"/>
      <c r="C25" s="134">
        <v>0</v>
      </c>
      <c r="D25" s="135">
        <v>4</v>
      </c>
      <c r="E25" s="50"/>
      <c r="F25" s="146"/>
      <c r="G25" s="51">
        <f t="shared" si="14"/>
        <v>0</v>
      </c>
      <c r="H25" s="146"/>
      <c r="I25" s="51">
        <f t="shared" si="15"/>
        <v>0</v>
      </c>
      <c r="J25" s="146"/>
      <c r="K25" s="51">
        <f t="shared" si="16"/>
        <v>0</v>
      </c>
      <c r="L25" s="146"/>
      <c r="M25" s="51">
        <f t="shared" si="17"/>
        <v>0</v>
      </c>
      <c r="N25" s="146"/>
      <c r="O25" s="51">
        <f t="shared" si="18"/>
        <v>0</v>
      </c>
      <c r="P25" s="146"/>
      <c r="Q25" s="51">
        <f t="shared" si="19"/>
        <v>0</v>
      </c>
      <c r="R25" s="146"/>
      <c r="S25" s="51">
        <f t="shared" si="20"/>
        <v>0</v>
      </c>
      <c r="T25" s="146"/>
      <c r="U25" s="51">
        <f t="shared" si="21"/>
        <v>0</v>
      </c>
      <c r="V25" s="146"/>
      <c r="W25" s="51">
        <f t="shared" si="22"/>
        <v>0</v>
      </c>
      <c r="X25" s="52">
        <f t="shared" si="23"/>
        <v>0</v>
      </c>
    </row>
    <row r="26" spans="1:24" x14ac:dyDescent="0.35">
      <c r="A26" s="153"/>
      <c r="B26" s="154"/>
      <c r="C26" s="134">
        <v>0</v>
      </c>
      <c r="D26" s="135">
        <v>4</v>
      </c>
      <c r="E26" s="50"/>
      <c r="F26" s="146"/>
      <c r="G26" s="51">
        <f t="shared" si="14"/>
        <v>0</v>
      </c>
      <c r="H26" s="146"/>
      <c r="I26" s="51">
        <f t="shared" si="15"/>
        <v>0</v>
      </c>
      <c r="J26" s="146"/>
      <c r="K26" s="51">
        <f t="shared" si="16"/>
        <v>0</v>
      </c>
      <c r="L26" s="146"/>
      <c r="M26" s="51">
        <f t="shared" si="17"/>
        <v>0</v>
      </c>
      <c r="N26" s="146"/>
      <c r="O26" s="51">
        <f t="shared" si="18"/>
        <v>0</v>
      </c>
      <c r="P26" s="146"/>
      <c r="Q26" s="51">
        <f t="shared" si="19"/>
        <v>0</v>
      </c>
      <c r="R26" s="150"/>
      <c r="S26" s="51">
        <f t="shared" si="20"/>
        <v>0</v>
      </c>
      <c r="T26" s="146"/>
      <c r="U26" s="51">
        <f t="shared" si="21"/>
        <v>0</v>
      </c>
      <c r="V26" s="146"/>
      <c r="W26" s="51">
        <f t="shared" si="22"/>
        <v>0</v>
      </c>
      <c r="X26" s="52">
        <f t="shared" si="23"/>
        <v>0</v>
      </c>
    </row>
    <row r="27" spans="1:24" x14ac:dyDescent="0.35">
      <c r="A27" s="153"/>
      <c r="B27" s="154"/>
      <c r="C27" s="134">
        <v>0</v>
      </c>
      <c r="D27" s="135">
        <v>4</v>
      </c>
      <c r="E27" s="50"/>
      <c r="F27" s="146"/>
      <c r="G27" s="51">
        <f t="shared" si="14"/>
        <v>0</v>
      </c>
      <c r="H27" s="146"/>
      <c r="I27" s="51">
        <f t="shared" si="15"/>
        <v>0</v>
      </c>
      <c r="J27" s="146"/>
      <c r="K27" s="51">
        <f t="shared" si="16"/>
        <v>0</v>
      </c>
      <c r="L27" s="146"/>
      <c r="M27" s="51">
        <f t="shared" si="17"/>
        <v>0</v>
      </c>
      <c r="N27" s="146"/>
      <c r="O27" s="51">
        <f t="shared" si="18"/>
        <v>0</v>
      </c>
      <c r="P27" s="146"/>
      <c r="Q27" s="51">
        <f t="shared" si="19"/>
        <v>0</v>
      </c>
      <c r="R27" s="146"/>
      <c r="S27" s="51">
        <f t="shared" si="20"/>
        <v>0</v>
      </c>
      <c r="T27" s="146"/>
      <c r="U27" s="51">
        <f t="shared" si="21"/>
        <v>0</v>
      </c>
      <c r="V27" s="146"/>
      <c r="W27" s="51">
        <f t="shared" si="22"/>
        <v>0</v>
      </c>
      <c r="X27" s="52">
        <f t="shared" si="23"/>
        <v>0</v>
      </c>
    </row>
    <row r="28" spans="1:24" x14ac:dyDescent="0.35">
      <c r="A28" s="153"/>
      <c r="B28" s="154"/>
      <c r="C28" s="134">
        <v>0</v>
      </c>
      <c r="D28" s="135">
        <v>4</v>
      </c>
      <c r="E28" s="50"/>
      <c r="F28" s="146"/>
      <c r="G28" s="51">
        <f t="shared" si="14"/>
        <v>0</v>
      </c>
      <c r="H28" s="146"/>
      <c r="I28" s="51">
        <f t="shared" si="15"/>
        <v>0</v>
      </c>
      <c r="J28" s="146"/>
      <c r="K28" s="51">
        <f t="shared" si="16"/>
        <v>0</v>
      </c>
      <c r="L28" s="146"/>
      <c r="M28" s="51">
        <f t="shared" si="17"/>
        <v>0</v>
      </c>
      <c r="N28" s="146"/>
      <c r="O28" s="51">
        <f t="shared" si="18"/>
        <v>0</v>
      </c>
      <c r="P28" s="146"/>
      <c r="Q28" s="51">
        <f t="shared" si="19"/>
        <v>0</v>
      </c>
      <c r="R28" s="146"/>
      <c r="S28" s="51">
        <f t="shared" si="20"/>
        <v>0</v>
      </c>
      <c r="T28" s="146"/>
      <c r="U28" s="51">
        <f t="shared" si="21"/>
        <v>0</v>
      </c>
      <c r="V28" s="146"/>
      <c r="W28" s="51">
        <f t="shared" si="22"/>
        <v>0</v>
      </c>
      <c r="X28" s="52">
        <f t="shared" si="23"/>
        <v>0</v>
      </c>
    </row>
    <row r="29" spans="1:24" x14ac:dyDescent="0.35">
      <c r="A29" s="153"/>
      <c r="B29" s="154"/>
      <c r="C29" s="134">
        <v>0</v>
      </c>
      <c r="D29" s="135">
        <v>4</v>
      </c>
      <c r="E29" s="50"/>
      <c r="F29" s="146"/>
      <c r="G29" s="51">
        <f t="shared" si="14"/>
        <v>0</v>
      </c>
      <c r="H29" s="146"/>
      <c r="I29" s="51">
        <f t="shared" si="15"/>
        <v>0</v>
      </c>
      <c r="J29" s="146"/>
      <c r="K29" s="51">
        <f t="shared" si="16"/>
        <v>0</v>
      </c>
      <c r="L29" s="146"/>
      <c r="M29" s="51">
        <f t="shared" si="17"/>
        <v>0</v>
      </c>
      <c r="N29" s="146"/>
      <c r="O29" s="51">
        <f t="shared" si="18"/>
        <v>0</v>
      </c>
      <c r="P29" s="146"/>
      <c r="Q29" s="51">
        <f t="shared" si="19"/>
        <v>0</v>
      </c>
      <c r="R29" s="146"/>
      <c r="S29" s="51">
        <f t="shared" si="20"/>
        <v>0</v>
      </c>
      <c r="T29" s="146"/>
      <c r="U29" s="51">
        <f t="shared" si="21"/>
        <v>0</v>
      </c>
      <c r="V29" s="146"/>
      <c r="W29" s="51">
        <f t="shared" si="22"/>
        <v>0</v>
      </c>
      <c r="X29" s="52">
        <f t="shared" si="23"/>
        <v>0</v>
      </c>
    </row>
    <row r="30" spans="1:24" x14ac:dyDescent="0.35">
      <c r="A30" s="153"/>
      <c r="B30" s="154"/>
      <c r="C30" s="134">
        <v>0</v>
      </c>
      <c r="D30" s="135">
        <v>4</v>
      </c>
      <c r="E30" s="50"/>
      <c r="F30" s="146"/>
      <c r="G30" s="51">
        <f t="shared" si="14"/>
        <v>0</v>
      </c>
      <c r="H30" s="146"/>
      <c r="I30" s="51">
        <f t="shared" si="15"/>
        <v>0</v>
      </c>
      <c r="J30" s="146"/>
      <c r="K30" s="51">
        <f t="shared" si="16"/>
        <v>0</v>
      </c>
      <c r="L30" s="146"/>
      <c r="M30" s="51">
        <f t="shared" si="17"/>
        <v>0</v>
      </c>
      <c r="N30" s="146"/>
      <c r="O30" s="51">
        <f t="shared" si="18"/>
        <v>0</v>
      </c>
      <c r="P30" s="146"/>
      <c r="Q30" s="51">
        <f t="shared" si="19"/>
        <v>0</v>
      </c>
      <c r="R30" s="146"/>
      <c r="S30" s="51">
        <f t="shared" si="20"/>
        <v>0</v>
      </c>
      <c r="T30" s="146"/>
      <c r="U30" s="51">
        <f>$C30*$T30*$D30</f>
        <v>0</v>
      </c>
      <c r="V30" s="146"/>
      <c r="W30" s="51">
        <f t="shared" si="22"/>
        <v>0</v>
      </c>
      <c r="X30" s="52">
        <f t="shared" si="23"/>
        <v>0</v>
      </c>
    </row>
    <row r="31" spans="1:24" x14ac:dyDescent="0.35">
      <c r="A31" s="153"/>
      <c r="B31" s="154"/>
      <c r="C31" s="134">
        <v>0</v>
      </c>
      <c r="D31" s="135">
        <v>4</v>
      </c>
      <c r="E31" s="50"/>
      <c r="F31" s="146"/>
      <c r="G31" s="51">
        <f t="shared" si="14"/>
        <v>0</v>
      </c>
      <c r="H31" s="146"/>
      <c r="I31" s="51">
        <f t="shared" si="15"/>
        <v>0</v>
      </c>
      <c r="J31" s="146"/>
      <c r="K31" s="51">
        <f t="shared" si="16"/>
        <v>0</v>
      </c>
      <c r="L31" s="146"/>
      <c r="M31" s="51">
        <f t="shared" si="17"/>
        <v>0</v>
      </c>
      <c r="N31" s="146"/>
      <c r="O31" s="51">
        <f t="shared" si="18"/>
        <v>0</v>
      </c>
      <c r="P31" s="146"/>
      <c r="Q31" s="51">
        <f t="shared" si="19"/>
        <v>0</v>
      </c>
      <c r="R31" s="146"/>
      <c r="S31" s="51">
        <f t="shared" si="20"/>
        <v>0</v>
      </c>
      <c r="T31" s="146"/>
      <c r="U31" s="51">
        <f t="shared" si="21"/>
        <v>0</v>
      </c>
      <c r="V31" s="146"/>
      <c r="W31" s="51">
        <f t="shared" si="22"/>
        <v>0</v>
      </c>
      <c r="X31" s="52">
        <f t="shared" si="23"/>
        <v>0</v>
      </c>
    </row>
    <row r="32" spans="1:24" ht="15" thickBot="1" x14ac:dyDescent="0.4">
      <c r="A32" s="157"/>
      <c r="B32" s="158"/>
      <c r="C32" s="140">
        <v>0</v>
      </c>
      <c r="D32" s="142">
        <v>4</v>
      </c>
      <c r="E32" s="53"/>
      <c r="F32" s="149"/>
      <c r="G32" s="55">
        <f t="shared" si="14"/>
        <v>0</v>
      </c>
      <c r="H32" s="149"/>
      <c r="I32" s="55">
        <f t="shared" si="15"/>
        <v>0</v>
      </c>
      <c r="J32" s="149"/>
      <c r="K32" s="55">
        <f>$C32*$J32*$D32</f>
        <v>0</v>
      </c>
      <c r="L32" s="149"/>
      <c r="M32" s="55">
        <f t="shared" si="17"/>
        <v>0</v>
      </c>
      <c r="N32" s="149"/>
      <c r="O32" s="55">
        <f t="shared" si="18"/>
        <v>0</v>
      </c>
      <c r="P32" s="149"/>
      <c r="Q32" s="55">
        <f t="shared" ref="Q32" si="24">$C32*P32</f>
        <v>0</v>
      </c>
      <c r="R32" s="149"/>
      <c r="S32" s="55">
        <f t="shared" si="20"/>
        <v>0</v>
      </c>
      <c r="T32" s="149"/>
      <c r="U32" s="55">
        <f t="shared" si="21"/>
        <v>0</v>
      </c>
      <c r="V32" s="149"/>
      <c r="W32" s="55">
        <f t="shared" si="22"/>
        <v>0</v>
      </c>
      <c r="X32" s="56">
        <f t="shared" si="23"/>
        <v>0</v>
      </c>
    </row>
    <row r="33" spans="1:24" x14ac:dyDescent="0.35">
      <c r="A33" s="240" t="s">
        <v>95</v>
      </c>
      <c r="B33" s="241"/>
      <c r="C33" s="138">
        <v>0</v>
      </c>
      <c r="D33" s="139">
        <v>4</v>
      </c>
      <c r="E33" s="79"/>
      <c r="F33" s="148"/>
      <c r="G33" s="81">
        <f t="shared" si="14"/>
        <v>0</v>
      </c>
      <c r="H33" s="148"/>
      <c r="I33" s="81">
        <f t="shared" si="15"/>
        <v>0</v>
      </c>
      <c r="J33" s="148"/>
      <c r="K33" s="81">
        <f t="shared" ref="K33:K34" si="25">$C33*$J33*$D33</f>
        <v>0</v>
      </c>
      <c r="L33" s="148"/>
      <c r="M33" s="81">
        <f t="shared" si="17"/>
        <v>0</v>
      </c>
      <c r="N33" s="148"/>
      <c r="O33" s="81">
        <f t="shared" si="18"/>
        <v>0</v>
      </c>
      <c r="P33" s="148"/>
      <c r="Q33" s="81">
        <f t="shared" ref="Q33:Q34" si="26">$C33*$P33*$D33</f>
        <v>0</v>
      </c>
      <c r="R33" s="148"/>
      <c r="S33" s="81">
        <f t="shared" ref="S33:S34" si="27">$C33*R33</f>
        <v>0</v>
      </c>
      <c r="T33" s="148"/>
      <c r="U33" s="81">
        <f t="shared" si="21"/>
        <v>0</v>
      </c>
      <c r="V33" s="148"/>
      <c r="W33" s="81">
        <f t="shared" si="22"/>
        <v>0</v>
      </c>
      <c r="X33" s="82">
        <f t="shared" si="23"/>
        <v>0</v>
      </c>
    </row>
    <row r="34" spans="1:24" ht="15" thickBot="1" x14ac:dyDescent="0.4">
      <c r="A34" s="242" t="s">
        <v>96</v>
      </c>
      <c r="B34" s="243"/>
      <c r="C34" s="140">
        <v>0</v>
      </c>
      <c r="D34" s="141">
        <v>4</v>
      </c>
      <c r="E34" s="80"/>
      <c r="F34" s="149"/>
      <c r="G34" s="55">
        <f t="shared" si="14"/>
        <v>0</v>
      </c>
      <c r="H34" s="149"/>
      <c r="I34" s="55">
        <f t="shared" si="15"/>
        <v>0</v>
      </c>
      <c r="J34" s="149"/>
      <c r="K34" s="55">
        <f t="shared" si="25"/>
        <v>0</v>
      </c>
      <c r="L34" s="149"/>
      <c r="M34" s="55">
        <f t="shared" si="17"/>
        <v>0</v>
      </c>
      <c r="N34" s="149"/>
      <c r="O34" s="55">
        <f t="shared" si="18"/>
        <v>0</v>
      </c>
      <c r="P34" s="149"/>
      <c r="Q34" s="55">
        <f t="shared" si="26"/>
        <v>0</v>
      </c>
      <c r="R34" s="149"/>
      <c r="S34" s="55">
        <f t="shared" si="27"/>
        <v>0</v>
      </c>
      <c r="T34" s="149"/>
      <c r="U34" s="55">
        <f t="shared" si="21"/>
        <v>0</v>
      </c>
      <c r="V34" s="149"/>
      <c r="W34" s="55">
        <f t="shared" si="22"/>
        <v>0</v>
      </c>
      <c r="X34" s="56">
        <f t="shared" si="23"/>
        <v>0</v>
      </c>
    </row>
    <row r="35" spans="1:24" ht="15" thickBot="1" x14ac:dyDescent="0.4">
      <c r="A35" s="232" t="s">
        <v>61</v>
      </c>
      <c r="B35" s="238"/>
      <c r="C35" s="238"/>
      <c r="D35" s="239"/>
      <c r="E35" s="57"/>
      <c r="F35" s="58">
        <f>SUM(F23:F32)</f>
        <v>0</v>
      </c>
      <c r="G35" s="75">
        <f>SUM(G23:G34)</f>
        <v>0</v>
      </c>
      <c r="H35" s="58">
        <f>SUM(H23:H32)</f>
        <v>0</v>
      </c>
      <c r="I35" s="75">
        <f>SUM(I23:I34)</f>
        <v>0</v>
      </c>
      <c r="J35" s="58">
        <f>SUM(J23:J32)</f>
        <v>0</v>
      </c>
      <c r="K35" s="75">
        <f>SUM(K23:K34)</f>
        <v>0</v>
      </c>
      <c r="L35" s="58">
        <f>SUM(L23:L32)</f>
        <v>0</v>
      </c>
      <c r="M35" s="75">
        <f>SUM(M23:M34)</f>
        <v>0</v>
      </c>
      <c r="N35" s="58">
        <f>SUM(N23:N32)</f>
        <v>0</v>
      </c>
      <c r="O35" s="75">
        <f>SUM(O23:O34)</f>
        <v>0</v>
      </c>
      <c r="P35" s="58">
        <f>SUM(P23:P32)</f>
        <v>0</v>
      </c>
      <c r="Q35" s="75">
        <f>SUM(Q23:Q34)</f>
        <v>0</v>
      </c>
      <c r="R35" s="58">
        <f>SUM(R23:R32)</f>
        <v>0</v>
      </c>
      <c r="S35" s="75">
        <f>SUM(S23:S34)</f>
        <v>0</v>
      </c>
      <c r="T35" s="60">
        <f>SUM(T23:T32)</f>
        <v>0</v>
      </c>
      <c r="U35" s="75">
        <f>SUM(U23:U34)</f>
        <v>0</v>
      </c>
      <c r="V35" s="60">
        <f>SUM(V23:V32)</f>
        <v>0</v>
      </c>
      <c r="W35" s="75">
        <f>SUM(W23:W34)</f>
        <v>0</v>
      </c>
      <c r="X35" s="61">
        <f>SUM(X23:X34)</f>
        <v>0</v>
      </c>
    </row>
    <row r="37" spans="1:24" ht="15" thickBot="1" x14ac:dyDescent="0.4"/>
    <row r="38" spans="1:24" ht="15" thickBot="1" x14ac:dyDescent="0.4">
      <c r="E38" s="47"/>
      <c r="F38" s="256" t="s">
        <v>97</v>
      </c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8"/>
    </row>
    <row r="39" spans="1:24" ht="15" customHeight="1" x14ac:dyDescent="0.35">
      <c r="A39" s="244" t="s">
        <v>145</v>
      </c>
      <c r="B39" s="246" t="s">
        <v>82</v>
      </c>
      <c r="C39" s="248" t="s">
        <v>33</v>
      </c>
      <c r="D39" s="250" t="s">
        <v>84</v>
      </c>
      <c r="E39" s="48"/>
      <c r="F39" s="252" t="s">
        <v>66</v>
      </c>
      <c r="G39" s="253"/>
      <c r="H39" s="254" t="s">
        <v>67</v>
      </c>
      <c r="I39" s="255"/>
      <c r="J39" s="254" t="s">
        <v>68</v>
      </c>
      <c r="K39" s="255"/>
      <c r="L39" s="254" t="s">
        <v>80</v>
      </c>
      <c r="M39" s="255"/>
      <c r="N39" s="254" t="s">
        <v>37</v>
      </c>
      <c r="O39" s="255"/>
      <c r="P39" s="254" t="s">
        <v>81</v>
      </c>
      <c r="Q39" s="255"/>
      <c r="R39" s="254" t="s">
        <v>74</v>
      </c>
      <c r="S39" s="255"/>
      <c r="T39" s="254" t="s">
        <v>40</v>
      </c>
      <c r="U39" s="255"/>
      <c r="V39" s="254" t="s">
        <v>41</v>
      </c>
      <c r="W39" s="255"/>
      <c r="X39" s="176" t="s">
        <v>133</v>
      </c>
    </row>
    <row r="40" spans="1:24" ht="29.5" thickBot="1" x14ac:dyDescent="0.4">
      <c r="A40" s="245"/>
      <c r="B40" s="247"/>
      <c r="C40" s="249"/>
      <c r="D40" s="251"/>
      <c r="E40" s="49"/>
      <c r="F40" s="87" t="s">
        <v>83</v>
      </c>
      <c r="G40" s="88" t="s">
        <v>123</v>
      </c>
      <c r="H40" s="87" t="s">
        <v>83</v>
      </c>
      <c r="I40" s="88" t="s">
        <v>124</v>
      </c>
      <c r="J40" s="87" t="s">
        <v>83</v>
      </c>
      <c r="K40" s="88" t="s">
        <v>125</v>
      </c>
      <c r="L40" s="87" t="s">
        <v>83</v>
      </c>
      <c r="M40" s="88" t="s">
        <v>126</v>
      </c>
      <c r="N40" s="87" t="s">
        <v>83</v>
      </c>
      <c r="O40" s="88" t="s">
        <v>127</v>
      </c>
      <c r="P40" s="87" t="s">
        <v>83</v>
      </c>
      <c r="Q40" s="88" t="s">
        <v>128</v>
      </c>
      <c r="R40" s="87" t="s">
        <v>83</v>
      </c>
      <c r="S40" s="88" t="s">
        <v>129</v>
      </c>
      <c r="T40" s="87" t="s">
        <v>83</v>
      </c>
      <c r="U40" s="88" t="s">
        <v>130</v>
      </c>
      <c r="V40" s="87" t="s">
        <v>83</v>
      </c>
      <c r="W40" s="88" t="s">
        <v>131</v>
      </c>
      <c r="X40" s="177" t="s">
        <v>132</v>
      </c>
    </row>
    <row r="41" spans="1:24" x14ac:dyDescent="0.35">
      <c r="A41" s="153"/>
      <c r="B41" s="159"/>
      <c r="C41" s="143">
        <v>0</v>
      </c>
      <c r="D41" s="135">
        <v>2</v>
      </c>
      <c r="E41" s="50"/>
      <c r="F41" s="146"/>
      <c r="G41" s="51">
        <f>$C41*$F41*$D41</f>
        <v>0</v>
      </c>
      <c r="H41" s="146"/>
      <c r="I41" s="51">
        <f>$C41*$H41*$D41</f>
        <v>0</v>
      </c>
      <c r="J41" s="146"/>
      <c r="K41" s="51">
        <f>$C41*$J41*$D41</f>
        <v>0</v>
      </c>
      <c r="L41" s="146"/>
      <c r="M41" s="51">
        <f>$C41*$L41*$D41</f>
        <v>0</v>
      </c>
      <c r="N41" s="146"/>
      <c r="O41" s="51">
        <f>$C41*$N41*$D41</f>
        <v>0</v>
      </c>
      <c r="P41" s="146"/>
      <c r="Q41" s="51">
        <f>$C41*$P41*$D41</f>
        <v>0</v>
      </c>
      <c r="R41" s="146"/>
      <c r="S41" s="51">
        <f>$C41*$R41*$D41</f>
        <v>0</v>
      </c>
      <c r="T41" s="146"/>
      <c r="U41" s="51">
        <f>$C41*$T41*$D41</f>
        <v>0</v>
      </c>
      <c r="V41" s="146"/>
      <c r="W41" s="51">
        <f>$C41*$V41*$D41</f>
        <v>0</v>
      </c>
      <c r="X41" s="52">
        <f>G41+I41+K41+M41+O41+Q41+S41+U41+W41</f>
        <v>0</v>
      </c>
    </row>
    <row r="42" spans="1:24" x14ac:dyDescent="0.35">
      <c r="A42" s="153"/>
      <c r="B42" s="159"/>
      <c r="C42" s="143">
        <v>0</v>
      </c>
      <c r="D42" s="135">
        <v>2</v>
      </c>
      <c r="E42" s="50"/>
      <c r="F42" s="146"/>
      <c r="G42" s="51">
        <f>$C42*$F42*$D42</f>
        <v>0</v>
      </c>
      <c r="H42" s="146"/>
      <c r="I42" s="51">
        <f t="shared" ref="I42:I49" si="28">$C42*$H42*$D42</f>
        <v>0</v>
      </c>
      <c r="J42" s="146"/>
      <c r="K42" s="51">
        <f t="shared" ref="K42:K52" si="29">$C42*$J42*$D42</f>
        <v>0</v>
      </c>
      <c r="L42" s="146"/>
      <c r="M42" s="51">
        <f t="shared" ref="M42:M52" si="30">$C42*$L42*$D42</f>
        <v>0</v>
      </c>
      <c r="N42" s="146"/>
      <c r="O42" s="51">
        <f t="shared" ref="O42:O52" si="31">$C42*$N42*$D42</f>
        <v>0</v>
      </c>
      <c r="P42" s="146"/>
      <c r="Q42" s="51">
        <f t="shared" ref="Q42:Q49" si="32">$C42*$P42*$D42</f>
        <v>0</v>
      </c>
      <c r="R42" s="146"/>
      <c r="S42" s="51">
        <f t="shared" ref="S42:S50" si="33">$C42*$R42*$D42</f>
        <v>0</v>
      </c>
      <c r="T42" s="146"/>
      <c r="U42" s="51">
        <f t="shared" ref="U42:U48" si="34">$C42*$T42*$D42</f>
        <v>0</v>
      </c>
      <c r="V42" s="146"/>
      <c r="W42" s="51">
        <f t="shared" ref="W42:W52" si="35">$C42*$V42*$D42</f>
        <v>0</v>
      </c>
      <c r="X42" s="52">
        <f t="shared" ref="X42:X52" si="36">G42+I42+K42+M42+O42+Q42+S42+U42+W42</f>
        <v>0</v>
      </c>
    </row>
    <row r="43" spans="1:24" x14ac:dyDescent="0.35">
      <c r="A43" s="153"/>
      <c r="B43" s="159"/>
      <c r="C43" s="143">
        <v>0</v>
      </c>
      <c r="D43" s="135">
        <v>2</v>
      </c>
      <c r="E43" s="50"/>
      <c r="F43" s="146"/>
      <c r="G43" s="51">
        <f t="shared" ref="G43:G52" si="37">$C43*$F43*$D43</f>
        <v>0</v>
      </c>
      <c r="H43" s="146"/>
      <c r="I43" s="51">
        <f t="shared" si="28"/>
        <v>0</v>
      </c>
      <c r="J43" s="146"/>
      <c r="K43" s="51">
        <f t="shared" si="29"/>
        <v>0</v>
      </c>
      <c r="L43" s="146"/>
      <c r="M43" s="51">
        <f t="shared" si="30"/>
        <v>0</v>
      </c>
      <c r="N43" s="146"/>
      <c r="O43" s="51">
        <f t="shared" si="31"/>
        <v>0</v>
      </c>
      <c r="P43" s="146"/>
      <c r="Q43" s="51">
        <f t="shared" si="32"/>
        <v>0</v>
      </c>
      <c r="R43" s="146"/>
      <c r="S43" s="51">
        <f t="shared" si="33"/>
        <v>0</v>
      </c>
      <c r="T43" s="146"/>
      <c r="U43" s="51">
        <f t="shared" si="34"/>
        <v>0</v>
      </c>
      <c r="V43" s="146"/>
      <c r="W43" s="51">
        <f t="shared" si="35"/>
        <v>0</v>
      </c>
      <c r="X43" s="52">
        <f>G43+I43+K43+M43+O43+Q43+S43+U43+W43</f>
        <v>0</v>
      </c>
    </row>
    <row r="44" spans="1:24" x14ac:dyDescent="0.35">
      <c r="A44" s="153"/>
      <c r="B44" s="159"/>
      <c r="C44" s="143">
        <v>0</v>
      </c>
      <c r="D44" s="135">
        <v>2</v>
      </c>
      <c r="E44" s="50"/>
      <c r="F44" s="146"/>
      <c r="G44" s="51">
        <f t="shared" si="37"/>
        <v>0</v>
      </c>
      <c r="H44" s="146"/>
      <c r="I44" s="51">
        <f t="shared" si="28"/>
        <v>0</v>
      </c>
      <c r="J44" s="146"/>
      <c r="K44" s="51">
        <f t="shared" si="29"/>
        <v>0</v>
      </c>
      <c r="L44" s="146"/>
      <c r="M44" s="51">
        <f t="shared" si="30"/>
        <v>0</v>
      </c>
      <c r="N44" s="146"/>
      <c r="O44" s="51">
        <f t="shared" si="31"/>
        <v>0</v>
      </c>
      <c r="P44" s="146"/>
      <c r="Q44" s="51">
        <f t="shared" si="32"/>
        <v>0</v>
      </c>
      <c r="R44" s="150"/>
      <c r="S44" s="51">
        <f t="shared" si="33"/>
        <v>0</v>
      </c>
      <c r="T44" s="146"/>
      <c r="U44" s="51">
        <f t="shared" si="34"/>
        <v>0</v>
      </c>
      <c r="V44" s="146"/>
      <c r="W44" s="51">
        <f t="shared" si="35"/>
        <v>0</v>
      </c>
      <c r="X44" s="52">
        <f t="shared" si="36"/>
        <v>0</v>
      </c>
    </row>
    <row r="45" spans="1:24" x14ac:dyDescent="0.35">
      <c r="A45" s="153"/>
      <c r="B45" s="159"/>
      <c r="C45" s="143">
        <v>0</v>
      </c>
      <c r="D45" s="135">
        <v>2</v>
      </c>
      <c r="E45" s="50"/>
      <c r="F45" s="146"/>
      <c r="G45" s="51">
        <f t="shared" si="37"/>
        <v>0</v>
      </c>
      <c r="H45" s="146"/>
      <c r="I45" s="51">
        <f t="shared" si="28"/>
        <v>0</v>
      </c>
      <c r="J45" s="146"/>
      <c r="K45" s="51">
        <f t="shared" si="29"/>
        <v>0</v>
      </c>
      <c r="L45" s="146"/>
      <c r="M45" s="51">
        <f t="shared" si="30"/>
        <v>0</v>
      </c>
      <c r="N45" s="146"/>
      <c r="O45" s="51">
        <f t="shared" si="31"/>
        <v>0</v>
      </c>
      <c r="P45" s="146"/>
      <c r="Q45" s="51">
        <f t="shared" si="32"/>
        <v>0</v>
      </c>
      <c r="R45" s="146"/>
      <c r="S45" s="51">
        <f t="shared" si="33"/>
        <v>0</v>
      </c>
      <c r="T45" s="146"/>
      <c r="U45" s="51">
        <f t="shared" si="34"/>
        <v>0</v>
      </c>
      <c r="V45" s="146"/>
      <c r="W45" s="51">
        <f t="shared" si="35"/>
        <v>0</v>
      </c>
      <c r="X45" s="52">
        <f t="shared" si="36"/>
        <v>0</v>
      </c>
    </row>
    <row r="46" spans="1:24" x14ac:dyDescent="0.35">
      <c r="A46" s="153"/>
      <c r="B46" s="159"/>
      <c r="C46" s="143">
        <v>0</v>
      </c>
      <c r="D46" s="135">
        <v>2</v>
      </c>
      <c r="E46" s="50"/>
      <c r="F46" s="146"/>
      <c r="G46" s="51">
        <f t="shared" si="37"/>
        <v>0</v>
      </c>
      <c r="H46" s="146"/>
      <c r="I46" s="51">
        <f t="shared" si="28"/>
        <v>0</v>
      </c>
      <c r="J46" s="146"/>
      <c r="K46" s="51">
        <f t="shared" si="29"/>
        <v>0</v>
      </c>
      <c r="L46" s="146"/>
      <c r="M46" s="51">
        <f t="shared" si="30"/>
        <v>0</v>
      </c>
      <c r="N46" s="146"/>
      <c r="O46" s="51">
        <f t="shared" si="31"/>
        <v>0</v>
      </c>
      <c r="P46" s="146"/>
      <c r="Q46" s="51">
        <f t="shared" si="32"/>
        <v>0</v>
      </c>
      <c r="R46" s="146"/>
      <c r="S46" s="51">
        <f t="shared" si="33"/>
        <v>0</v>
      </c>
      <c r="T46" s="146"/>
      <c r="U46" s="51">
        <f t="shared" si="34"/>
        <v>0</v>
      </c>
      <c r="V46" s="146"/>
      <c r="W46" s="51">
        <f t="shared" si="35"/>
        <v>0</v>
      </c>
      <c r="X46" s="52">
        <f t="shared" si="36"/>
        <v>0</v>
      </c>
    </row>
    <row r="47" spans="1:24" x14ac:dyDescent="0.35">
      <c r="A47" s="153"/>
      <c r="B47" s="159"/>
      <c r="C47" s="143">
        <v>0</v>
      </c>
      <c r="D47" s="135">
        <v>2</v>
      </c>
      <c r="E47" s="50"/>
      <c r="F47" s="146"/>
      <c r="G47" s="51">
        <f t="shared" si="37"/>
        <v>0</v>
      </c>
      <c r="H47" s="146"/>
      <c r="I47" s="51">
        <f t="shared" si="28"/>
        <v>0</v>
      </c>
      <c r="J47" s="146"/>
      <c r="K47" s="51">
        <f t="shared" si="29"/>
        <v>0</v>
      </c>
      <c r="L47" s="146"/>
      <c r="M47" s="51">
        <f t="shared" si="30"/>
        <v>0</v>
      </c>
      <c r="N47" s="146"/>
      <c r="O47" s="51">
        <f t="shared" si="31"/>
        <v>0</v>
      </c>
      <c r="P47" s="146"/>
      <c r="Q47" s="51">
        <f t="shared" si="32"/>
        <v>0</v>
      </c>
      <c r="R47" s="146"/>
      <c r="S47" s="51">
        <f>$C47*$R47*$D47</f>
        <v>0</v>
      </c>
      <c r="T47" s="146"/>
      <c r="U47" s="51">
        <f t="shared" si="34"/>
        <v>0</v>
      </c>
      <c r="V47" s="146"/>
      <c r="W47" s="51">
        <f>$C47*$V47*$D47</f>
        <v>0</v>
      </c>
      <c r="X47" s="52">
        <f t="shared" si="36"/>
        <v>0</v>
      </c>
    </row>
    <row r="48" spans="1:24" x14ac:dyDescent="0.35">
      <c r="A48" s="153"/>
      <c r="B48" s="159"/>
      <c r="C48" s="143">
        <v>0</v>
      </c>
      <c r="D48" s="135">
        <v>2</v>
      </c>
      <c r="E48" s="50"/>
      <c r="F48" s="146"/>
      <c r="G48" s="51">
        <f t="shared" si="37"/>
        <v>0</v>
      </c>
      <c r="H48" s="146"/>
      <c r="I48" s="51">
        <f t="shared" si="28"/>
        <v>0</v>
      </c>
      <c r="J48" s="146"/>
      <c r="K48" s="51">
        <f t="shared" si="29"/>
        <v>0</v>
      </c>
      <c r="L48" s="146"/>
      <c r="M48" s="51">
        <f t="shared" si="30"/>
        <v>0</v>
      </c>
      <c r="N48" s="146"/>
      <c r="O48" s="51">
        <f t="shared" si="31"/>
        <v>0</v>
      </c>
      <c r="P48" s="146"/>
      <c r="Q48" s="51">
        <f t="shared" si="32"/>
        <v>0</v>
      </c>
      <c r="R48" s="146"/>
      <c r="S48" s="51">
        <f t="shared" si="33"/>
        <v>0</v>
      </c>
      <c r="T48" s="146"/>
      <c r="U48" s="51">
        <f t="shared" si="34"/>
        <v>0</v>
      </c>
      <c r="V48" s="146"/>
      <c r="W48" s="51">
        <f t="shared" si="35"/>
        <v>0</v>
      </c>
      <c r="X48" s="52">
        <f t="shared" si="36"/>
        <v>0</v>
      </c>
    </row>
    <row r="49" spans="1:24" x14ac:dyDescent="0.35">
      <c r="A49" s="153"/>
      <c r="B49" s="159"/>
      <c r="C49" s="143">
        <v>0</v>
      </c>
      <c r="D49" s="135">
        <v>2</v>
      </c>
      <c r="E49" s="50"/>
      <c r="F49" s="146"/>
      <c r="G49" s="51">
        <f t="shared" si="37"/>
        <v>0</v>
      </c>
      <c r="H49" s="146"/>
      <c r="I49" s="51">
        <f t="shared" si="28"/>
        <v>0</v>
      </c>
      <c r="J49" s="146"/>
      <c r="K49" s="51">
        <f t="shared" si="29"/>
        <v>0</v>
      </c>
      <c r="L49" s="146"/>
      <c r="M49" s="51">
        <f t="shared" si="30"/>
        <v>0</v>
      </c>
      <c r="N49" s="146"/>
      <c r="O49" s="51">
        <f t="shared" si="31"/>
        <v>0</v>
      </c>
      <c r="P49" s="146"/>
      <c r="Q49" s="51">
        <f t="shared" si="32"/>
        <v>0</v>
      </c>
      <c r="R49" s="146"/>
      <c r="S49" s="51">
        <f t="shared" si="33"/>
        <v>0</v>
      </c>
      <c r="T49" s="146"/>
      <c r="U49" s="51">
        <f>$C49*$T49*$D49</f>
        <v>0</v>
      </c>
      <c r="V49" s="146"/>
      <c r="W49" s="51">
        <f t="shared" si="35"/>
        <v>0</v>
      </c>
      <c r="X49" s="52">
        <f t="shared" si="36"/>
        <v>0</v>
      </c>
    </row>
    <row r="50" spans="1:24" ht="15" thickBot="1" x14ac:dyDescent="0.4">
      <c r="A50" s="157"/>
      <c r="B50" s="160"/>
      <c r="C50" s="144">
        <v>0</v>
      </c>
      <c r="D50" s="142">
        <v>2</v>
      </c>
      <c r="E50" s="53"/>
      <c r="F50" s="149"/>
      <c r="G50" s="55">
        <f t="shared" si="37"/>
        <v>0</v>
      </c>
      <c r="H50" s="149"/>
      <c r="I50" s="55">
        <f>$C50*$H50*$D50</f>
        <v>0</v>
      </c>
      <c r="J50" s="149"/>
      <c r="K50" s="55">
        <f t="shared" si="29"/>
        <v>0</v>
      </c>
      <c r="L50" s="149"/>
      <c r="M50" s="55">
        <f t="shared" si="30"/>
        <v>0</v>
      </c>
      <c r="N50" s="149"/>
      <c r="O50" s="55">
        <f t="shared" si="31"/>
        <v>0</v>
      </c>
      <c r="P50" s="149"/>
      <c r="Q50" s="55">
        <f>$C50*$P50*$D50</f>
        <v>0</v>
      </c>
      <c r="R50" s="149"/>
      <c r="S50" s="55">
        <f t="shared" si="33"/>
        <v>0</v>
      </c>
      <c r="T50" s="149"/>
      <c r="U50" s="55">
        <f>$C50*$T50*$D50</f>
        <v>0</v>
      </c>
      <c r="V50" s="149"/>
      <c r="W50" s="55">
        <f t="shared" si="35"/>
        <v>0</v>
      </c>
      <c r="X50" s="56">
        <f t="shared" si="36"/>
        <v>0</v>
      </c>
    </row>
    <row r="51" spans="1:24" x14ac:dyDescent="0.35">
      <c r="A51" s="240" t="s">
        <v>95</v>
      </c>
      <c r="B51" s="241"/>
      <c r="C51" s="138">
        <v>0</v>
      </c>
      <c r="D51" s="139">
        <v>2</v>
      </c>
      <c r="E51" s="79"/>
      <c r="F51" s="148"/>
      <c r="G51" s="81">
        <f t="shared" si="37"/>
        <v>0</v>
      </c>
      <c r="H51" s="148"/>
      <c r="I51" s="81">
        <f t="shared" ref="I51:I52" si="38">$C51*$H51*$D51</f>
        <v>0</v>
      </c>
      <c r="J51" s="148"/>
      <c r="K51" s="81">
        <f t="shared" si="29"/>
        <v>0</v>
      </c>
      <c r="L51" s="148"/>
      <c r="M51" s="81">
        <f t="shared" si="30"/>
        <v>0</v>
      </c>
      <c r="N51" s="148"/>
      <c r="O51" s="81">
        <f t="shared" si="31"/>
        <v>0</v>
      </c>
      <c r="P51" s="148"/>
      <c r="Q51" s="81">
        <f t="shared" ref="Q51:Q52" si="39">$C51*$P51*$D51</f>
        <v>0</v>
      </c>
      <c r="R51" s="148"/>
      <c r="S51" s="81">
        <f t="shared" ref="S51:S52" si="40">$C51*R51</f>
        <v>0</v>
      </c>
      <c r="T51" s="148"/>
      <c r="U51" s="81">
        <f t="shared" ref="U51:U52" si="41">$C51*$T51*$D51</f>
        <v>0</v>
      </c>
      <c r="V51" s="148"/>
      <c r="W51" s="81">
        <f t="shared" si="35"/>
        <v>0</v>
      </c>
      <c r="X51" s="82">
        <f t="shared" si="36"/>
        <v>0</v>
      </c>
    </row>
    <row r="52" spans="1:24" ht="15" thickBot="1" x14ac:dyDescent="0.4">
      <c r="A52" s="242" t="s">
        <v>96</v>
      </c>
      <c r="B52" s="243"/>
      <c r="C52" s="140">
        <v>0</v>
      </c>
      <c r="D52" s="141">
        <v>2</v>
      </c>
      <c r="E52" s="80"/>
      <c r="F52" s="149"/>
      <c r="G52" s="55">
        <f t="shared" si="37"/>
        <v>0</v>
      </c>
      <c r="H52" s="149"/>
      <c r="I52" s="55">
        <f t="shared" si="38"/>
        <v>0</v>
      </c>
      <c r="J52" s="149"/>
      <c r="K52" s="55">
        <f t="shared" si="29"/>
        <v>0</v>
      </c>
      <c r="L52" s="149"/>
      <c r="M52" s="55">
        <f t="shared" si="30"/>
        <v>0</v>
      </c>
      <c r="N52" s="149"/>
      <c r="O52" s="55">
        <f t="shared" si="31"/>
        <v>0</v>
      </c>
      <c r="P52" s="54"/>
      <c r="Q52" s="55">
        <f t="shared" si="39"/>
        <v>0</v>
      </c>
      <c r="R52" s="149"/>
      <c r="S52" s="55">
        <f t="shared" si="40"/>
        <v>0</v>
      </c>
      <c r="T52" s="149"/>
      <c r="U52" s="55">
        <f t="shared" si="41"/>
        <v>0</v>
      </c>
      <c r="V52" s="149"/>
      <c r="W52" s="55">
        <f t="shared" si="35"/>
        <v>0</v>
      </c>
      <c r="X52" s="56">
        <f t="shared" si="36"/>
        <v>0</v>
      </c>
    </row>
    <row r="53" spans="1:24" ht="15" thickBot="1" x14ac:dyDescent="0.4">
      <c r="A53" s="232" t="s">
        <v>61</v>
      </c>
      <c r="B53" s="238"/>
      <c r="C53" s="238"/>
      <c r="D53" s="239"/>
      <c r="E53" s="57"/>
      <c r="F53" s="58">
        <f>SUM(F41:F50)</f>
        <v>0</v>
      </c>
      <c r="G53" s="59">
        <f>SUM(G41:G52)</f>
        <v>0</v>
      </c>
      <c r="H53" s="58">
        <f>SUM(H41:H50)</f>
        <v>0</v>
      </c>
      <c r="I53" s="59">
        <f>SUM(I41:I52)</f>
        <v>0</v>
      </c>
      <c r="J53" s="58">
        <f>SUM(J41:J50)</f>
        <v>0</v>
      </c>
      <c r="K53" s="59">
        <f>SUM(K41:K52)</f>
        <v>0</v>
      </c>
      <c r="L53" s="58">
        <f>SUM(L41:L50)</f>
        <v>0</v>
      </c>
      <c r="M53" s="59">
        <f>SUM(M41:M52)</f>
        <v>0</v>
      </c>
      <c r="N53" s="58">
        <f>SUM(N41:N50)</f>
        <v>0</v>
      </c>
      <c r="O53" s="59">
        <f>SUM(O41:O52)</f>
        <v>0</v>
      </c>
      <c r="P53" s="58">
        <f>SUM(P41:P50)</f>
        <v>0</v>
      </c>
      <c r="Q53" s="59">
        <f>SUM(Q41:Q52)</f>
        <v>0</v>
      </c>
      <c r="R53" s="58">
        <f>SUM(R41:R50)</f>
        <v>0</v>
      </c>
      <c r="S53" s="59">
        <f>SUM(S41:S52)</f>
        <v>0</v>
      </c>
      <c r="T53" s="60">
        <f>SUM(T41:T50)</f>
        <v>0</v>
      </c>
      <c r="U53" s="59">
        <f>SUM(U41:U52)</f>
        <v>0</v>
      </c>
      <c r="V53" s="60">
        <f>SUM(V41:V50)</f>
        <v>0</v>
      </c>
      <c r="W53" s="59">
        <f>SUM(W41:W52)</f>
        <v>0</v>
      </c>
      <c r="X53" s="59">
        <f>SUM(X41:X52)</f>
        <v>0</v>
      </c>
    </row>
    <row r="55" spans="1:24" ht="15" thickBot="1" x14ac:dyDescent="0.4"/>
    <row r="56" spans="1:24" ht="15" thickBot="1" x14ac:dyDescent="0.4">
      <c r="E56" s="47"/>
      <c r="F56" s="256" t="s">
        <v>98</v>
      </c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X56" s="258"/>
    </row>
    <row r="57" spans="1:24" ht="15" customHeight="1" x14ac:dyDescent="0.35">
      <c r="A57" s="244" t="s">
        <v>145</v>
      </c>
      <c r="B57" s="246" t="s">
        <v>82</v>
      </c>
      <c r="C57" s="248" t="s">
        <v>33</v>
      </c>
      <c r="D57" s="250" t="s">
        <v>84</v>
      </c>
      <c r="E57" s="48"/>
      <c r="F57" s="252" t="s">
        <v>66</v>
      </c>
      <c r="G57" s="253"/>
      <c r="H57" s="254" t="s">
        <v>67</v>
      </c>
      <c r="I57" s="255"/>
      <c r="J57" s="254" t="s">
        <v>68</v>
      </c>
      <c r="K57" s="255"/>
      <c r="L57" s="254" t="s">
        <v>80</v>
      </c>
      <c r="M57" s="255"/>
      <c r="N57" s="254" t="s">
        <v>37</v>
      </c>
      <c r="O57" s="255"/>
      <c r="P57" s="254" t="s">
        <v>81</v>
      </c>
      <c r="Q57" s="255"/>
      <c r="R57" s="254" t="s">
        <v>74</v>
      </c>
      <c r="S57" s="255"/>
      <c r="T57" s="254" t="s">
        <v>40</v>
      </c>
      <c r="U57" s="255"/>
      <c r="V57" s="254" t="s">
        <v>41</v>
      </c>
      <c r="W57" s="255"/>
      <c r="X57" s="176" t="s">
        <v>133</v>
      </c>
    </row>
    <row r="58" spans="1:24" ht="29.5" thickBot="1" x14ac:dyDescent="0.4">
      <c r="A58" s="245"/>
      <c r="B58" s="247"/>
      <c r="C58" s="249"/>
      <c r="D58" s="251"/>
      <c r="E58" s="49"/>
      <c r="F58" s="87" t="s">
        <v>83</v>
      </c>
      <c r="G58" s="88" t="s">
        <v>123</v>
      </c>
      <c r="H58" s="87" t="s">
        <v>83</v>
      </c>
      <c r="I58" s="88" t="s">
        <v>124</v>
      </c>
      <c r="J58" s="87" t="s">
        <v>83</v>
      </c>
      <c r="K58" s="88" t="s">
        <v>125</v>
      </c>
      <c r="L58" s="87" t="s">
        <v>83</v>
      </c>
      <c r="M58" s="88" t="s">
        <v>126</v>
      </c>
      <c r="N58" s="87" t="s">
        <v>83</v>
      </c>
      <c r="O58" s="88" t="s">
        <v>127</v>
      </c>
      <c r="P58" s="87" t="s">
        <v>83</v>
      </c>
      <c r="Q58" s="88" t="s">
        <v>128</v>
      </c>
      <c r="R58" s="87" t="s">
        <v>83</v>
      </c>
      <c r="S58" s="88" t="s">
        <v>129</v>
      </c>
      <c r="T58" s="87" t="s">
        <v>83</v>
      </c>
      <c r="U58" s="88" t="s">
        <v>130</v>
      </c>
      <c r="V58" s="87" t="s">
        <v>83</v>
      </c>
      <c r="W58" s="88" t="s">
        <v>131</v>
      </c>
      <c r="X58" s="177" t="s">
        <v>132</v>
      </c>
    </row>
    <row r="59" spans="1:24" x14ac:dyDescent="0.35">
      <c r="A59" s="153"/>
      <c r="B59" s="159"/>
      <c r="C59" s="143">
        <v>0</v>
      </c>
      <c r="D59" s="135">
        <v>1</v>
      </c>
      <c r="E59" s="50"/>
      <c r="F59" s="146"/>
      <c r="G59" s="51">
        <f>$C59*$F59*$D59</f>
        <v>0</v>
      </c>
      <c r="H59" s="146"/>
      <c r="I59" s="51">
        <f>$C59*$H59*$D59</f>
        <v>0</v>
      </c>
      <c r="J59" s="146"/>
      <c r="K59" s="51">
        <f>$C59*$J59*$D59</f>
        <v>0</v>
      </c>
      <c r="L59" s="146"/>
      <c r="M59" s="51">
        <f>$C59*L59</f>
        <v>0</v>
      </c>
      <c r="N59" s="146"/>
      <c r="O59" s="51">
        <f>$C59*$N59*$D59</f>
        <v>0</v>
      </c>
      <c r="P59" s="146"/>
      <c r="Q59" s="51">
        <f>$C59*$P59*$D59</f>
        <v>0</v>
      </c>
      <c r="R59" s="146"/>
      <c r="S59" s="51">
        <f>$C59*$R59*$D59</f>
        <v>0</v>
      </c>
      <c r="T59" s="146"/>
      <c r="U59" s="51">
        <f>$C59*$T59*$D59</f>
        <v>0</v>
      </c>
      <c r="V59" s="146"/>
      <c r="W59" s="51">
        <f>$C59*$V59*$D59</f>
        <v>0</v>
      </c>
      <c r="X59" s="52">
        <f>G59+I59+K59+M59+O59+Q59+S59+U59+W59</f>
        <v>0</v>
      </c>
    </row>
    <row r="60" spans="1:24" x14ac:dyDescent="0.35">
      <c r="A60" s="153"/>
      <c r="B60" s="159"/>
      <c r="C60" s="143">
        <v>0</v>
      </c>
      <c r="D60" s="135">
        <v>1</v>
      </c>
      <c r="E60" s="50"/>
      <c r="F60" s="146"/>
      <c r="G60" s="51">
        <f t="shared" ref="G60:G70" si="42">$C60*$F60*$D60</f>
        <v>0</v>
      </c>
      <c r="H60" s="146"/>
      <c r="I60" s="51">
        <f t="shared" ref="I60:I70" si="43">$C60*$H60*$D60</f>
        <v>0</v>
      </c>
      <c r="J60" s="146"/>
      <c r="K60" s="51">
        <f t="shared" ref="K60:K70" si="44">$C60*$J60*$D60</f>
        <v>0</v>
      </c>
      <c r="L60" s="146"/>
      <c r="M60" s="51">
        <f t="shared" ref="M60:M67" si="45">$C60*L60</f>
        <v>0</v>
      </c>
      <c r="N60" s="146"/>
      <c r="O60" s="51">
        <f t="shared" ref="O60:O70" si="46">$C60*$N60*$D60</f>
        <v>0</v>
      </c>
      <c r="P60" s="146"/>
      <c r="Q60" s="51">
        <f t="shared" ref="Q60:Q70" si="47">$C60*$P60*$D60</f>
        <v>0</v>
      </c>
      <c r="R60" s="146"/>
      <c r="S60" s="51">
        <f t="shared" ref="S60:S68" si="48">$C60*$R60*$D60</f>
        <v>0</v>
      </c>
      <c r="T60" s="146"/>
      <c r="U60" s="51">
        <f t="shared" ref="U60:U67" si="49">$C60*$T60*$D60</f>
        <v>0</v>
      </c>
      <c r="V60" s="146"/>
      <c r="W60" s="51">
        <f t="shared" ref="W60:W70" si="50">$C60*$V60*$D60</f>
        <v>0</v>
      </c>
      <c r="X60" s="52">
        <f t="shared" ref="X60:X70" si="51">G60+I60+K60+M60+O60+Q60+S60+U60+W60</f>
        <v>0</v>
      </c>
    </row>
    <row r="61" spans="1:24" x14ac:dyDescent="0.35">
      <c r="A61" s="153"/>
      <c r="B61" s="159"/>
      <c r="C61" s="143">
        <v>0</v>
      </c>
      <c r="D61" s="135">
        <v>1</v>
      </c>
      <c r="E61" s="50"/>
      <c r="F61" s="146"/>
      <c r="G61" s="51">
        <f t="shared" si="42"/>
        <v>0</v>
      </c>
      <c r="H61" s="146"/>
      <c r="I61" s="51">
        <f t="shared" si="43"/>
        <v>0</v>
      </c>
      <c r="J61" s="146"/>
      <c r="K61" s="51">
        <f t="shared" si="44"/>
        <v>0</v>
      </c>
      <c r="L61" s="146"/>
      <c r="M61" s="51">
        <f t="shared" si="45"/>
        <v>0</v>
      </c>
      <c r="N61" s="146"/>
      <c r="O61" s="51">
        <f t="shared" si="46"/>
        <v>0</v>
      </c>
      <c r="P61" s="146"/>
      <c r="Q61" s="51">
        <f t="shared" si="47"/>
        <v>0</v>
      </c>
      <c r="R61" s="146"/>
      <c r="S61" s="51">
        <f t="shared" si="48"/>
        <v>0</v>
      </c>
      <c r="T61" s="146"/>
      <c r="U61" s="51">
        <f>$C61*$T61*$D61</f>
        <v>0</v>
      </c>
      <c r="V61" s="146"/>
      <c r="W61" s="51">
        <f t="shared" si="50"/>
        <v>0</v>
      </c>
      <c r="X61" s="52">
        <f t="shared" si="51"/>
        <v>0</v>
      </c>
    </row>
    <row r="62" spans="1:24" x14ac:dyDescent="0.35">
      <c r="A62" s="153"/>
      <c r="B62" s="159"/>
      <c r="C62" s="143">
        <v>0</v>
      </c>
      <c r="D62" s="135">
        <v>1</v>
      </c>
      <c r="E62" s="50"/>
      <c r="F62" s="146"/>
      <c r="G62" s="51">
        <f t="shared" si="42"/>
        <v>0</v>
      </c>
      <c r="H62" s="146"/>
      <c r="I62" s="51">
        <f t="shared" si="43"/>
        <v>0</v>
      </c>
      <c r="J62" s="146"/>
      <c r="K62" s="51">
        <f t="shared" si="44"/>
        <v>0</v>
      </c>
      <c r="L62" s="146"/>
      <c r="M62" s="51">
        <f t="shared" si="45"/>
        <v>0</v>
      </c>
      <c r="N62" s="146"/>
      <c r="O62" s="51">
        <f t="shared" si="46"/>
        <v>0</v>
      </c>
      <c r="P62" s="146"/>
      <c r="Q62" s="51">
        <f t="shared" si="47"/>
        <v>0</v>
      </c>
      <c r="R62" s="150"/>
      <c r="S62" s="51">
        <f t="shared" si="48"/>
        <v>0</v>
      </c>
      <c r="T62" s="146"/>
      <c r="U62" s="51">
        <f t="shared" si="49"/>
        <v>0</v>
      </c>
      <c r="V62" s="146"/>
      <c r="W62" s="51">
        <f t="shared" si="50"/>
        <v>0</v>
      </c>
      <c r="X62" s="52">
        <f t="shared" si="51"/>
        <v>0</v>
      </c>
    </row>
    <row r="63" spans="1:24" x14ac:dyDescent="0.35">
      <c r="A63" s="153"/>
      <c r="B63" s="159"/>
      <c r="C63" s="143">
        <v>0</v>
      </c>
      <c r="D63" s="135">
        <v>1</v>
      </c>
      <c r="E63" s="50"/>
      <c r="F63" s="146"/>
      <c r="G63" s="51">
        <f t="shared" si="42"/>
        <v>0</v>
      </c>
      <c r="H63" s="146"/>
      <c r="I63" s="51">
        <f t="shared" si="43"/>
        <v>0</v>
      </c>
      <c r="J63" s="146"/>
      <c r="K63" s="51">
        <f t="shared" si="44"/>
        <v>0</v>
      </c>
      <c r="L63" s="146"/>
      <c r="M63" s="51">
        <f t="shared" si="45"/>
        <v>0</v>
      </c>
      <c r="N63" s="146"/>
      <c r="O63" s="51">
        <f t="shared" si="46"/>
        <v>0</v>
      </c>
      <c r="P63" s="146"/>
      <c r="Q63" s="51">
        <f t="shared" si="47"/>
        <v>0</v>
      </c>
      <c r="R63" s="146"/>
      <c r="S63" s="51">
        <f t="shared" si="48"/>
        <v>0</v>
      </c>
      <c r="T63" s="146"/>
      <c r="U63" s="51">
        <f t="shared" si="49"/>
        <v>0</v>
      </c>
      <c r="V63" s="146"/>
      <c r="W63" s="51">
        <f t="shared" si="50"/>
        <v>0</v>
      </c>
      <c r="X63" s="52">
        <f t="shared" si="51"/>
        <v>0</v>
      </c>
    </row>
    <row r="64" spans="1:24" x14ac:dyDescent="0.35">
      <c r="A64" s="153"/>
      <c r="B64" s="159"/>
      <c r="C64" s="143">
        <v>0</v>
      </c>
      <c r="D64" s="135">
        <v>1</v>
      </c>
      <c r="E64" s="50"/>
      <c r="F64" s="146"/>
      <c r="G64" s="51">
        <f t="shared" si="42"/>
        <v>0</v>
      </c>
      <c r="H64" s="146"/>
      <c r="I64" s="51">
        <f t="shared" si="43"/>
        <v>0</v>
      </c>
      <c r="J64" s="146"/>
      <c r="K64" s="51">
        <f t="shared" si="44"/>
        <v>0</v>
      </c>
      <c r="L64" s="146"/>
      <c r="M64" s="51">
        <f t="shared" si="45"/>
        <v>0</v>
      </c>
      <c r="N64" s="146"/>
      <c r="O64" s="51">
        <f t="shared" si="46"/>
        <v>0</v>
      </c>
      <c r="P64" s="146"/>
      <c r="Q64" s="51">
        <f t="shared" si="47"/>
        <v>0</v>
      </c>
      <c r="R64" s="146"/>
      <c r="S64" s="51">
        <f t="shared" si="48"/>
        <v>0</v>
      </c>
      <c r="T64" s="146"/>
      <c r="U64" s="51">
        <f t="shared" si="49"/>
        <v>0</v>
      </c>
      <c r="V64" s="146"/>
      <c r="W64" s="51">
        <f t="shared" si="50"/>
        <v>0</v>
      </c>
      <c r="X64" s="52">
        <f t="shared" si="51"/>
        <v>0</v>
      </c>
    </row>
    <row r="65" spans="1:24" x14ac:dyDescent="0.35">
      <c r="A65" s="153"/>
      <c r="B65" s="159"/>
      <c r="C65" s="143">
        <v>0</v>
      </c>
      <c r="D65" s="135">
        <v>1</v>
      </c>
      <c r="E65" s="50"/>
      <c r="F65" s="146"/>
      <c r="G65" s="51">
        <f t="shared" si="42"/>
        <v>0</v>
      </c>
      <c r="H65" s="146"/>
      <c r="I65" s="51">
        <f t="shared" si="43"/>
        <v>0</v>
      </c>
      <c r="J65" s="146"/>
      <c r="K65" s="51">
        <f t="shared" si="44"/>
        <v>0</v>
      </c>
      <c r="L65" s="146"/>
      <c r="M65" s="51">
        <f t="shared" si="45"/>
        <v>0</v>
      </c>
      <c r="N65" s="146"/>
      <c r="O65" s="51">
        <f t="shared" si="46"/>
        <v>0</v>
      </c>
      <c r="P65" s="146"/>
      <c r="Q65" s="51">
        <f>$C65*$P65*$D65</f>
        <v>0</v>
      </c>
      <c r="R65" s="146"/>
      <c r="S65" s="51">
        <f>$C65*$R65*$D65</f>
        <v>0</v>
      </c>
      <c r="T65" s="146"/>
      <c r="U65" s="51">
        <f t="shared" si="49"/>
        <v>0</v>
      </c>
      <c r="V65" s="146"/>
      <c r="W65" s="51">
        <f>$C65*$V65*$D65</f>
        <v>0</v>
      </c>
      <c r="X65" s="52">
        <f t="shared" si="51"/>
        <v>0</v>
      </c>
    </row>
    <row r="66" spans="1:24" x14ac:dyDescent="0.35">
      <c r="A66" s="153"/>
      <c r="B66" s="159"/>
      <c r="C66" s="143">
        <v>0</v>
      </c>
      <c r="D66" s="135">
        <v>1</v>
      </c>
      <c r="E66" s="50"/>
      <c r="F66" s="146"/>
      <c r="G66" s="51">
        <f t="shared" si="42"/>
        <v>0</v>
      </c>
      <c r="H66" s="146"/>
      <c r="I66" s="51">
        <f>$C66*$H66*$D66</f>
        <v>0</v>
      </c>
      <c r="J66" s="146"/>
      <c r="K66" s="51">
        <f t="shared" si="44"/>
        <v>0</v>
      </c>
      <c r="L66" s="146"/>
      <c r="M66" s="51">
        <f t="shared" si="45"/>
        <v>0</v>
      </c>
      <c r="N66" s="146"/>
      <c r="O66" s="51">
        <f t="shared" si="46"/>
        <v>0</v>
      </c>
      <c r="P66" s="146"/>
      <c r="Q66" s="51">
        <f t="shared" si="47"/>
        <v>0</v>
      </c>
      <c r="R66" s="146"/>
      <c r="S66" s="51">
        <f>$C66*$R66*$D66</f>
        <v>0</v>
      </c>
      <c r="T66" s="146"/>
      <c r="U66" s="51">
        <f t="shared" si="49"/>
        <v>0</v>
      </c>
      <c r="V66" s="146"/>
      <c r="W66" s="51">
        <f t="shared" si="50"/>
        <v>0</v>
      </c>
      <c r="X66" s="52">
        <f t="shared" si="51"/>
        <v>0</v>
      </c>
    </row>
    <row r="67" spans="1:24" x14ac:dyDescent="0.35">
      <c r="A67" s="153"/>
      <c r="B67" s="159"/>
      <c r="C67" s="143">
        <v>0</v>
      </c>
      <c r="D67" s="135">
        <v>1</v>
      </c>
      <c r="E67" s="50"/>
      <c r="F67" s="146"/>
      <c r="G67" s="51">
        <f t="shared" si="42"/>
        <v>0</v>
      </c>
      <c r="H67" s="146"/>
      <c r="I67" s="51">
        <f t="shared" si="43"/>
        <v>0</v>
      </c>
      <c r="J67" s="146"/>
      <c r="K67" s="51">
        <f t="shared" si="44"/>
        <v>0</v>
      </c>
      <c r="L67" s="146"/>
      <c r="M67" s="51">
        <f t="shared" si="45"/>
        <v>0</v>
      </c>
      <c r="N67" s="146"/>
      <c r="O67" s="51">
        <f t="shared" si="46"/>
        <v>0</v>
      </c>
      <c r="P67" s="146"/>
      <c r="Q67" s="51">
        <f t="shared" si="47"/>
        <v>0</v>
      </c>
      <c r="R67" s="146"/>
      <c r="S67" s="51">
        <f t="shared" si="48"/>
        <v>0</v>
      </c>
      <c r="T67" s="146"/>
      <c r="U67" s="51">
        <f t="shared" si="49"/>
        <v>0</v>
      </c>
      <c r="V67" s="146"/>
      <c r="W67" s="51">
        <f t="shared" si="50"/>
        <v>0</v>
      </c>
      <c r="X67" s="52">
        <f t="shared" si="51"/>
        <v>0</v>
      </c>
    </row>
    <row r="68" spans="1:24" ht="15" thickBot="1" x14ac:dyDescent="0.4">
      <c r="A68" s="157"/>
      <c r="B68" s="160"/>
      <c r="C68" s="144">
        <v>0</v>
      </c>
      <c r="D68" s="142">
        <v>1</v>
      </c>
      <c r="E68" s="53"/>
      <c r="F68" s="149"/>
      <c r="G68" s="55">
        <f t="shared" si="42"/>
        <v>0</v>
      </c>
      <c r="H68" s="149"/>
      <c r="I68" s="55">
        <f t="shared" si="43"/>
        <v>0</v>
      </c>
      <c r="J68" s="149"/>
      <c r="K68" s="55">
        <f t="shared" si="44"/>
        <v>0</v>
      </c>
      <c r="L68" s="149"/>
      <c r="M68" s="55">
        <f>$C68*L68</f>
        <v>0</v>
      </c>
      <c r="N68" s="149"/>
      <c r="O68" s="55">
        <f t="shared" si="46"/>
        <v>0</v>
      </c>
      <c r="P68" s="149"/>
      <c r="Q68" s="55">
        <f t="shared" si="47"/>
        <v>0</v>
      </c>
      <c r="R68" s="149"/>
      <c r="S68" s="55">
        <f t="shared" si="48"/>
        <v>0</v>
      </c>
      <c r="T68" s="149"/>
      <c r="U68" s="55">
        <f>$C68*$T68*$D68</f>
        <v>0</v>
      </c>
      <c r="V68" s="149"/>
      <c r="W68" s="55">
        <f t="shared" si="50"/>
        <v>0</v>
      </c>
      <c r="X68" s="56">
        <f t="shared" si="51"/>
        <v>0</v>
      </c>
    </row>
    <row r="69" spans="1:24" x14ac:dyDescent="0.35">
      <c r="A69" s="240" t="s">
        <v>95</v>
      </c>
      <c r="B69" s="241"/>
      <c r="C69" s="138">
        <v>0</v>
      </c>
      <c r="D69" s="139">
        <v>1</v>
      </c>
      <c r="E69" s="79"/>
      <c r="F69" s="148"/>
      <c r="G69" s="81">
        <f t="shared" si="42"/>
        <v>0</v>
      </c>
      <c r="H69" s="148"/>
      <c r="I69" s="81">
        <f t="shared" si="43"/>
        <v>0</v>
      </c>
      <c r="J69" s="148"/>
      <c r="K69" s="81">
        <f t="shared" si="44"/>
        <v>0</v>
      </c>
      <c r="L69" s="148"/>
      <c r="M69" s="81">
        <f t="shared" ref="M69:M70" si="52">$C69*$L69*$D69</f>
        <v>0</v>
      </c>
      <c r="N69" s="148"/>
      <c r="O69" s="81">
        <f t="shared" si="46"/>
        <v>0</v>
      </c>
      <c r="P69" s="148"/>
      <c r="Q69" s="81">
        <f t="shared" si="47"/>
        <v>0</v>
      </c>
      <c r="R69" s="148"/>
      <c r="S69" s="81">
        <f t="shared" ref="S69:S70" si="53">$C69*R69</f>
        <v>0</v>
      </c>
      <c r="T69" s="148"/>
      <c r="U69" s="81">
        <f t="shared" ref="U69:U70" si="54">$C69*$T69*$D69</f>
        <v>0</v>
      </c>
      <c r="V69" s="148"/>
      <c r="W69" s="81">
        <f t="shared" si="50"/>
        <v>0</v>
      </c>
      <c r="X69" s="82">
        <f t="shared" si="51"/>
        <v>0</v>
      </c>
    </row>
    <row r="70" spans="1:24" ht="15" thickBot="1" x14ac:dyDescent="0.4">
      <c r="A70" s="242" t="s">
        <v>96</v>
      </c>
      <c r="B70" s="243"/>
      <c r="C70" s="140">
        <v>0</v>
      </c>
      <c r="D70" s="141">
        <v>1</v>
      </c>
      <c r="E70" s="80"/>
      <c r="F70" s="149"/>
      <c r="G70" s="55">
        <f t="shared" si="42"/>
        <v>0</v>
      </c>
      <c r="H70" s="149"/>
      <c r="I70" s="55">
        <f t="shared" si="43"/>
        <v>0</v>
      </c>
      <c r="J70" s="149"/>
      <c r="K70" s="55">
        <f t="shared" si="44"/>
        <v>0</v>
      </c>
      <c r="L70" s="149"/>
      <c r="M70" s="55">
        <f t="shared" si="52"/>
        <v>0</v>
      </c>
      <c r="N70" s="149"/>
      <c r="O70" s="55">
        <f t="shared" si="46"/>
        <v>0</v>
      </c>
      <c r="P70" s="149"/>
      <c r="Q70" s="55">
        <f t="shared" si="47"/>
        <v>0</v>
      </c>
      <c r="R70" s="149"/>
      <c r="S70" s="55">
        <f t="shared" si="53"/>
        <v>0</v>
      </c>
      <c r="T70" s="149"/>
      <c r="U70" s="55">
        <f t="shared" si="54"/>
        <v>0</v>
      </c>
      <c r="V70" s="149"/>
      <c r="W70" s="55">
        <f t="shared" si="50"/>
        <v>0</v>
      </c>
      <c r="X70" s="56">
        <f t="shared" si="51"/>
        <v>0</v>
      </c>
    </row>
    <row r="71" spans="1:24" ht="15" thickBot="1" x14ac:dyDescent="0.4">
      <c r="A71" s="232" t="s">
        <v>61</v>
      </c>
      <c r="B71" s="233"/>
      <c r="C71" s="233"/>
      <c r="D71" s="234"/>
      <c r="E71" s="57"/>
      <c r="F71" s="58">
        <f>SUM(F59:F68)</f>
        <v>0</v>
      </c>
      <c r="G71" s="59">
        <f>SUM(G59:G70)</f>
        <v>0</v>
      </c>
      <c r="H71" s="58">
        <f>SUM(H59:H68)</f>
        <v>0</v>
      </c>
      <c r="I71" s="59">
        <f>SUM(I59:I70)</f>
        <v>0</v>
      </c>
      <c r="J71" s="58">
        <f>SUM(J59:J68)</f>
        <v>0</v>
      </c>
      <c r="K71" s="59">
        <f>SUM(K59:K70)</f>
        <v>0</v>
      </c>
      <c r="L71" s="58">
        <f>SUM(L59:L68)</f>
        <v>0</v>
      </c>
      <c r="M71" s="59">
        <f>SUM(M59:M70)</f>
        <v>0</v>
      </c>
      <c r="N71" s="58">
        <f>SUM(N59:N68)</f>
        <v>0</v>
      </c>
      <c r="O71" s="59">
        <f>SUM(O59:O70)</f>
        <v>0</v>
      </c>
      <c r="P71" s="58">
        <f>SUM(P59:P68)</f>
        <v>0</v>
      </c>
      <c r="Q71" s="59">
        <f>SUM(Q59:Q70)</f>
        <v>0</v>
      </c>
      <c r="R71" s="58">
        <f>SUM(R59:R68)</f>
        <v>0</v>
      </c>
      <c r="S71" s="59">
        <f>SUM(S59:S70)</f>
        <v>0</v>
      </c>
      <c r="T71" s="60">
        <f>SUM(T59:T68)</f>
        <v>0</v>
      </c>
      <c r="U71" s="59">
        <f>SUM(U59:U70)</f>
        <v>0</v>
      </c>
      <c r="V71" s="60">
        <f>SUM(V59:V68)</f>
        <v>0</v>
      </c>
      <c r="W71" s="59">
        <f>SUM(W59:W70)</f>
        <v>0</v>
      </c>
      <c r="X71" s="59">
        <f>SUM(X59:X70)</f>
        <v>0</v>
      </c>
    </row>
    <row r="72" spans="1:24" ht="15" thickBot="1" x14ac:dyDescent="0.4"/>
    <row r="73" spans="1:24" ht="15" thickBot="1" x14ac:dyDescent="0.4">
      <c r="A73" s="235" t="s">
        <v>94</v>
      </c>
      <c r="B73" s="236"/>
      <c r="C73" s="236"/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7"/>
      <c r="X73" s="98">
        <f>X17+X35+X53+X71</f>
        <v>0</v>
      </c>
    </row>
    <row r="100" spans="2:2" x14ac:dyDescent="0.35">
      <c r="B100" s="200"/>
    </row>
    <row r="101" spans="2:2" x14ac:dyDescent="0.35">
      <c r="B101" s="200"/>
    </row>
    <row r="102" spans="2:2" x14ac:dyDescent="0.35">
      <c r="B102" s="200"/>
    </row>
    <row r="103" spans="2:2" x14ac:dyDescent="0.35">
      <c r="B103" s="200"/>
    </row>
    <row r="104" spans="2:2" x14ac:dyDescent="0.35">
      <c r="B104" s="200"/>
    </row>
    <row r="105" spans="2:2" x14ac:dyDescent="0.35">
      <c r="B105" s="200"/>
    </row>
    <row r="106" spans="2:2" x14ac:dyDescent="0.35">
      <c r="B106" s="200"/>
    </row>
    <row r="107" spans="2:2" x14ac:dyDescent="0.35">
      <c r="B107" s="200"/>
    </row>
    <row r="108" spans="2:2" x14ac:dyDescent="0.35">
      <c r="B108" s="200"/>
    </row>
    <row r="109" spans="2:2" x14ac:dyDescent="0.35">
      <c r="B109" s="200"/>
    </row>
    <row r="110" spans="2:2" x14ac:dyDescent="0.35">
      <c r="B110" s="200"/>
    </row>
    <row r="111" spans="2:2" x14ac:dyDescent="0.35">
      <c r="B111" s="200"/>
    </row>
    <row r="112" spans="2:2" x14ac:dyDescent="0.35">
      <c r="B112" s="200"/>
    </row>
    <row r="113" spans="2:2" x14ac:dyDescent="0.35">
      <c r="B113" s="200"/>
    </row>
    <row r="114" spans="2:2" x14ac:dyDescent="0.35">
      <c r="B114" s="200"/>
    </row>
    <row r="115" spans="2:2" x14ac:dyDescent="0.35">
      <c r="B115" s="200"/>
    </row>
    <row r="116" spans="2:2" x14ac:dyDescent="0.35">
      <c r="B116" s="200"/>
    </row>
  </sheetData>
  <mergeCells count="70">
    <mergeCell ref="A1:X1"/>
    <mergeCell ref="D3:D4"/>
    <mergeCell ref="A15:B15"/>
    <mergeCell ref="A16:B16"/>
    <mergeCell ref="R3:S3"/>
    <mergeCell ref="T3:U3"/>
    <mergeCell ref="V3:W3"/>
    <mergeCell ref="L3:M3"/>
    <mergeCell ref="N3:O3"/>
    <mergeCell ref="P3:Q3"/>
    <mergeCell ref="F3:G3"/>
    <mergeCell ref="H3:I3"/>
    <mergeCell ref="J3:K3"/>
    <mergeCell ref="F2:X2"/>
    <mergeCell ref="V21:W21"/>
    <mergeCell ref="D21:D22"/>
    <mergeCell ref="B3:B4"/>
    <mergeCell ref="A3:A4"/>
    <mergeCell ref="C3:C4"/>
    <mergeCell ref="L21:M21"/>
    <mergeCell ref="N21:O21"/>
    <mergeCell ref="P21:Q21"/>
    <mergeCell ref="R21:S21"/>
    <mergeCell ref="T21:U21"/>
    <mergeCell ref="P57:Q57"/>
    <mergeCell ref="R57:S57"/>
    <mergeCell ref="T57:U57"/>
    <mergeCell ref="V57:W57"/>
    <mergeCell ref="F38:X38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A33:B33"/>
    <mergeCell ref="A34:B34"/>
    <mergeCell ref="A17:D17"/>
    <mergeCell ref="A35:D35"/>
    <mergeCell ref="F56:X56"/>
    <mergeCell ref="A39:A40"/>
    <mergeCell ref="B39:B40"/>
    <mergeCell ref="C39:C40"/>
    <mergeCell ref="D39:D40"/>
    <mergeCell ref="F20:X20"/>
    <mergeCell ref="A21:A22"/>
    <mergeCell ref="B21:B22"/>
    <mergeCell ref="C21:C22"/>
    <mergeCell ref="F21:G21"/>
    <mergeCell ref="H21:I21"/>
    <mergeCell ref="J21:K21"/>
    <mergeCell ref="A71:D71"/>
    <mergeCell ref="A73:W73"/>
    <mergeCell ref="A53:D53"/>
    <mergeCell ref="A51:B51"/>
    <mergeCell ref="A52:B52"/>
    <mergeCell ref="A69:B69"/>
    <mergeCell ref="A70:B70"/>
    <mergeCell ref="A57:A58"/>
    <mergeCell ref="B57:B58"/>
    <mergeCell ref="C57:C58"/>
    <mergeCell ref="D57:D58"/>
    <mergeCell ref="F57:G57"/>
    <mergeCell ref="H57:I57"/>
    <mergeCell ref="J57:K57"/>
    <mergeCell ref="L57:M57"/>
    <mergeCell ref="N57:O57"/>
  </mergeCells>
  <pageMargins left="0.7" right="0.7" top="0.75" bottom="0.75" header="0.3" footer="0.3"/>
  <pageSetup paperSize="9" orientation="portrait" r:id="rId1"/>
  <headerFooter>
    <oddHeader>&amp;C&amp;"Calibri"&amp;10&amp;K000000 Confidential&amp;1#_x000D_</oddHeader>
    <oddFooter>&amp;R_x000D_&amp;1#&amp;"Calibri"&amp;10&amp;K000000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5C051-A44E-4F12-948A-ECA59A382D49}">
  <dimension ref="A1:F14"/>
  <sheetViews>
    <sheetView zoomScale="115" zoomScaleNormal="115" workbookViewId="0">
      <selection activeCell="F18" sqref="F18"/>
    </sheetView>
  </sheetViews>
  <sheetFormatPr defaultRowHeight="14.5" x14ac:dyDescent="0.35"/>
  <cols>
    <col min="1" max="1" width="12.26953125" customWidth="1"/>
    <col min="2" max="2" width="21.1796875" customWidth="1"/>
    <col min="3" max="3" width="20.54296875" customWidth="1"/>
    <col min="4" max="4" width="17.453125" customWidth="1"/>
    <col min="5" max="5" width="13.81640625" customWidth="1"/>
    <col min="6" max="6" width="27.54296875" customWidth="1"/>
  </cols>
  <sheetData>
    <row r="1" spans="1:6" ht="15" thickBot="1" x14ac:dyDescent="0.4">
      <c r="A1" s="277" t="s">
        <v>117</v>
      </c>
      <c r="B1" s="278"/>
      <c r="C1" s="278"/>
      <c r="D1" s="278"/>
      <c r="E1" s="278"/>
      <c r="F1" s="279"/>
    </row>
    <row r="2" spans="1:6" ht="21" customHeight="1" x14ac:dyDescent="0.35">
      <c r="A2" s="280" t="s">
        <v>73</v>
      </c>
      <c r="B2" s="282" t="s">
        <v>71</v>
      </c>
      <c r="C2" s="185" t="s">
        <v>46</v>
      </c>
      <c r="D2" s="282" t="s">
        <v>63</v>
      </c>
      <c r="E2" s="185" t="s">
        <v>62</v>
      </c>
      <c r="F2" s="186" t="s">
        <v>135</v>
      </c>
    </row>
    <row r="3" spans="1:6" ht="24" customHeight="1" thickBot="1" x14ac:dyDescent="0.4">
      <c r="A3" s="281"/>
      <c r="B3" s="283"/>
      <c r="C3" s="187" t="s">
        <v>140</v>
      </c>
      <c r="D3" s="283"/>
      <c r="E3" s="187" t="s">
        <v>48</v>
      </c>
      <c r="F3" s="71" t="s">
        <v>139</v>
      </c>
    </row>
    <row r="4" spans="1:6" x14ac:dyDescent="0.35">
      <c r="A4" s="9" t="s">
        <v>66</v>
      </c>
      <c r="B4" s="181" t="s">
        <v>72</v>
      </c>
      <c r="C4" s="201">
        <v>48</v>
      </c>
      <c r="D4" s="182" t="s">
        <v>45</v>
      </c>
      <c r="E4" s="183"/>
      <c r="F4" s="184">
        <f>E4*C4</f>
        <v>0</v>
      </c>
    </row>
    <row r="5" spans="1:6" x14ac:dyDescent="0.35">
      <c r="A5" s="1" t="s">
        <v>67</v>
      </c>
      <c r="B5" s="99" t="s">
        <v>72</v>
      </c>
      <c r="C5" s="202">
        <v>36</v>
      </c>
      <c r="D5" s="100" t="s">
        <v>45</v>
      </c>
      <c r="E5" s="174"/>
      <c r="F5" s="101">
        <f t="shared" ref="F5:F12" si="0">E5*C5</f>
        <v>0</v>
      </c>
    </row>
    <row r="6" spans="1:6" x14ac:dyDescent="0.35">
      <c r="A6" s="1" t="s">
        <v>68</v>
      </c>
      <c r="B6" s="99" t="s">
        <v>72</v>
      </c>
      <c r="C6" s="202">
        <v>24</v>
      </c>
      <c r="D6" s="100" t="s">
        <v>45</v>
      </c>
      <c r="E6" s="174"/>
      <c r="F6" s="101">
        <f t="shared" si="0"/>
        <v>0</v>
      </c>
    </row>
    <row r="7" spans="1:6" x14ac:dyDescent="0.35">
      <c r="A7" s="1" t="s">
        <v>80</v>
      </c>
      <c r="B7" s="99" t="s">
        <v>72</v>
      </c>
      <c r="C7" s="202">
        <v>12</v>
      </c>
      <c r="D7" s="100" t="s">
        <v>45</v>
      </c>
      <c r="E7" s="174"/>
      <c r="F7" s="101">
        <f t="shared" si="0"/>
        <v>0</v>
      </c>
    </row>
    <row r="8" spans="1:6" x14ac:dyDescent="0.35">
      <c r="A8" s="1" t="s">
        <v>37</v>
      </c>
      <c r="B8" s="99" t="s">
        <v>72</v>
      </c>
      <c r="C8" s="202">
        <v>12</v>
      </c>
      <c r="D8" s="100" t="s">
        <v>45</v>
      </c>
      <c r="E8" s="174"/>
      <c r="F8" s="101">
        <f t="shared" si="0"/>
        <v>0</v>
      </c>
    </row>
    <row r="9" spans="1:6" x14ac:dyDescent="0.35">
      <c r="A9" s="1" t="s">
        <v>81</v>
      </c>
      <c r="B9" s="99" t="s">
        <v>72</v>
      </c>
      <c r="C9" s="202">
        <v>12</v>
      </c>
      <c r="D9" s="100" t="s">
        <v>45</v>
      </c>
      <c r="E9" s="174"/>
      <c r="F9" s="101">
        <f t="shared" si="0"/>
        <v>0</v>
      </c>
    </row>
    <row r="10" spans="1:6" x14ac:dyDescent="0.35">
      <c r="A10" s="1" t="s">
        <v>74</v>
      </c>
      <c r="B10" s="99" t="s">
        <v>72</v>
      </c>
      <c r="C10" s="202">
        <v>12</v>
      </c>
      <c r="D10" s="100" t="s">
        <v>45</v>
      </c>
      <c r="E10" s="174"/>
      <c r="F10" s="101">
        <f t="shared" si="0"/>
        <v>0</v>
      </c>
    </row>
    <row r="11" spans="1:6" x14ac:dyDescent="0.35">
      <c r="A11" s="1" t="s">
        <v>40</v>
      </c>
      <c r="B11" s="99" t="s">
        <v>72</v>
      </c>
      <c r="C11" s="202">
        <v>12</v>
      </c>
      <c r="D11" s="100" t="s">
        <v>45</v>
      </c>
      <c r="E11" s="174"/>
      <c r="F11" s="101">
        <f t="shared" si="0"/>
        <v>0</v>
      </c>
    </row>
    <row r="12" spans="1:6" ht="15" thickBot="1" x14ac:dyDescent="0.4">
      <c r="A12" s="102" t="s">
        <v>75</v>
      </c>
      <c r="B12" s="103" t="s">
        <v>72</v>
      </c>
      <c r="C12" s="203">
        <v>12</v>
      </c>
      <c r="D12" s="104" t="s">
        <v>45</v>
      </c>
      <c r="E12" s="175"/>
      <c r="F12" s="105">
        <f t="shared" si="0"/>
        <v>0</v>
      </c>
    </row>
    <row r="13" spans="1:6" ht="15" thickBot="1" x14ac:dyDescent="0.4"/>
    <row r="14" spans="1:6" ht="15" thickBot="1" x14ac:dyDescent="0.4">
      <c r="A14" s="274" t="s">
        <v>90</v>
      </c>
      <c r="B14" s="275"/>
      <c r="C14" s="275"/>
      <c r="D14" s="275"/>
      <c r="E14" s="276"/>
      <c r="F14" s="98">
        <f>SUM(F4:F12)</f>
        <v>0</v>
      </c>
    </row>
  </sheetData>
  <mergeCells count="5">
    <mergeCell ref="A14:E14"/>
    <mergeCell ref="A1:F1"/>
    <mergeCell ref="A2:A3"/>
    <mergeCell ref="B2:B3"/>
    <mergeCell ref="D2:D3"/>
  </mergeCells>
  <pageMargins left="0.7" right="0.7" top="0.75" bottom="0.75" header="0.3" footer="0.3"/>
  <headerFooter>
    <oddHeader>&amp;C&amp;"Calibri"&amp;10&amp;K000000 Confidential&amp;1#_x000D_</oddHeader>
    <oddFooter>&amp;R_x000D_&amp;1#&amp;"Calibri"&amp;10&amp;K000000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7F69F-5027-49B3-BC17-9B6F8E726D2D}">
  <dimension ref="B1:K73"/>
  <sheetViews>
    <sheetView topLeftCell="B1" zoomScale="55" zoomScaleNormal="55" workbookViewId="0">
      <pane ySplit="3" topLeftCell="A113" activePane="bottomLeft" state="frozen"/>
      <selection pane="bottomLeft" activeCell="H5" sqref="H5"/>
    </sheetView>
  </sheetViews>
  <sheetFormatPr defaultRowHeight="14.5" x14ac:dyDescent="0.35"/>
  <cols>
    <col min="2" max="2" width="11.453125" customWidth="1"/>
    <col min="3" max="3" width="18.81640625" bestFit="1" customWidth="1"/>
    <col min="4" max="4" width="29.1796875" customWidth="1"/>
    <col min="5" max="5" width="12" customWidth="1"/>
    <col min="7" max="10" width="14.26953125" customWidth="1"/>
    <col min="11" max="11" width="15.453125" bestFit="1" customWidth="1"/>
  </cols>
  <sheetData>
    <row r="1" spans="2:11" ht="15" thickBot="1" x14ac:dyDescent="0.4">
      <c r="B1" s="284" t="s">
        <v>119</v>
      </c>
      <c r="C1" s="285"/>
      <c r="D1" s="285"/>
      <c r="E1" s="285"/>
      <c r="F1" s="285"/>
      <c r="G1" s="285"/>
      <c r="H1" s="285"/>
      <c r="I1" s="285"/>
      <c r="J1" s="285"/>
      <c r="K1" s="286"/>
    </row>
    <row r="2" spans="2:11" x14ac:dyDescent="0.35">
      <c r="B2" s="287" t="s">
        <v>110</v>
      </c>
      <c r="C2" s="289" t="s">
        <v>101</v>
      </c>
      <c r="D2" s="291" t="s">
        <v>102</v>
      </c>
      <c r="E2" s="91" t="s">
        <v>46</v>
      </c>
      <c r="F2" s="43" t="s">
        <v>62</v>
      </c>
      <c r="G2" s="43" t="s">
        <v>64</v>
      </c>
      <c r="H2" s="43" t="s">
        <v>105</v>
      </c>
      <c r="I2" s="43" t="s">
        <v>106</v>
      </c>
      <c r="J2" s="44" t="s">
        <v>107</v>
      </c>
      <c r="K2" s="94" t="s">
        <v>143</v>
      </c>
    </row>
    <row r="3" spans="2:11" ht="26.5" thickBot="1" x14ac:dyDescent="0.4">
      <c r="B3" s="288"/>
      <c r="C3" s="290"/>
      <c r="D3" s="292"/>
      <c r="E3" s="92" t="s">
        <v>144</v>
      </c>
      <c r="F3" s="89" t="s">
        <v>63</v>
      </c>
      <c r="G3" s="89" t="s">
        <v>65</v>
      </c>
      <c r="H3" s="89" t="s">
        <v>141</v>
      </c>
      <c r="I3" s="89" t="s">
        <v>104</v>
      </c>
      <c r="J3" s="90" t="s">
        <v>108</v>
      </c>
      <c r="K3" s="95" t="s">
        <v>141</v>
      </c>
    </row>
    <row r="4" spans="2:11" ht="15" customHeight="1" x14ac:dyDescent="0.35">
      <c r="B4" s="293" t="s">
        <v>103</v>
      </c>
      <c r="C4" s="161" t="s">
        <v>109</v>
      </c>
      <c r="D4" s="162" t="s">
        <v>109</v>
      </c>
      <c r="E4" s="169">
        <v>2</v>
      </c>
      <c r="F4" s="46" t="s">
        <v>45</v>
      </c>
      <c r="G4" s="170">
        <v>100</v>
      </c>
      <c r="H4" s="172">
        <f>G4*E4</f>
        <v>200</v>
      </c>
      <c r="I4" s="171">
        <v>0.1</v>
      </c>
      <c r="J4" s="198">
        <f>H4*I4</f>
        <v>20</v>
      </c>
      <c r="K4" s="199">
        <f>H4+J4</f>
        <v>220</v>
      </c>
    </row>
    <row r="5" spans="2:11" x14ac:dyDescent="0.35">
      <c r="B5" s="293"/>
      <c r="C5" s="163"/>
      <c r="D5" s="164"/>
      <c r="E5" s="169"/>
      <c r="F5" s="42" t="s">
        <v>45</v>
      </c>
      <c r="G5" s="170"/>
      <c r="H5" s="172">
        <f>G5*E5</f>
        <v>0</v>
      </c>
      <c r="I5" s="171"/>
      <c r="J5" s="198">
        <f t="shared" ref="J5:J22" si="0">H5*I5</f>
        <v>0</v>
      </c>
      <c r="K5" s="199">
        <f t="shared" ref="K5:K22" si="1">H5+J5</f>
        <v>0</v>
      </c>
    </row>
    <row r="6" spans="2:11" x14ac:dyDescent="0.35">
      <c r="B6" s="293"/>
      <c r="C6" s="163"/>
      <c r="D6" s="165"/>
      <c r="E6" s="169"/>
      <c r="F6" s="42" t="s">
        <v>45</v>
      </c>
      <c r="G6" s="170"/>
      <c r="H6" s="172">
        <f t="shared" ref="H6:H22" si="2">G6*E6</f>
        <v>0</v>
      </c>
      <c r="I6" s="171"/>
      <c r="J6" s="198">
        <f t="shared" si="0"/>
        <v>0</v>
      </c>
      <c r="K6" s="199">
        <f t="shared" si="1"/>
        <v>0</v>
      </c>
    </row>
    <row r="7" spans="2:11" x14ac:dyDescent="0.35">
      <c r="B7" s="293"/>
      <c r="C7" s="163"/>
      <c r="D7" s="165"/>
      <c r="E7" s="169"/>
      <c r="F7" s="42" t="s">
        <v>45</v>
      </c>
      <c r="G7" s="170"/>
      <c r="H7" s="172">
        <f t="shared" si="2"/>
        <v>0</v>
      </c>
      <c r="I7" s="171"/>
      <c r="J7" s="198">
        <f t="shared" si="0"/>
        <v>0</v>
      </c>
      <c r="K7" s="199">
        <f t="shared" si="1"/>
        <v>0</v>
      </c>
    </row>
    <row r="8" spans="2:11" x14ac:dyDescent="0.35">
      <c r="B8" s="293"/>
      <c r="C8" s="163"/>
      <c r="D8" s="165"/>
      <c r="E8" s="169"/>
      <c r="F8" s="42" t="s">
        <v>45</v>
      </c>
      <c r="G8" s="170"/>
      <c r="H8" s="172">
        <f t="shared" si="2"/>
        <v>0</v>
      </c>
      <c r="I8" s="171"/>
      <c r="J8" s="198">
        <f t="shared" si="0"/>
        <v>0</v>
      </c>
      <c r="K8" s="199">
        <f t="shared" si="1"/>
        <v>0</v>
      </c>
    </row>
    <row r="9" spans="2:11" x14ac:dyDescent="0.35">
      <c r="B9" s="293"/>
      <c r="C9" s="163"/>
      <c r="D9" s="165"/>
      <c r="E9" s="169"/>
      <c r="F9" s="42" t="s">
        <v>45</v>
      </c>
      <c r="G9" s="170"/>
      <c r="H9" s="172">
        <f t="shared" si="2"/>
        <v>0</v>
      </c>
      <c r="I9" s="171"/>
      <c r="J9" s="198">
        <f t="shared" si="0"/>
        <v>0</v>
      </c>
      <c r="K9" s="199">
        <f t="shared" si="1"/>
        <v>0</v>
      </c>
    </row>
    <row r="10" spans="2:11" x14ac:dyDescent="0.35">
      <c r="B10" s="293"/>
      <c r="C10" s="163"/>
      <c r="D10" s="165"/>
      <c r="E10" s="169"/>
      <c r="F10" s="42" t="s">
        <v>45</v>
      </c>
      <c r="G10" s="170"/>
      <c r="H10" s="172">
        <f t="shared" si="2"/>
        <v>0</v>
      </c>
      <c r="I10" s="171"/>
      <c r="J10" s="198">
        <f t="shared" si="0"/>
        <v>0</v>
      </c>
      <c r="K10" s="199">
        <f t="shared" si="1"/>
        <v>0</v>
      </c>
    </row>
    <row r="11" spans="2:11" x14ac:dyDescent="0.35">
      <c r="B11" s="293"/>
      <c r="C11" s="163"/>
      <c r="D11" s="165"/>
      <c r="E11" s="169"/>
      <c r="F11" s="42" t="s">
        <v>45</v>
      </c>
      <c r="G11" s="170"/>
      <c r="H11" s="172">
        <f t="shared" si="2"/>
        <v>0</v>
      </c>
      <c r="I11" s="171"/>
      <c r="J11" s="198">
        <f t="shared" si="0"/>
        <v>0</v>
      </c>
      <c r="K11" s="199">
        <f t="shared" si="1"/>
        <v>0</v>
      </c>
    </row>
    <row r="12" spans="2:11" x14ac:dyDescent="0.35">
      <c r="B12" s="293"/>
      <c r="C12" s="163"/>
      <c r="D12" s="165"/>
      <c r="E12" s="169"/>
      <c r="F12" s="42" t="s">
        <v>45</v>
      </c>
      <c r="G12" s="170"/>
      <c r="H12" s="172">
        <f t="shared" si="2"/>
        <v>0</v>
      </c>
      <c r="I12" s="171"/>
      <c r="J12" s="198">
        <f t="shared" si="0"/>
        <v>0</v>
      </c>
      <c r="K12" s="199">
        <f t="shared" si="1"/>
        <v>0</v>
      </c>
    </row>
    <row r="13" spans="2:11" x14ac:dyDescent="0.35">
      <c r="B13" s="293"/>
      <c r="C13" s="163"/>
      <c r="D13" s="165"/>
      <c r="E13" s="169"/>
      <c r="F13" s="42" t="s">
        <v>45</v>
      </c>
      <c r="G13" s="170"/>
      <c r="H13" s="172">
        <f>G13*E13</f>
        <v>0</v>
      </c>
      <c r="I13" s="171"/>
      <c r="J13" s="198">
        <f t="shared" si="0"/>
        <v>0</v>
      </c>
      <c r="K13" s="199">
        <f t="shared" si="1"/>
        <v>0</v>
      </c>
    </row>
    <row r="14" spans="2:11" x14ac:dyDescent="0.35">
      <c r="B14" s="293"/>
      <c r="C14" s="163"/>
      <c r="D14" s="164"/>
      <c r="E14" s="169"/>
      <c r="F14" s="42" t="s">
        <v>45</v>
      </c>
      <c r="G14" s="170"/>
      <c r="H14" s="172">
        <f t="shared" si="2"/>
        <v>0</v>
      </c>
      <c r="I14" s="171"/>
      <c r="J14" s="198">
        <f t="shared" si="0"/>
        <v>0</v>
      </c>
      <c r="K14" s="199">
        <f t="shared" si="1"/>
        <v>0</v>
      </c>
    </row>
    <row r="15" spans="2:11" x14ac:dyDescent="0.35">
      <c r="B15" s="293"/>
      <c r="C15" s="163"/>
      <c r="D15" s="165"/>
      <c r="E15" s="169"/>
      <c r="F15" s="42" t="s">
        <v>45</v>
      </c>
      <c r="G15" s="170"/>
      <c r="H15" s="172">
        <f t="shared" si="2"/>
        <v>0</v>
      </c>
      <c r="I15" s="171"/>
      <c r="J15" s="198">
        <f t="shared" si="0"/>
        <v>0</v>
      </c>
      <c r="K15" s="199">
        <f t="shared" si="1"/>
        <v>0</v>
      </c>
    </row>
    <row r="16" spans="2:11" x14ac:dyDescent="0.35">
      <c r="B16" s="293"/>
      <c r="C16" s="163"/>
      <c r="D16" s="165"/>
      <c r="E16" s="169"/>
      <c r="F16" s="42" t="s">
        <v>45</v>
      </c>
      <c r="G16" s="170"/>
      <c r="H16" s="172">
        <f t="shared" si="2"/>
        <v>0</v>
      </c>
      <c r="I16" s="171"/>
      <c r="J16" s="198">
        <f t="shared" si="0"/>
        <v>0</v>
      </c>
      <c r="K16" s="199">
        <f t="shared" si="1"/>
        <v>0</v>
      </c>
    </row>
    <row r="17" spans="2:11" x14ac:dyDescent="0.35">
      <c r="B17" s="293"/>
      <c r="C17" s="163"/>
      <c r="D17" s="165"/>
      <c r="E17" s="169"/>
      <c r="F17" s="42" t="s">
        <v>45</v>
      </c>
      <c r="G17" s="170"/>
      <c r="H17" s="172">
        <f t="shared" si="2"/>
        <v>0</v>
      </c>
      <c r="I17" s="171"/>
      <c r="J17" s="198">
        <f t="shared" si="0"/>
        <v>0</v>
      </c>
      <c r="K17" s="199">
        <f t="shared" si="1"/>
        <v>0</v>
      </c>
    </row>
    <row r="18" spans="2:11" x14ac:dyDescent="0.35">
      <c r="B18" s="293"/>
      <c r="C18" s="163"/>
      <c r="D18" s="165"/>
      <c r="E18" s="169"/>
      <c r="F18" s="42" t="s">
        <v>45</v>
      </c>
      <c r="G18" s="170"/>
      <c r="H18" s="172">
        <f t="shared" si="2"/>
        <v>0</v>
      </c>
      <c r="I18" s="171"/>
      <c r="J18" s="198">
        <f t="shared" si="0"/>
        <v>0</v>
      </c>
      <c r="K18" s="199">
        <f t="shared" si="1"/>
        <v>0</v>
      </c>
    </row>
    <row r="19" spans="2:11" x14ac:dyDescent="0.35">
      <c r="B19" s="293"/>
      <c r="C19" s="163"/>
      <c r="D19" s="165"/>
      <c r="E19" s="169"/>
      <c r="F19" s="42" t="s">
        <v>45</v>
      </c>
      <c r="G19" s="170"/>
      <c r="H19" s="172">
        <f t="shared" si="2"/>
        <v>0</v>
      </c>
      <c r="I19" s="171"/>
      <c r="J19" s="198">
        <f t="shared" si="0"/>
        <v>0</v>
      </c>
      <c r="K19" s="199">
        <f t="shared" si="1"/>
        <v>0</v>
      </c>
    </row>
    <row r="20" spans="2:11" x14ac:dyDescent="0.35">
      <c r="B20" s="293"/>
      <c r="C20" s="163"/>
      <c r="D20" s="165"/>
      <c r="E20" s="169"/>
      <c r="F20" s="42" t="s">
        <v>45</v>
      </c>
      <c r="G20" s="170"/>
      <c r="H20" s="172">
        <f t="shared" si="2"/>
        <v>0</v>
      </c>
      <c r="I20" s="171"/>
      <c r="J20" s="198">
        <f t="shared" si="0"/>
        <v>0</v>
      </c>
      <c r="K20" s="199">
        <f t="shared" si="1"/>
        <v>0</v>
      </c>
    </row>
    <row r="21" spans="2:11" x14ac:dyDescent="0.35">
      <c r="B21" s="293"/>
      <c r="C21" s="163"/>
      <c r="D21" s="166"/>
      <c r="E21" s="169"/>
      <c r="F21" s="42" t="s">
        <v>45</v>
      </c>
      <c r="G21" s="170"/>
      <c r="H21" s="172">
        <f t="shared" si="2"/>
        <v>0</v>
      </c>
      <c r="I21" s="171"/>
      <c r="J21" s="198">
        <f t="shared" si="0"/>
        <v>0</v>
      </c>
      <c r="K21" s="199">
        <f t="shared" si="1"/>
        <v>0</v>
      </c>
    </row>
    <row r="22" spans="2:11" ht="15" thickBot="1" x14ac:dyDescent="0.4">
      <c r="B22" s="293"/>
      <c r="C22" s="167"/>
      <c r="D22" s="168"/>
      <c r="E22" s="169"/>
      <c r="F22" s="93" t="s">
        <v>45</v>
      </c>
      <c r="G22" s="170"/>
      <c r="H22" s="172">
        <f t="shared" si="2"/>
        <v>0</v>
      </c>
      <c r="I22" s="171"/>
      <c r="J22" s="198">
        <f t="shared" si="0"/>
        <v>0</v>
      </c>
      <c r="K22" s="199">
        <f t="shared" si="1"/>
        <v>0</v>
      </c>
    </row>
    <row r="23" spans="2:11" ht="15" thickBot="1" x14ac:dyDescent="0.4">
      <c r="B23" s="294"/>
      <c r="C23" s="295" t="s">
        <v>87</v>
      </c>
      <c r="D23" s="296"/>
      <c r="E23" s="296"/>
      <c r="F23" s="296"/>
      <c r="G23" s="296"/>
      <c r="H23" s="296"/>
      <c r="I23" s="296"/>
      <c r="J23" s="297"/>
      <c r="K23" s="97">
        <f>SUM(K4:K22)</f>
        <v>220</v>
      </c>
    </row>
    <row r="25" spans="2:11" ht="15" thickBot="1" x14ac:dyDescent="0.4"/>
    <row r="26" spans="2:11" x14ac:dyDescent="0.35">
      <c r="B26" s="287" t="s">
        <v>111</v>
      </c>
      <c r="C26" s="289" t="s">
        <v>101</v>
      </c>
      <c r="D26" s="291" t="s">
        <v>102</v>
      </c>
      <c r="E26" s="91" t="s">
        <v>46</v>
      </c>
      <c r="F26" s="43" t="s">
        <v>62</v>
      </c>
      <c r="G26" s="43" t="s">
        <v>64</v>
      </c>
      <c r="H26" s="43" t="s">
        <v>105</v>
      </c>
      <c r="I26" s="43" t="s">
        <v>106</v>
      </c>
      <c r="J26" s="44" t="s">
        <v>107</v>
      </c>
      <c r="K26" s="94" t="s">
        <v>142</v>
      </c>
    </row>
    <row r="27" spans="2:11" ht="26.5" thickBot="1" x14ac:dyDescent="0.4">
      <c r="B27" s="288"/>
      <c r="C27" s="290"/>
      <c r="D27" s="292"/>
      <c r="E27" s="92" t="s">
        <v>144</v>
      </c>
      <c r="F27" s="89" t="s">
        <v>63</v>
      </c>
      <c r="G27" s="89" t="s">
        <v>65</v>
      </c>
      <c r="H27" s="89" t="s">
        <v>141</v>
      </c>
      <c r="I27" s="89" t="s">
        <v>104</v>
      </c>
      <c r="J27" s="90" t="s">
        <v>108</v>
      </c>
      <c r="K27" s="95" t="s">
        <v>141</v>
      </c>
    </row>
    <row r="28" spans="2:11" x14ac:dyDescent="0.35">
      <c r="B28" s="293" t="s">
        <v>112</v>
      </c>
      <c r="C28" s="161"/>
      <c r="D28" s="162"/>
      <c r="E28" s="169"/>
      <c r="F28" s="46" t="s">
        <v>45</v>
      </c>
      <c r="G28" s="170"/>
      <c r="H28" s="172">
        <f>G28*E28</f>
        <v>0</v>
      </c>
      <c r="I28" s="171"/>
      <c r="J28" s="173">
        <f>H28*I28</f>
        <v>0</v>
      </c>
      <c r="K28" s="96">
        <f>H28+J28</f>
        <v>0</v>
      </c>
    </row>
    <row r="29" spans="2:11" x14ac:dyDescent="0.35">
      <c r="B29" s="293"/>
      <c r="C29" s="163"/>
      <c r="D29" s="164"/>
      <c r="E29" s="169"/>
      <c r="F29" s="42" t="s">
        <v>45</v>
      </c>
      <c r="G29" s="170"/>
      <c r="H29" s="172">
        <f>G29*E29</f>
        <v>0</v>
      </c>
      <c r="I29" s="171"/>
      <c r="J29" s="173">
        <f t="shared" ref="J29:J46" si="3">H29*I29</f>
        <v>0</v>
      </c>
      <c r="K29" s="96">
        <f t="shared" ref="K29:K46" si="4">H29+J29</f>
        <v>0</v>
      </c>
    </row>
    <row r="30" spans="2:11" x14ac:dyDescent="0.35">
      <c r="B30" s="293"/>
      <c r="C30" s="163"/>
      <c r="D30" s="165"/>
      <c r="E30" s="169"/>
      <c r="F30" s="42" t="s">
        <v>45</v>
      </c>
      <c r="G30" s="170"/>
      <c r="H30" s="172">
        <f t="shared" ref="H30:H46" si="5">G30*E30</f>
        <v>0</v>
      </c>
      <c r="I30" s="171"/>
      <c r="J30" s="173">
        <f t="shared" si="3"/>
        <v>0</v>
      </c>
      <c r="K30" s="96">
        <f t="shared" si="4"/>
        <v>0</v>
      </c>
    </row>
    <row r="31" spans="2:11" x14ac:dyDescent="0.35">
      <c r="B31" s="293"/>
      <c r="C31" s="163"/>
      <c r="D31" s="165"/>
      <c r="E31" s="169"/>
      <c r="F31" s="42" t="s">
        <v>45</v>
      </c>
      <c r="G31" s="170"/>
      <c r="H31" s="172">
        <f t="shared" si="5"/>
        <v>0</v>
      </c>
      <c r="I31" s="171"/>
      <c r="J31" s="173">
        <f t="shared" si="3"/>
        <v>0</v>
      </c>
      <c r="K31" s="96">
        <f t="shared" si="4"/>
        <v>0</v>
      </c>
    </row>
    <row r="32" spans="2:11" x14ac:dyDescent="0.35">
      <c r="B32" s="293"/>
      <c r="C32" s="163"/>
      <c r="D32" s="165"/>
      <c r="E32" s="169"/>
      <c r="F32" s="42" t="s">
        <v>45</v>
      </c>
      <c r="G32" s="170"/>
      <c r="H32" s="172">
        <f t="shared" si="5"/>
        <v>0</v>
      </c>
      <c r="I32" s="171"/>
      <c r="J32" s="173">
        <f t="shared" si="3"/>
        <v>0</v>
      </c>
      <c r="K32" s="96">
        <f t="shared" si="4"/>
        <v>0</v>
      </c>
    </row>
    <row r="33" spans="2:11" x14ac:dyDescent="0.35">
      <c r="B33" s="293"/>
      <c r="C33" s="163"/>
      <c r="D33" s="165"/>
      <c r="E33" s="169"/>
      <c r="F33" s="42" t="s">
        <v>45</v>
      </c>
      <c r="G33" s="170"/>
      <c r="H33" s="172">
        <f t="shared" si="5"/>
        <v>0</v>
      </c>
      <c r="I33" s="171"/>
      <c r="J33" s="173">
        <f t="shared" si="3"/>
        <v>0</v>
      </c>
      <c r="K33" s="96">
        <f t="shared" si="4"/>
        <v>0</v>
      </c>
    </row>
    <row r="34" spans="2:11" x14ac:dyDescent="0.35">
      <c r="B34" s="293"/>
      <c r="C34" s="163"/>
      <c r="D34" s="165"/>
      <c r="E34" s="169"/>
      <c r="F34" s="42" t="s">
        <v>45</v>
      </c>
      <c r="G34" s="170"/>
      <c r="H34" s="172">
        <f t="shared" si="5"/>
        <v>0</v>
      </c>
      <c r="I34" s="171"/>
      <c r="J34" s="173">
        <f t="shared" si="3"/>
        <v>0</v>
      </c>
      <c r="K34" s="96">
        <f t="shared" si="4"/>
        <v>0</v>
      </c>
    </row>
    <row r="35" spans="2:11" x14ac:dyDescent="0.35">
      <c r="B35" s="293"/>
      <c r="C35" s="163"/>
      <c r="D35" s="165"/>
      <c r="E35" s="169"/>
      <c r="F35" s="42" t="s">
        <v>45</v>
      </c>
      <c r="G35" s="170"/>
      <c r="H35" s="172">
        <f t="shared" si="5"/>
        <v>0</v>
      </c>
      <c r="I35" s="171"/>
      <c r="J35" s="173">
        <f t="shared" si="3"/>
        <v>0</v>
      </c>
      <c r="K35" s="96">
        <f t="shared" si="4"/>
        <v>0</v>
      </c>
    </row>
    <row r="36" spans="2:11" x14ac:dyDescent="0.35">
      <c r="B36" s="293"/>
      <c r="C36" s="163"/>
      <c r="D36" s="165"/>
      <c r="E36" s="169"/>
      <c r="F36" s="42" t="s">
        <v>45</v>
      </c>
      <c r="G36" s="170"/>
      <c r="H36" s="172">
        <f t="shared" si="5"/>
        <v>0</v>
      </c>
      <c r="I36" s="171"/>
      <c r="J36" s="173">
        <f t="shared" si="3"/>
        <v>0</v>
      </c>
      <c r="K36" s="96">
        <f t="shared" si="4"/>
        <v>0</v>
      </c>
    </row>
    <row r="37" spans="2:11" x14ac:dyDescent="0.35">
      <c r="B37" s="293"/>
      <c r="C37" s="163"/>
      <c r="D37" s="165"/>
      <c r="E37" s="169"/>
      <c r="F37" s="42" t="s">
        <v>45</v>
      </c>
      <c r="G37" s="170"/>
      <c r="H37" s="172">
        <f t="shared" si="5"/>
        <v>0</v>
      </c>
      <c r="I37" s="171"/>
      <c r="J37" s="173">
        <f t="shared" si="3"/>
        <v>0</v>
      </c>
      <c r="K37" s="96">
        <f t="shared" si="4"/>
        <v>0</v>
      </c>
    </row>
    <row r="38" spans="2:11" x14ac:dyDescent="0.35">
      <c r="B38" s="293"/>
      <c r="C38" s="163"/>
      <c r="D38" s="164"/>
      <c r="E38" s="169"/>
      <c r="F38" s="42" t="s">
        <v>45</v>
      </c>
      <c r="G38" s="170"/>
      <c r="H38" s="172">
        <f t="shared" si="5"/>
        <v>0</v>
      </c>
      <c r="I38" s="171"/>
      <c r="J38" s="173">
        <f t="shared" si="3"/>
        <v>0</v>
      </c>
      <c r="K38" s="96">
        <f t="shared" si="4"/>
        <v>0</v>
      </c>
    </row>
    <row r="39" spans="2:11" x14ac:dyDescent="0.35">
      <c r="B39" s="293"/>
      <c r="C39" s="163"/>
      <c r="D39" s="165"/>
      <c r="E39" s="169"/>
      <c r="F39" s="42" t="s">
        <v>45</v>
      </c>
      <c r="G39" s="170"/>
      <c r="H39" s="172">
        <f t="shared" si="5"/>
        <v>0</v>
      </c>
      <c r="I39" s="171"/>
      <c r="J39" s="173">
        <f t="shared" si="3"/>
        <v>0</v>
      </c>
      <c r="K39" s="96">
        <f t="shared" si="4"/>
        <v>0</v>
      </c>
    </row>
    <row r="40" spans="2:11" x14ac:dyDescent="0.35">
      <c r="B40" s="293"/>
      <c r="C40" s="163"/>
      <c r="D40" s="165"/>
      <c r="E40" s="169"/>
      <c r="F40" s="42" t="s">
        <v>45</v>
      </c>
      <c r="G40" s="170"/>
      <c r="H40" s="172">
        <f t="shared" si="5"/>
        <v>0</v>
      </c>
      <c r="I40" s="171"/>
      <c r="J40" s="173">
        <f t="shared" si="3"/>
        <v>0</v>
      </c>
      <c r="K40" s="96">
        <f t="shared" si="4"/>
        <v>0</v>
      </c>
    </row>
    <row r="41" spans="2:11" x14ac:dyDescent="0.35">
      <c r="B41" s="293"/>
      <c r="C41" s="163"/>
      <c r="D41" s="165"/>
      <c r="E41" s="169"/>
      <c r="F41" s="42" t="s">
        <v>45</v>
      </c>
      <c r="G41" s="170"/>
      <c r="H41" s="172">
        <f t="shared" si="5"/>
        <v>0</v>
      </c>
      <c r="I41" s="171"/>
      <c r="J41" s="173">
        <f t="shared" si="3"/>
        <v>0</v>
      </c>
      <c r="K41" s="96">
        <f t="shared" si="4"/>
        <v>0</v>
      </c>
    </row>
    <row r="42" spans="2:11" x14ac:dyDescent="0.35">
      <c r="B42" s="293"/>
      <c r="C42" s="163"/>
      <c r="D42" s="165"/>
      <c r="E42" s="169"/>
      <c r="F42" s="42" t="s">
        <v>45</v>
      </c>
      <c r="G42" s="170"/>
      <c r="H42" s="172">
        <f t="shared" si="5"/>
        <v>0</v>
      </c>
      <c r="I42" s="171"/>
      <c r="J42" s="173">
        <f t="shared" si="3"/>
        <v>0</v>
      </c>
      <c r="K42" s="96">
        <f t="shared" si="4"/>
        <v>0</v>
      </c>
    </row>
    <row r="43" spans="2:11" x14ac:dyDescent="0.35">
      <c r="B43" s="293"/>
      <c r="C43" s="163"/>
      <c r="D43" s="165"/>
      <c r="E43" s="169"/>
      <c r="F43" s="42" t="s">
        <v>45</v>
      </c>
      <c r="G43" s="170"/>
      <c r="H43" s="172">
        <f t="shared" si="5"/>
        <v>0</v>
      </c>
      <c r="I43" s="171"/>
      <c r="J43" s="173">
        <f t="shared" si="3"/>
        <v>0</v>
      </c>
      <c r="K43" s="96">
        <f t="shared" si="4"/>
        <v>0</v>
      </c>
    </row>
    <row r="44" spans="2:11" x14ac:dyDescent="0.35">
      <c r="B44" s="293"/>
      <c r="C44" s="163"/>
      <c r="D44" s="165"/>
      <c r="E44" s="169"/>
      <c r="F44" s="42" t="s">
        <v>45</v>
      </c>
      <c r="G44" s="170"/>
      <c r="H44" s="172">
        <f t="shared" si="5"/>
        <v>0</v>
      </c>
      <c r="I44" s="171"/>
      <c r="J44" s="173">
        <f t="shared" si="3"/>
        <v>0</v>
      </c>
      <c r="K44" s="96">
        <f t="shared" si="4"/>
        <v>0</v>
      </c>
    </row>
    <row r="45" spans="2:11" x14ac:dyDescent="0.35">
      <c r="B45" s="293"/>
      <c r="C45" s="163"/>
      <c r="D45" s="166"/>
      <c r="E45" s="169"/>
      <c r="F45" s="42" t="s">
        <v>45</v>
      </c>
      <c r="G45" s="170"/>
      <c r="H45" s="172">
        <f t="shared" si="5"/>
        <v>0</v>
      </c>
      <c r="I45" s="171"/>
      <c r="J45" s="173">
        <f t="shared" si="3"/>
        <v>0</v>
      </c>
      <c r="K45" s="96">
        <f t="shared" si="4"/>
        <v>0</v>
      </c>
    </row>
    <row r="46" spans="2:11" ht="15" thickBot="1" x14ac:dyDescent="0.4">
      <c r="B46" s="293"/>
      <c r="C46" s="167"/>
      <c r="D46" s="168"/>
      <c r="E46" s="169"/>
      <c r="F46" s="93" t="s">
        <v>45</v>
      </c>
      <c r="G46" s="170"/>
      <c r="H46" s="172">
        <f t="shared" si="5"/>
        <v>0</v>
      </c>
      <c r="I46" s="171"/>
      <c r="J46" s="173">
        <f t="shared" si="3"/>
        <v>0</v>
      </c>
      <c r="K46" s="96">
        <f t="shared" si="4"/>
        <v>0</v>
      </c>
    </row>
    <row r="47" spans="2:11" ht="15" thickBot="1" x14ac:dyDescent="0.4">
      <c r="B47" s="294"/>
      <c r="C47" s="295" t="s">
        <v>86</v>
      </c>
      <c r="D47" s="296"/>
      <c r="E47" s="296"/>
      <c r="F47" s="296"/>
      <c r="G47" s="296"/>
      <c r="H47" s="296"/>
      <c r="I47" s="296"/>
      <c r="J47" s="297"/>
      <c r="K47" s="97">
        <f>SUM(K28:K46)</f>
        <v>0</v>
      </c>
    </row>
    <row r="49" spans="2:11" ht="15" thickBot="1" x14ac:dyDescent="0.4"/>
    <row r="50" spans="2:11" x14ac:dyDescent="0.35">
      <c r="B50" s="287" t="s">
        <v>113</v>
      </c>
      <c r="C50" s="289" t="s">
        <v>101</v>
      </c>
      <c r="D50" s="291" t="s">
        <v>102</v>
      </c>
      <c r="E50" s="91" t="s">
        <v>46</v>
      </c>
      <c r="F50" s="43" t="s">
        <v>62</v>
      </c>
      <c r="G50" s="43" t="s">
        <v>64</v>
      </c>
      <c r="H50" s="43" t="s">
        <v>105</v>
      </c>
      <c r="I50" s="43" t="s">
        <v>106</v>
      </c>
      <c r="J50" s="44" t="s">
        <v>107</v>
      </c>
      <c r="K50" s="94" t="s">
        <v>142</v>
      </c>
    </row>
    <row r="51" spans="2:11" ht="26.5" thickBot="1" x14ac:dyDescent="0.4">
      <c r="B51" s="288"/>
      <c r="C51" s="290"/>
      <c r="D51" s="292"/>
      <c r="E51" s="92" t="s">
        <v>144</v>
      </c>
      <c r="F51" s="89" t="s">
        <v>63</v>
      </c>
      <c r="G51" s="89" t="s">
        <v>65</v>
      </c>
      <c r="H51" s="89" t="s">
        <v>141</v>
      </c>
      <c r="I51" s="89" t="s">
        <v>104</v>
      </c>
      <c r="J51" s="90" t="s">
        <v>108</v>
      </c>
      <c r="K51" s="95" t="s">
        <v>141</v>
      </c>
    </row>
    <row r="52" spans="2:11" x14ac:dyDescent="0.35">
      <c r="B52" s="293" t="s">
        <v>114</v>
      </c>
      <c r="C52" s="161"/>
      <c r="D52" s="162"/>
      <c r="E52" s="169"/>
      <c r="F52" s="46" t="s">
        <v>45</v>
      </c>
      <c r="G52" s="170"/>
      <c r="H52" s="172">
        <f>G52*E52</f>
        <v>0</v>
      </c>
      <c r="I52" s="171"/>
      <c r="J52" s="173">
        <f>H52*I52</f>
        <v>0</v>
      </c>
      <c r="K52" s="96">
        <f>H52+J52</f>
        <v>0</v>
      </c>
    </row>
    <row r="53" spans="2:11" x14ac:dyDescent="0.35">
      <c r="B53" s="293"/>
      <c r="C53" s="163"/>
      <c r="D53" s="164"/>
      <c r="E53" s="169"/>
      <c r="F53" s="42" t="s">
        <v>45</v>
      </c>
      <c r="G53" s="170"/>
      <c r="H53" s="172">
        <f>G53*E53</f>
        <v>0</v>
      </c>
      <c r="I53" s="171"/>
      <c r="J53" s="173">
        <f t="shared" ref="J53:J70" si="6">H53*I53</f>
        <v>0</v>
      </c>
      <c r="K53" s="96">
        <f t="shared" ref="K53:K70" si="7">H53+J53</f>
        <v>0</v>
      </c>
    </row>
    <row r="54" spans="2:11" x14ac:dyDescent="0.35">
      <c r="B54" s="293"/>
      <c r="C54" s="163"/>
      <c r="D54" s="165"/>
      <c r="E54" s="169"/>
      <c r="F54" s="42" t="s">
        <v>45</v>
      </c>
      <c r="G54" s="170"/>
      <c r="H54" s="172">
        <f t="shared" ref="H54:H70" si="8">G54*E54</f>
        <v>0</v>
      </c>
      <c r="I54" s="171"/>
      <c r="J54" s="173">
        <f t="shared" si="6"/>
        <v>0</v>
      </c>
      <c r="K54" s="96">
        <f t="shared" si="7"/>
        <v>0</v>
      </c>
    </row>
    <row r="55" spans="2:11" x14ac:dyDescent="0.35">
      <c r="B55" s="293"/>
      <c r="C55" s="163"/>
      <c r="D55" s="165"/>
      <c r="E55" s="169"/>
      <c r="F55" s="42" t="s">
        <v>45</v>
      </c>
      <c r="G55" s="170"/>
      <c r="H55" s="172">
        <f t="shared" si="8"/>
        <v>0</v>
      </c>
      <c r="I55" s="171"/>
      <c r="J55" s="173">
        <f t="shared" si="6"/>
        <v>0</v>
      </c>
      <c r="K55" s="96">
        <f t="shared" si="7"/>
        <v>0</v>
      </c>
    </row>
    <row r="56" spans="2:11" x14ac:dyDescent="0.35">
      <c r="B56" s="293"/>
      <c r="C56" s="163"/>
      <c r="D56" s="165"/>
      <c r="E56" s="169"/>
      <c r="F56" s="42" t="s">
        <v>45</v>
      </c>
      <c r="G56" s="170"/>
      <c r="H56" s="172">
        <f t="shared" si="8"/>
        <v>0</v>
      </c>
      <c r="I56" s="171"/>
      <c r="J56" s="173">
        <f t="shared" si="6"/>
        <v>0</v>
      </c>
      <c r="K56" s="96">
        <f t="shared" si="7"/>
        <v>0</v>
      </c>
    </row>
    <row r="57" spans="2:11" x14ac:dyDescent="0.35">
      <c r="B57" s="293"/>
      <c r="C57" s="163"/>
      <c r="D57" s="165"/>
      <c r="E57" s="169"/>
      <c r="F57" s="42" t="s">
        <v>45</v>
      </c>
      <c r="G57" s="170"/>
      <c r="H57" s="172">
        <f t="shared" si="8"/>
        <v>0</v>
      </c>
      <c r="I57" s="171"/>
      <c r="J57" s="173">
        <f t="shared" si="6"/>
        <v>0</v>
      </c>
      <c r="K57" s="96">
        <f t="shared" si="7"/>
        <v>0</v>
      </c>
    </row>
    <row r="58" spans="2:11" x14ac:dyDescent="0.35">
      <c r="B58" s="293"/>
      <c r="C58" s="163"/>
      <c r="D58" s="165"/>
      <c r="E58" s="169"/>
      <c r="F58" s="42" t="s">
        <v>45</v>
      </c>
      <c r="G58" s="170"/>
      <c r="H58" s="172">
        <f t="shared" si="8"/>
        <v>0</v>
      </c>
      <c r="I58" s="171"/>
      <c r="J58" s="173">
        <f t="shared" si="6"/>
        <v>0</v>
      </c>
      <c r="K58" s="96">
        <f t="shared" si="7"/>
        <v>0</v>
      </c>
    </row>
    <row r="59" spans="2:11" x14ac:dyDescent="0.35">
      <c r="B59" s="293"/>
      <c r="C59" s="163"/>
      <c r="D59" s="165"/>
      <c r="E59" s="169"/>
      <c r="F59" s="42" t="s">
        <v>45</v>
      </c>
      <c r="G59" s="170"/>
      <c r="H59" s="172">
        <f t="shared" si="8"/>
        <v>0</v>
      </c>
      <c r="I59" s="171"/>
      <c r="J59" s="173">
        <f t="shared" si="6"/>
        <v>0</v>
      </c>
      <c r="K59" s="96">
        <f t="shared" si="7"/>
        <v>0</v>
      </c>
    </row>
    <row r="60" spans="2:11" x14ac:dyDescent="0.35">
      <c r="B60" s="293"/>
      <c r="C60" s="163"/>
      <c r="D60" s="165"/>
      <c r="E60" s="169"/>
      <c r="F60" s="42" t="s">
        <v>45</v>
      </c>
      <c r="G60" s="170"/>
      <c r="H60" s="172">
        <f t="shared" si="8"/>
        <v>0</v>
      </c>
      <c r="I60" s="171"/>
      <c r="J60" s="173">
        <f t="shared" si="6"/>
        <v>0</v>
      </c>
      <c r="K60" s="96">
        <f>H60+J60</f>
        <v>0</v>
      </c>
    </row>
    <row r="61" spans="2:11" x14ac:dyDescent="0.35">
      <c r="B61" s="293"/>
      <c r="C61" s="163"/>
      <c r="D61" s="165"/>
      <c r="E61" s="169"/>
      <c r="F61" s="42" t="s">
        <v>45</v>
      </c>
      <c r="G61" s="170"/>
      <c r="H61" s="172">
        <f t="shared" si="8"/>
        <v>0</v>
      </c>
      <c r="I61" s="171"/>
      <c r="J61" s="173">
        <f t="shared" si="6"/>
        <v>0</v>
      </c>
      <c r="K61" s="96">
        <f t="shared" si="7"/>
        <v>0</v>
      </c>
    </row>
    <row r="62" spans="2:11" x14ac:dyDescent="0.35">
      <c r="B62" s="293"/>
      <c r="C62" s="163"/>
      <c r="D62" s="164"/>
      <c r="E62" s="169"/>
      <c r="F62" s="42" t="s">
        <v>45</v>
      </c>
      <c r="G62" s="170"/>
      <c r="H62" s="172">
        <f t="shared" si="8"/>
        <v>0</v>
      </c>
      <c r="I62" s="171"/>
      <c r="J62" s="173">
        <f t="shared" si="6"/>
        <v>0</v>
      </c>
      <c r="K62" s="96">
        <f t="shared" si="7"/>
        <v>0</v>
      </c>
    </row>
    <row r="63" spans="2:11" x14ac:dyDescent="0.35">
      <c r="B63" s="293"/>
      <c r="C63" s="163"/>
      <c r="D63" s="165"/>
      <c r="E63" s="169"/>
      <c r="F63" s="42" t="s">
        <v>45</v>
      </c>
      <c r="G63" s="170"/>
      <c r="H63" s="172">
        <f t="shared" si="8"/>
        <v>0</v>
      </c>
      <c r="I63" s="171"/>
      <c r="J63" s="173">
        <f t="shared" si="6"/>
        <v>0</v>
      </c>
      <c r="K63" s="96">
        <f t="shared" si="7"/>
        <v>0</v>
      </c>
    </row>
    <row r="64" spans="2:11" x14ac:dyDescent="0.35">
      <c r="B64" s="293"/>
      <c r="C64" s="163"/>
      <c r="D64" s="165"/>
      <c r="E64" s="169"/>
      <c r="F64" s="42" t="s">
        <v>45</v>
      </c>
      <c r="G64" s="170"/>
      <c r="H64" s="172">
        <f t="shared" si="8"/>
        <v>0</v>
      </c>
      <c r="I64" s="171"/>
      <c r="J64" s="173">
        <f t="shared" si="6"/>
        <v>0</v>
      </c>
      <c r="K64" s="96">
        <f t="shared" si="7"/>
        <v>0</v>
      </c>
    </row>
    <row r="65" spans="2:11" x14ac:dyDescent="0.35">
      <c r="B65" s="293"/>
      <c r="C65" s="163"/>
      <c r="D65" s="165"/>
      <c r="E65" s="169"/>
      <c r="F65" s="42" t="s">
        <v>45</v>
      </c>
      <c r="G65" s="170"/>
      <c r="H65" s="172">
        <f t="shared" si="8"/>
        <v>0</v>
      </c>
      <c r="I65" s="171"/>
      <c r="J65" s="173">
        <f t="shared" si="6"/>
        <v>0</v>
      </c>
      <c r="K65" s="96">
        <f t="shared" si="7"/>
        <v>0</v>
      </c>
    </row>
    <row r="66" spans="2:11" x14ac:dyDescent="0.35">
      <c r="B66" s="293"/>
      <c r="C66" s="163"/>
      <c r="D66" s="165"/>
      <c r="E66" s="169"/>
      <c r="F66" s="42" t="s">
        <v>45</v>
      </c>
      <c r="G66" s="170"/>
      <c r="H66" s="172">
        <f t="shared" si="8"/>
        <v>0</v>
      </c>
      <c r="I66" s="171"/>
      <c r="J66" s="173">
        <f t="shared" si="6"/>
        <v>0</v>
      </c>
      <c r="K66" s="96">
        <f t="shared" si="7"/>
        <v>0</v>
      </c>
    </row>
    <row r="67" spans="2:11" x14ac:dyDescent="0.35">
      <c r="B67" s="293"/>
      <c r="C67" s="163"/>
      <c r="D67" s="165"/>
      <c r="E67" s="169"/>
      <c r="F67" s="42" t="s">
        <v>45</v>
      </c>
      <c r="G67" s="170"/>
      <c r="H67" s="172">
        <f t="shared" si="8"/>
        <v>0</v>
      </c>
      <c r="I67" s="171"/>
      <c r="J67" s="173">
        <f t="shared" si="6"/>
        <v>0</v>
      </c>
      <c r="K67" s="96">
        <f t="shared" si="7"/>
        <v>0</v>
      </c>
    </row>
    <row r="68" spans="2:11" x14ac:dyDescent="0.35">
      <c r="B68" s="293"/>
      <c r="C68" s="163"/>
      <c r="D68" s="165"/>
      <c r="E68" s="169"/>
      <c r="F68" s="42" t="s">
        <v>45</v>
      </c>
      <c r="G68" s="170"/>
      <c r="H68" s="172">
        <f t="shared" si="8"/>
        <v>0</v>
      </c>
      <c r="I68" s="171"/>
      <c r="J68" s="173">
        <f t="shared" si="6"/>
        <v>0</v>
      </c>
      <c r="K68" s="96">
        <f t="shared" si="7"/>
        <v>0</v>
      </c>
    </row>
    <row r="69" spans="2:11" x14ac:dyDescent="0.35">
      <c r="B69" s="293"/>
      <c r="C69" s="163"/>
      <c r="D69" s="166"/>
      <c r="E69" s="169"/>
      <c r="F69" s="42" t="s">
        <v>45</v>
      </c>
      <c r="G69" s="170"/>
      <c r="H69" s="172">
        <f t="shared" si="8"/>
        <v>0</v>
      </c>
      <c r="I69" s="171"/>
      <c r="J69" s="173">
        <f t="shared" si="6"/>
        <v>0</v>
      </c>
      <c r="K69" s="96">
        <f t="shared" si="7"/>
        <v>0</v>
      </c>
    </row>
    <row r="70" spans="2:11" ht="15" thickBot="1" x14ac:dyDescent="0.4">
      <c r="B70" s="293"/>
      <c r="C70" s="167"/>
      <c r="D70" s="168"/>
      <c r="E70" s="169"/>
      <c r="F70" s="93" t="s">
        <v>45</v>
      </c>
      <c r="G70" s="170"/>
      <c r="H70" s="172">
        <f t="shared" si="8"/>
        <v>0</v>
      </c>
      <c r="I70" s="171"/>
      <c r="J70" s="173">
        <f t="shared" si="6"/>
        <v>0</v>
      </c>
      <c r="K70" s="96">
        <f t="shared" si="7"/>
        <v>0</v>
      </c>
    </row>
    <row r="71" spans="2:11" ht="15" thickBot="1" x14ac:dyDescent="0.4">
      <c r="B71" s="294"/>
      <c r="C71" s="295" t="s">
        <v>85</v>
      </c>
      <c r="D71" s="296"/>
      <c r="E71" s="296"/>
      <c r="F71" s="296"/>
      <c r="G71" s="296"/>
      <c r="H71" s="296"/>
      <c r="I71" s="296"/>
      <c r="J71" s="297"/>
      <c r="K71" s="97">
        <f>SUM(K52:K70)</f>
        <v>0</v>
      </c>
    </row>
    <row r="72" spans="2:11" ht="15" thickBot="1" x14ac:dyDescent="0.4"/>
    <row r="73" spans="2:11" ht="15" thickBot="1" x14ac:dyDescent="0.4">
      <c r="B73" s="219" t="s">
        <v>115</v>
      </c>
      <c r="C73" s="220"/>
      <c r="D73" s="220"/>
      <c r="E73" s="220"/>
      <c r="F73" s="220"/>
      <c r="G73" s="220"/>
      <c r="H73" s="220"/>
      <c r="I73" s="220"/>
      <c r="J73" s="221"/>
      <c r="K73" s="98">
        <f>K23+K47+K71</f>
        <v>220</v>
      </c>
    </row>
  </sheetData>
  <sheetProtection deleteColumns="0" deleteRows="0"/>
  <mergeCells count="17">
    <mergeCell ref="C23:J23"/>
    <mergeCell ref="B73:J73"/>
    <mergeCell ref="B1:K1"/>
    <mergeCell ref="B50:B51"/>
    <mergeCell ref="C50:C51"/>
    <mergeCell ref="D50:D51"/>
    <mergeCell ref="B52:B71"/>
    <mergeCell ref="C71:J71"/>
    <mergeCell ref="B26:B27"/>
    <mergeCell ref="C26:C27"/>
    <mergeCell ref="D26:D27"/>
    <mergeCell ref="B28:B47"/>
    <mergeCell ref="C47:J47"/>
    <mergeCell ref="B2:B3"/>
    <mergeCell ref="D2:D3"/>
    <mergeCell ref="B4:B23"/>
    <mergeCell ref="C2:C3"/>
  </mergeCells>
  <pageMargins left="0.7" right="0.7" top="0.75" bottom="0.75" header="0.3" footer="0.3"/>
  <pageSetup paperSize="9" orientation="portrait" r:id="rId1"/>
  <headerFooter>
    <oddHeader>&amp;C&amp;"Calibri"&amp;10&amp;K000000 Confidential&amp;1#_x000D_</oddHeader>
    <oddFooter>&amp;R_x000D_&amp;1#&amp;"Calibri"&amp;10&amp;K000000 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E17D9-B59B-4E65-8937-88952D8F574A}">
  <dimension ref="A1:L16"/>
  <sheetViews>
    <sheetView zoomScale="130" zoomScaleNormal="130" workbookViewId="0">
      <selection activeCell="A6" sqref="A6"/>
    </sheetView>
  </sheetViews>
  <sheetFormatPr defaultRowHeight="14.5" x14ac:dyDescent="0.35"/>
  <cols>
    <col min="1" max="1" width="15.54296875" customWidth="1"/>
    <col min="2" max="2" width="6" bestFit="1" customWidth="1"/>
    <col min="3" max="4" width="4.54296875" bestFit="1" customWidth="1"/>
    <col min="5" max="5" width="5.7265625" customWidth="1"/>
    <col min="6" max="6" width="6.7265625" bestFit="1" customWidth="1"/>
    <col min="7" max="7" width="4.26953125" customWidth="1"/>
    <col min="8" max="8" width="6.81640625" customWidth="1"/>
    <col min="9" max="9" width="4" bestFit="1" customWidth="1"/>
    <col min="10" max="10" width="4.453125" bestFit="1" customWidth="1"/>
    <col min="11" max="11" width="6.54296875" bestFit="1" customWidth="1"/>
    <col min="12" max="12" width="20.453125" customWidth="1"/>
  </cols>
  <sheetData>
    <row r="1" spans="1:12" ht="12.75" customHeight="1" x14ac:dyDescent="0.35">
      <c r="L1" s="31"/>
    </row>
    <row r="2" spans="1:12" x14ac:dyDescent="0.35">
      <c r="A2" s="34" t="s">
        <v>49</v>
      </c>
      <c r="B2" s="34" t="s">
        <v>66</v>
      </c>
      <c r="C2" s="34" t="s">
        <v>67</v>
      </c>
      <c r="D2" s="34" t="s">
        <v>68</v>
      </c>
      <c r="E2" s="35" t="s">
        <v>34</v>
      </c>
      <c r="F2" s="35" t="s">
        <v>37</v>
      </c>
      <c r="G2" s="35" t="s">
        <v>38</v>
      </c>
      <c r="H2" s="35" t="s">
        <v>50</v>
      </c>
      <c r="I2" s="35" t="s">
        <v>40</v>
      </c>
      <c r="J2" s="35" t="s">
        <v>41</v>
      </c>
      <c r="K2" s="35" t="s">
        <v>51</v>
      </c>
      <c r="L2" s="32"/>
    </row>
    <row r="3" spans="1:12" ht="21.75" customHeight="1" x14ac:dyDescent="0.35">
      <c r="A3" s="37" t="s">
        <v>52</v>
      </c>
      <c r="B3" s="36">
        <v>59</v>
      </c>
      <c r="C3" s="36">
        <v>36</v>
      </c>
      <c r="D3" s="36">
        <v>21</v>
      </c>
      <c r="E3" s="38">
        <v>4</v>
      </c>
      <c r="F3" s="38">
        <v>3</v>
      </c>
      <c r="G3" s="38">
        <v>4</v>
      </c>
      <c r="H3" s="38">
        <v>4</v>
      </c>
      <c r="I3" s="38">
        <v>2</v>
      </c>
      <c r="J3" s="38">
        <v>1</v>
      </c>
      <c r="K3" s="39">
        <f t="shared" ref="K3:K14" si="0">SUM(B3:J3)</f>
        <v>134</v>
      </c>
      <c r="L3" s="32"/>
    </row>
    <row r="4" spans="1:12" x14ac:dyDescent="0.35">
      <c r="A4" s="37" t="s">
        <v>53</v>
      </c>
      <c r="B4" s="36">
        <v>2</v>
      </c>
      <c r="C4" s="36">
        <v>0</v>
      </c>
      <c r="D4" s="36">
        <v>1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1</v>
      </c>
      <c r="K4" s="39">
        <f t="shared" si="0"/>
        <v>4</v>
      </c>
      <c r="L4" s="32"/>
    </row>
    <row r="5" spans="1:12" x14ac:dyDescent="0.35">
      <c r="A5" s="37" t="s">
        <v>54</v>
      </c>
      <c r="B5" s="36">
        <v>2</v>
      </c>
      <c r="C5" s="36">
        <v>0</v>
      </c>
      <c r="D5" s="36">
        <v>0</v>
      </c>
      <c r="E5" s="38">
        <v>0</v>
      </c>
      <c r="F5" s="38">
        <v>0</v>
      </c>
      <c r="G5" s="38">
        <v>0</v>
      </c>
      <c r="H5" s="38">
        <v>0</v>
      </c>
      <c r="I5" s="38">
        <v>1</v>
      </c>
      <c r="J5" s="38">
        <v>2</v>
      </c>
      <c r="K5" s="39">
        <f t="shared" si="0"/>
        <v>5</v>
      </c>
      <c r="L5" s="32"/>
    </row>
    <row r="6" spans="1:12" x14ac:dyDescent="0.35">
      <c r="A6" s="37" t="s">
        <v>55</v>
      </c>
      <c r="B6" s="36">
        <v>2</v>
      </c>
      <c r="C6" s="36">
        <v>2</v>
      </c>
      <c r="D6" s="36">
        <v>1</v>
      </c>
      <c r="E6" s="38">
        <v>0</v>
      </c>
      <c r="F6" s="38">
        <v>0</v>
      </c>
      <c r="G6" s="38">
        <v>0</v>
      </c>
      <c r="H6" s="40">
        <v>0</v>
      </c>
      <c r="I6" s="38">
        <v>0</v>
      </c>
      <c r="J6" s="38">
        <v>0</v>
      </c>
      <c r="K6" s="39">
        <f t="shared" si="0"/>
        <v>5</v>
      </c>
      <c r="L6" s="32"/>
    </row>
    <row r="7" spans="1:12" hidden="1" x14ac:dyDescent="0.35">
      <c r="A7" s="37" t="s">
        <v>56</v>
      </c>
      <c r="B7" s="36"/>
      <c r="C7" s="36"/>
      <c r="D7" s="36"/>
      <c r="E7" s="38">
        <v>0</v>
      </c>
      <c r="F7" s="38"/>
      <c r="G7" s="38"/>
      <c r="H7" s="38"/>
      <c r="I7" s="38"/>
      <c r="J7" s="41"/>
      <c r="K7" s="39">
        <f t="shared" si="0"/>
        <v>0</v>
      </c>
      <c r="L7" s="32"/>
    </row>
    <row r="8" spans="1:12" x14ac:dyDescent="0.35">
      <c r="A8" s="34" t="s">
        <v>57</v>
      </c>
      <c r="B8" s="36">
        <v>56</v>
      </c>
      <c r="C8" s="36">
        <v>24</v>
      </c>
      <c r="D8" s="36">
        <v>22</v>
      </c>
      <c r="E8" s="38">
        <v>5</v>
      </c>
      <c r="F8" s="38">
        <v>4</v>
      </c>
      <c r="G8" s="38">
        <v>4</v>
      </c>
      <c r="H8" s="38">
        <v>4</v>
      </c>
      <c r="I8" s="38">
        <v>0</v>
      </c>
      <c r="J8" s="38">
        <v>3</v>
      </c>
      <c r="K8" s="39">
        <f t="shared" si="0"/>
        <v>122</v>
      </c>
      <c r="L8" s="32"/>
    </row>
    <row r="9" spans="1:12" x14ac:dyDescent="0.35">
      <c r="A9" s="34" t="s">
        <v>58</v>
      </c>
      <c r="B9" s="36">
        <v>5</v>
      </c>
      <c r="C9" s="36">
        <v>2</v>
      </c>
      <c r="D9" s="36">
        <v>2</v>
      </c>
      <c r="E9" s="38">
        <v>1</v>
      </c>
      <c r="F9" s="38">
        <v>1</v>
      </c>
      <c r="G9" s="38">
        <v>1</v>
      </c>
      <c r="H9" s="38">
        <v>1</v>
      </c>
      <c r="I9" s="38">
        <v>2</v>
      </c>
      <c r="J9" s="38">
        <v>1</v>
      </c>
      <c r="K9" s="39">
        <f t="shared" si="0"/>
        <v>16</v>
      </c>
      <c r="L9" s="32"/>
    </row>
    <row r="10" spans="1:12" x14ac:dyDescent="0.35">
      <c r="A10" s="34" t="s">
        <v>69</v>
      </c>
      <c r="B10" s="36">
        <v>1</v>
      </c>
      <c r="C10" s="36">
        <v>0</v>
      </c>
      <c r="D10" s="36">
        <v>1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9">
        <f t="shared" si="0"/>
        <v>2</v>
      </c>
      <c r="L10" s="32"/>
    </row>
    <row r="11" spans="1:12" x14ac:dyDescent="0.35">
      <c r="A11" s="34" t="s">
        <v>59</v>
      </c>
      <c r="B11" s="36">
        <v>0</v>
      </c>
      <c r="C11" s="36">
        <v>1</v>
      </c>
      <c r="D11" s="36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9">
        <f t="shared" si="0"/>
        <v>1</v>
      </c>
      <c r="L11" s="32"/>
    </row>
    <row r="12" spans="1:12" x14ac:dyDescent="0.35">
      <c r="A12" s="34" t="s">
        <v>60</v>
      </c>
      <c r="B12" s="36">
        <v>0</v>
      </c>
      <c r="C12" s="36">
        <v>0</v>
      </c>
      <c r="D12" s="36">
        <v>0</v>
      </c>
      <c r="E12" s="38">
        <v>2</v>
      </c>
      <c r="F12" s="38">
        <v>0</v>
      </c>
      <c r="G12" s="38">
        <v>2</v>
      </c>
      <c r="H12" s="38">
        <v>0</v>
      </c>
      <c r="I12" s="38">
        <v>0</v>
      </c>
      <c r="J12" s="38">
        <v>0</v>
      </c>
      <c r="K12" s="39">
        <f t="shared" si="0"/>
        <v>4</v>
      </c>
      <c r="L12" s="32"/>
    </row>
    <row r="13" spans="1:12" x14ac:dyDescent="0.35">
      <c r="A13" s="34" t="s">
        <v>70</v>
      </c>
      <c r="B13" s="36">
        <v>1</v>
      </c>
      <c r="C13" s="36">
        <v>2</v>
      </c>
      <c r="D13" s="36">
        <v>1</v>
      </c>
      <c r="E13" s="38">
        <v>0</v>
      </c>
      <c r="F13" s="38">
        <v>0</v>
      </c>
      <c r="G13" s="38">
        <v>1</v>
      </c>
      <c r="H13" s="38">
        <v>0</v>
      </c>
      <c r="I13" s="38">
        <v>0</v>
      </c>
      <c r="J13" s="38">
        <v>0</v>
      </c>
      <c r="K13" s="39">
        <f t="shared" si="0"/>
        <v>5</v>
      </c>
      <c r="L13" s="32"/>
    </row>
    <row r="14" spans="1:12" x14ac:dyDescent="0.35">
      <c r="A14" s="34" t="s">
        <v>61</v>
      </c>
      <c r="B14" s="41">
        <f t="shared" ref="B14:D14" si="1">SUM(B3:B13)</f>
        <v>128</v>
      </c>
      <c r="C14" s="41">
        <f t="shared" si="1"/>
        <v>67</v>
      </c>
      <c r="D14" s="41">
        <f t="shared" si="1"/>
        <v>49</v>
      </c>
      <c r="E14" s="41">
        <f t="shared" ref="E14:J14" si="2">SUM(E3:E13)</f>
        <v>12</v>
      </c>
      <c r="F14" s="41">
        <f t="shared" si="2"/>
        <v>8</v>
      </c>
      <c r="G14" s="41">
        <f t="shared" si="2"/>
        <v>12</v>
      </c>
      <c r="H14" s="41">
        <f t="shared" si="2"/>
        <v>9</v>
      </c>
      <c r="I14" s="41">
        <f t="shared" si="2"/>
        <v>5</v>
      </c>
      <c r="J14" s="41">
        <f t="shared" si="2"/>
        <v>8</v>
      </c>
      <c r="K14" s="41">
        <f t="shared" si="0"/>
        <v>298</v>
      </c>
      <c r="L14" s="32"/>
    </row>
    <row r="15" spans="1:12" x14ac:dyDescent="0.3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2"/>
    </row>
    <row r="16" spans="1:12" x14ac:dyDescent="0.3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</row>
  </sheetData>
  <pageMargins left="0.7" right="0.7" top="0.75" bottom="0.75" header="0.3" footer="0.3"/>
  <pageSetup paperSize="9" orientation="portrait" r:id="rId1"/>
  <headerFooter>
    <oddHeader>&amp;C&amp;"Calibri"&amp;10&amp;K000000 Confidential&amp;1#_x000D_</oddHeader>
    <oddFooter>&amp;R_x000D_&amp;1#&amp;"Calibri"&amp;10&amp;K000000 Confidential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FFFD1-7439-4E5D-8135-32FF206C42BD}">
  <dimension ref="E1:N8"/>
  <sheetViews>
    <sheetView workbookViewId="0">
      <selection activeCell="H16" sqref="H16"/>
    </sheetView>
  </sheetViews>
  <sheetFormatPr defaultRowHeight="14.5" x14ac:dyDescent="0.35"/>
  <cols>
    <col min="6" max="6" width="19.453125" hidden="1" customWidth="1"/>
    <col min="7" max="7" width="12.81640625" customWidth="1"/>
    <col min="8" max="8" width="14" bestFit="1" customWidth="1"/>
    <col min="9" max="9" width="12.81640625" bestFit="1" customWidth="1"/>
    <col min="12" max="12" width="11.453125" bestFit="1" customWidth="1"/>
  </cols>
  <sheetData>
    <row r="1" spans="5:14" s="17" customFormat="1" ht="29.25" customHeight="1" x14ac:dyDescent="0.35">
      <c r="E1" s="19"/>
      <c r="F1" s="19" t="s">
        <v>43</v>
      </c>
      <c r="G1" s="19" t="s">
        <v>42</v>
      </c>
      <c r="H1" s="19" t="s">
        <v>35</v>
      </c>
      <c r="I1" s="19" t="s">
        <v>36</v>
      </c>
    </row>
    <row r="2" spans="5:14" x14ac:dyDescent="0.35">
      <c r="E2" s="30" t="s">
        <v>34</v>
      </c>
      <c r="F2" s="20">
        <v>496413.68</v>
      </c>
      <c r="G2" s="20">
        <f>F2/1.15</f>
        <v>431664.06956521742</v>
      </c>
      <c r="H2" s="20" t="e">
        <f>#REF!</f>
        <v>#REF!</v>
      </c>
      <c r="I2" s="20" t="e">
        <f>H2-G2</f>
        <v>#REF!</v>
      </c>
      <c r="J2" s="22" t="e">
        <f>I2/G2</f>
        <v>#REF!</v>
      </c>
      <c r="L2" s="28" t="e">
        <f>I2/5/12</f>
        <v>#REF!</v>
      </c>
    </row>
    <row r="3" spans="5:14" x14ac:dyDescent="0.35">
      <c r="E3" s="23" t="s">
        <v>37</v>
      </c>
      <c r="F3" s="24">
        <v>1730089.56</v>
      </c>
      <c r="G3" s="24">
        <f t="shared" ref="G3:G7" si="0">F3/1.15</f>
        <v>1504425.7043478263</v>
      </c>
      <c r="H3" s="24" t="e">
        <f>#REF!</f>
        <v>#REF!</v>
      </c>
      <c r="I3" s="24" t="e">
        <f t="shared" ref="I3:I7" si="1">H3-G3</f>
        <v>#REF!</v>
      </c>
      <c r="J3" s="25" t="e">
        <f t="shared" ref="J3:J8" si="2">I3/G3</f>
        <v>#REF!</v>
      </c>
      <c r="K3" s="26"/>
      <c r="L3" s="27" t="e">
        <f>I3/5/12</f>
        <v>#REF!</v>
      </c>
      <c r="N3">
        <f>76000*5</f>
        <v>380000</v>
      </c>
    </row>
    <row r="4" spans="5:14" x14ac:dyDescent="0.35">
      <c r="E4" s="23" t="s">
        <v>38</v>
      </c>
      <c r="F4" s="24">
        <v>3629261.92</v>
      </c>
      <c r="G4" s="24">
        <f t="shared" si="0"/>
        <v>3155879.930434783</v>
      </c>
      <c r="H4" s="24" t="e">
        <f>'Summary Costs'!#REF!</f>
        <v>#REF!</v>
      </c>
      <c r="I4" s="24" t="e">
        <f t="shared" si="1"/>
        <v>#REF!</v>
      </c>
      <c r="J4" s="25" t="e">
        <f t="shared" si="2"/>
        <v>#REF!</v>
      </c>
      <c r="K4" s="26"/>
      <c r="L4" s="27" t="e">
        <f t="shared" ref="L4:L8" si="3">I4/5/12</f>
        <v>#REF!</v>
      </c>
    </row>
    <row r="5" spans="5:14" x14ac:dyDescent="0.35">
      <c r="E5" s="2" t="s">
        <v>39</v>
      </c>
      <c r="F5" s="20">
        <v>630446.84</v>
      </c>
      <c r="G5" s="20">
        <f t="shared" si="0"/>
        <v>548214.64347826084</v>
      </c>
      <c r="H5" s="20" t="e">
        <f>#REF!</f>
        <v>#REF!</v>
      </c>
      <c r="I5" s="20" t="e">
        <f t="shared" si="1"/>
        <v>#REF!</v>
      </c>
      <c r="J5" s="22" t="e">
        <f t="shared" si="2"/>
        <v>#REF!</v>
      </c>
      <c r="L5" s="18" t="e">
        <f t="shared" si="3"/>
        <v>#REF!</v>
      </c>
    </row>
    <row r="6" spans="5:14" x14ac:dyDescent="0.35">
      <c r="E6" s="23" t="s">
        <v>40</v>
      </c>
      <c r="F6" s="24">
        <v>703751.6</v>
      </c>
      <c r="G6" s="24">
        <f t="shared" si="0"/>
        <v>611957.91304347827</v>
      </c>
      <c r="H6" s="24" t="e">
        <f>#REF!</f>
        <v>#REF!</v>
      </c>
      <c r="I6" s="24" t="e">
        <f t="shared" si="1"/>
        <v>#REF!</v>
      </c>
      <c r="J6" s="25" t="e">
        <f t="shared" si="2"/>
        <v>#REF!</v>
      </c>
      <c r="K6" s="26"/>
      <c r="L6" s="27" t="e">
        <f t="shared" si="3"/>
        <v>#REF!</v>
      </c>
    </row>
    <row r="7" spans="5:14" x14ac:dyDescent="0.35">
      <c r="E7" s="30" t="s">
        <v>41</v>
      </c>
      <c r="F7" s="24">
        <v>2152208.27</v>
      </c>
      <c r="G7" s="24">
        <f t="shared" si="0"/>
        <v>1871485.4521739131</v>
      </c>
      <c r="H7" s="24" t="e">
        <f>#REF!</f>
        <v>#REF!</v>
      </c>
      <c r="I7" s="24" t="e">
        <f t="shared" si="1"/>
        <v>#REF!</v>
      </c>
      <c r="J7" s="25" t="e">
        <f t="shared" si="2"/>
        <v>#REF!</v>
      </c>
      <c r="K7" s="26"/>
      <c r="L7" s="29" t="e">
        <f t="shared" si="3"/>
        <v>#REF!</v>
      </c>
    </row>
    <row r="8" spans="5:14" x14ac:dyDescent="0.35">
      <c r="E8" s="2" t="s">
        <v>44</v>
      </c>
      <c r="F8" s="21">
        <f>SUM(F2:F7)</f>
        <v>9342171.8699999992</v>
      </c>
      <c r="G8" s="21">
        <f t="shared" ref="G8:I8" si="4">SUM(G2:G7)</f>
        <v>8123627.7130434792</v>
      </c>
      <c r="H8" s="21" t="e">
        <f t="shared" si="4"/>
        <v>#REF!</v>
      </c>
      <c r="I8" s="21" t="e">
        <f t="shared" si="4"/>
        <v>#REF!</v>
      </c>
      <c r="J8" s="22" t="e">
        <f t="shared" si="2"/>
        <v>#REF!</v>
      </c>
      <c r="L8" s="27" t="e">
        <f t="shared" si="3"/>
        <v>#REF!</v>
      </c>
    </row>
  </sheetData>
  <pageMargins left="0.7" right="0.7" top="0.75" bottom="0.75" header="0.3" footer="0.3"/>
  <pageSetup paperSize="9" orientation="portrait" r:id="rId1"/>
  <headerFooter>
    <oddHeader>&amp;C&amp;"Calibri"&amp;10&amp;K000000 Confidential&amp;1#_x000D_</oddHeader>
    <oddFooter>&amp;R_x000D_&amp;1#&amp;"Calibri"&amp;10&amp;K000000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bec0659-9fcc-4b86-bbcd-bd440343f4e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A69692190DEB46AE09E6B160629FED" ma:contentTypeVersion="18" ma:contentTypeDescription="Create a new document." ma:contentTypeScope="" ma:versionID="8e3f5412d14f34c7bde792a90d16fc7b">
  <xsd:schema xmlns:xsd="http://www.w3.org/2001/XMLSchema" xmlns:xs="http://www.w3.org/2001/XMLSchema" xmlns:p="http://schemas.microsoft.com/office/2006/metadata/properties" xmlns:ns3="2bec0659-9fcc-4b86-bbcd-bd440343f4e6" xmlns:ns4="ffd8e430-940f-4412-b6ac-288319775b59" targetNamespace="http://schemas.microsoft.com/office/2006/metadata/properties" ma:root="true" ma:fieldsID="0d293544fb655b0afa8629491e3f1465" ns3:_="" ns4:_="">
    <xsd:import namespace="2bec0659-9fcc-4b86-bbcd-bd440343f4e6"/>
    <xsd:import namespace="ffd8e430-940f-4412-b6ac-288319775b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ec0659-9fcc-4b86-bbcd-bd440343f4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8e430-940f-4412-b6ac-288319775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BD0C25-7F8E-46BC-A108-31FA0B25E5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6A517C-D1CA-4D83-BBB4-7C581E8F11BC}">
  <ds:schemaRefs>
    <ds:schemaRef ds:uri="http://purl.org/dc/elements/1.1/"/>
    <ds:schemaRef ds:uri="ffd8e430-940f-4412-b6ac-288319775b5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2bec0659-9fcc-4b86-bbcd-bd440343f4e6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7372B5A-7BF4-4275-AAAF-B551F01861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ec0659-9fcc-4b86-bbcd-bd440343f4e6"/>
    <ds:schemaRef ds:uri="ffd8e430-940f-4412-b6ac-288319775b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Spares</vt:lpstr>
      <vt:lpstr>Summary Costs</vt:lpstr>
      <vt:lpstr>A-Overheads</vt:lpstr>
      <vt:lpstr>B-Preventative Maint</vt:lpstr>
      <vt:lpstr>C-Call Outs</vt:lpstr>
      <vt:lpstr>D-Cluster Spares</vt:lpstr>
      <vt:lpstr>IBs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Lindani Cele</dc:creator>
  <cp:lastModifiedBy>Percy Sithole</cp:lastModifiedBy>
  <dcterms:created xsi:type="dcterms:W3CDTF">2015-06-05T18:17:20Z</dcterms:created>
  <dcterms:modified xsi:type="dcterms:W3CDTF">2024-11-21T13:16:38Z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a11864d1-c16a-45ad-949f-bdea3b8c9e66_Enabled">
    <vt:lpwstr>true</vt:lpwstr>
  </property>
  <property fmtid="{D5CDD505-2E9C-101B-9397-08002B2CF9AE}" pid="5" name="MSIP_Label_a11864d1-c16a-45ad-949f-bdea3b8c9e66_SetDate">
    <vt:lpwstr>2023-04-19T07:53:00Z</vt:lpwstr>
  </property>
  <property fmtid="{D5CDD505-2E9C-101B-9397-08002B2CF9AE}" pid="6" name="MSIP_Label_a11864d1-c16a-45ad-949f-bdea3b8c9e66_Method">
    <vt:lpwstr>Standard</vt:lpwstr>
  </property>
  <property fmtid="{D5CDD505-2E9C-101B-9397-08002B2CF9AE}" pid="7" name="MSIP_Label_a11864d1-c16a-45ad-949f-bdea3b8c9e66_Name">
    <vt:lpwstr>Confidential</vt:lpwstr>
  </property>
  <property fmtid="{D5CDD505-2E9C-101B-9397-08002B2CF9AE}" pid="8" name="MSIP_Label_a11864d1-c16a-45ad-949f-bdea3b8c9e66_SiteId">
    <vt:lpwstr>fb62d46e-e86e-4673-ba82-b27b61d8202b</vt:lpwstr>
  </property>
  <property fmtid="{D5CDD505-2E9C-101B-9397-08002B2CF9AE}" pid="9" name="MSIP_Label_a11864d1-c16a-45ad-949f-bdea3b8c9e66_ActionId">
    <vt:lpwstr>520d55e5-3b38-4a55-b326-ca3e7883c6e4</vt:lpwstr>
  </property>
  <property fmtid="{D5CDD505-2E9C-101B-9397-08002B2CF9AE}" pid="10" name="MSIP_Label_a11864d1-c16a-45ad-949f-bdea3b8c9e66_ContentBits">
    <vt:lpwstr>3</vt:lpwstr>
  </property>
  <property fmtid="{D5CDD505-2E9C-101B-9397-08002B2CF9AE}" pid="11" name="ContentTypeId">
    <vt:lpwstr>0x010100B4A69692190DEB46AE09E6B160629FED</vt:lpwstr>
  </property>
</Properties>
</file>