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Q:\Tshwane Shares\Large Mail\ePMU Division\PROGRAM IMPLEMENTATION\Zethembe\Programmes\NDPP\Mfumo Street\Tender Document\BSC\"/>
    </mc:Choice>
  </mc:AlternateContent>
  <xr:revisionPtr revIDLastSave="0" documentId="13_ncr:1_{281E1653-B0A6-406D-9DF6-610093523FB2}" xr6:coauthVersionLast="47" xr6:coauthVersionMax="47" xr10:uidLastSave="{00000000-0000-0000-0000-000000000000}"/>
  <bookViews>
    <workbookView xWindow="-108" yWindow="-108" windowWidth="23256" windowHeight="12456" tabRatio="823" firstSheet="15" activeTab="25" xr2:uid="{00000000-000D-0000-FFFF-FFFF00000000}"/>
  </bookViews>
  <sheets>
    <sheet name="Section 001" sheetId="2" r:id="rId1"/>
    <sheet name="Section 002" sheetId="4" r:id="rId2"/>
    <sheet name="Section 101" sheetId="5" r:id="rId3"/>
    <sheet name="Section 102" sheetId="6" r:id="rId4"/>
    <sheet name="Section 103" sheetId="7" r:id="rId5"/>
    <sheet name="Section 104" sheetId="8" r:id="rId6"/>
    <sheet name="Section 105" sheetId="9" r:id="rId7"/>
    <sheet name="Section 106" sheetId="10" r:id="rId8"/>
    <sheet name="Section 107" sheetId="37" r:id="rId9"/>
    <sheet name="Section 201" sheetId="11" r:id="rId10"/>
    <sheet name="Section 202" sheetId="12" r:id="rId11"/>
    <sheet name="Section 203" sheetId="13" r:id="rId12"/>
    <sheet name="Section 502" sheetId="15" r:id="rId13"/>
    <sheet name="Section 503" sheetId="16" r:id="rId14"/>
    <sheet name="Section 504" sheetId="17" r:id="rId15"/>
    <sheet name="Section 505" sheetId="47" r:id="rId16"/>
    <sheet name="Section 601" sheetId="19" r:id="rId17"/>
    <sheet name="Section 602" sheetId="20" r:id="rId18"/>
    <sheet name="Section 604" sheetId="42" r:id="rId19"/>
    <sheet name="Section 605" sheetId="23" r:id="rId20"/>
    <sheet name="Section 606" sheetId="43" r:id="rId21"/>
    <sheet name="Section 609" sheetId="44" r:id="rId22"/>
    <sheet name="Section 612" sheetId="46" r:id="rId23"/>
    <sheet name="Section 613" sheetId="45" r:id="rId24"/>
    <sheet name="Section 903" sheetId="36" r:id="rId25"/>
    <sheet name="Summary" sheetId="3" r:id="rId26"/>
  </sheets>
  <definedNames>
    <definedName name="_xlnm.Print_Area" localSheetId="0">'Section 001'!$A$1:$F$63</definedName>
    <definedName name="_xlnm.Print_Area" localSheetId="1">'Section 002'!$A$1:$F$43</definedName>
    <definedName name="_xlnm.Print_Area" localSheetId="2">'Section 101'!$A$1:$F$53</definedName>
    <definedName name="_xlnm.Print_Area" localSheetId="3">'Section 102'!$A$1:$F$105</definedName>
    <definedName name="_xlnm.Print_Area" localSheetId="4">'Section 103'!$A$1:$F$17</definedName>
    <definedName name="_xlnm.Print_Area" localSheetId="5">'Section 104'!$A$1:$F$48</definedName>
    <definedName name="_xlnm.Print_Area" localSheetId="6">'Section 105'!$A$1:$F$54</definedName>
    <definedName name="_xlnm.Print_Area" localSheetId="7">'Section 106'!$A$1:$F$40</definedName>
    <definedName name="_xlnm.Print_Area" localSheetId="8">'Section 107'!$A$1:$F$131</definedName>
    <definedName name="_xlnm.Print_Area" localSheetId="9">'Section 201'!$A$1:$F$51</definedName>
    <definedName name="_xlnm.Print_Area" localSheetId="10">'Section 202'!$A$1:$F$82</definedName>
    <definedName name="_xlnm.Print_Area" localSheetId="11">'Section 203'!$A$1:$F$51</definedName>
    <definedName name="_xlnm.Print_Area" localSheetId="12">'Section 502'!$A$1:$F$143</definedName>
    <definedName name="_xlnm.Print_Area" localSheetId="13">'Section 503'!$A$1:$F$45</definedName>
    <definedName name="_xlnm.Print_Area" localSheetId="14">'Section 504'!$A$1:$F$53</definedName>
    <definedName name="_xlnm.Print_Area" localSheetId="15">'Section 505'!$A$1:$G$49</definedName>
    <definedName name="_xlnm.Print_Area" localSheetId="16">'Section 601'!$A$1:$F$37</definedName>
    <definedName name="_xlnm.Print_Area" localSheetId="17">'Section 602'!$A$1:$F$49</definedName>
    <definedName name="_xlnm.Print_Area" localSheetId="19">'Section 605'!$A$1:$F$21</definedName>
    <definedName name="_xlnm.Print_Area" localSheetId="24">'Section 903'!$A$1:$F$35</definedName>
    <definedName name="_xlnm.Print_Area" localSheetId="25">Summary!$A$1:$C$57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2" l="1"/>
  <c r="D15" i="12"/>
  <c r="D13" i="12"/>
  <c r="D10" i="13"/>
  <c r="D16" i="47"/>
  <c r="D17" i="19" l="1"/>
  <c r="D16" i="20" s="1"/>
  <c r="D10" i="19"/>
  <c r="D13" i="20"/>
  <c r="D10" i="42" s="1"/>
  <c r="D10" i="44"/>
  <c r="D6" i="44"/>
  <c r="D21" i="6"/>
  <c r="D14" i="47"/>
  <c r="D65" i="15"/>
  <c r="D9" i="43"/>
  <c r="D10" i="23"/>
  <c r="D30" i="46"/>
  <c r="D15" i="44"/>
  <c r="D102" i="15"/>
  <c r="D29" i="19" l="1"/>
  <c r="D14" i="15"/>
  <c r="D16" i="15" s="1"/>
  <c r="D12" i="15"/>
  <c r="H12" i="15" s="1"/>
  <c r="D46" i="13"/>
  <c r="D44" i="13"/>
  <c r="D13" i="45"/>
  <c r="D12" i="42"/>
  <c r="D20" i="42" s="1"/>
  <c r="D17" i="42" l="1"/>
  <c r="D16" i="4"/>
  <c r="D26" i="2" l="1"/>
  <c r="D30" i="2" s="1"/>
  <c r="D16" i="46"/>
  <c r="D32" i="45"/>
  <c r="F36" i="45" l="1"/>
  <c r="C33" i="3"/>
  <c r="C31" i="3"/>
  <c r="C26" i="3"/>
  <c r="F28" i="44"/>
  <c r="C34" i="3" s="1"/>
  <c r="C36" i="3" l="1"/>
  <c r="C35" i="3"/>
  <c r="F56" i="37" l="1"/>
  <c r="F15" i="7"/>
  <c r="C11" i="3" s="1"/>
  <c r="F73" i="6"/>
  <c r="F70" i="6"/>
  <c r="F68" i="6"/>
  <c r="F66" i="6"/>
  <c r="F64" i="6"/>
  <c r="F62" i="6"/>
  <c r="F50" i="5"/>
  <c r="C9" i="3" s="1"/>
  <c r="D19" i="37" l="1"/>
  <c r="D21" i="37"/>
  <c r="D23" i="37"/>
  <c r="F35" i="2"/>
  <c r="F40" i="2" s="1"/>
  <c r="D54" i="2"/>
  <c r="F31" i="36"/>
  <c r="C39" i="3" s="1"/>
  <c r="F53" i="9"/>
  <c r="F41" i="4"/>
  <c r="C6" i="3" s="1"/>
  <c r="F17" i="23"/>
  <c r="C32" i="3" s="1"/>
  <c r="F45" i="20"/>
  <c r="C30" i="3" s="1"/>
  <c r="F34" i="19"/>
  <c r="C29" i="3" s="1"/>
  <c r="F51" i="17"/>
  <c r="C25" i="3" s="1"/>
  <c r="F43" i="16"/>
  <c r="C24" i="3" s="1"/>
  <c r="F30" i="15"/>
  <c r="F35" i="15" s="1"/>
  <c r="F91" i="15" s="1"/>
  <c r="F96" i="15" s="1"/>
  <c r="F141" i="15" s="1"/>
  <c r="C23" i="3" s="1"/>
  <c r="F49" i="13"/>
  <c r="C20" i="3" s="1"/>
  <c r="F32" i="12"/>
  <c r="F37" i="12" s="1"/>
  <c r="F80" i="12" s="1"/>
  <c r="C19" i="3" s="1"/>
  <c r="F49" i="11"/>
  <c r="C18" i="3" s="1"/>
  <c r="F38" i="10"/>
  <c r="C14" i="3" s="1"/>
  <c r="F45" i="8"/>
  <c r="C12" i="3" s="1"/>
  <c r="F50" i="6"/>
  <c r="F55" i="6" s="1"/>
  <c r="F104" i="6" s="1"/>
  <c r="F49" i="37" l="1"/>
  <c r="F54" i="37" s="1"/>
  <c r="F77" i="37" s="1"/>
  <c r="F82" i="37" s="1"/>
  <c r="F129" i="37" s="1"/>
  <c r="C15" i="3" s="1"/>
  <c r="C5" i="3"/>
  <c r="C48" i="3" l="1"/>
  <c r="C49" i="3" s="1"/>
  <c r="C50" i="3" s="1"/>
  <c r="C51" i="3" s="1"/>
  <c r="C53" i="3" s="1"/>
</calcChain>
</file>

<file path=xl/sharedStrings.xml><?xml version="1.0" encoding="utf-8"?>
<sst xmlns="http://schemas.openxmlformats.org/spreadsheetml/2006/main" count="1355" uniqueCount="797">
  <si>
    <t>Bedding and backfilling up to</t>
  </si>
  <si>
    <t>300mm above pipes</t>
  </si>
  <si>
    <t>106.01.01</t>
  </si>
  <si>
    <t>Using selected excavated material</t>
  </si>
  <si>
    <t>106.03</t>
  </si>
  <si>
    <t>Soilcrete</t>
  </si>
  <si>
    <t>106.01.05</t>
  </si>
  <si>
    <t>Using stabilized material</t>
  </si>
  <si>
    <t>106.02</t>
  </si>
  <si>
    <t>The casting of in situ concrete in</t>
  </si>
  <si>
    <t>bedding and the encasing of pipes</t>
  </si>
  <si>
    <t>(Class 20/19 concrete)</t>
  </si>
  <si>
    <t>106.04</t>
  </si>
  <si>
    <t>Service duct pipes</t>
  </si>
  <si>
    <t>106.04.01</t>
  </si>
  <si>
    <t>Ordinary pipes</t>
  </si>
  <si>
    <t>NexTube DN110 or similar approved</t>
  </si>
  <si>
    <t>106.04.01.01</t>
  </si>
  <si>
    <t>106.04.03</t>
  </si>
  <si>
    <t>Pipe fittings</t>
  </si>
  <si>
    <t>106.04.03.01</t>
  </si>
  <si>
    <t>or similar approved</t>
  </si>
  <si>
    <t>NexTube coupling for DN110 pipes</t>
  </si>
  <si>
    <t>106.05</t>
  </si>
  <si>
    <t>Duct markers</t>
  </si>
  <si>
    <t>106.06</t>
  </si>
  <si>
    <t>Extra over item 106.01 and 106.03</t>
  </si>
  <si>
    <t>for using material obtained from</t>
  </si>
  <si>
    <t>sources provided by the Contractor</t>
  </si>
  <si>
    <t>Health and safety training</t>
  </si>
  <si>
    <t>Dumpy level</t>
  </si>
  <si>
    <t>Provision of personal protective</t>
  </si>
  <si>
    <t>clothing and equipment</t>
  </si>
  <si>
    <t>B001.04.07</t>
  </si>
  <si>
    <t>Provision of safety fences, signs and</t>
  </si>
  <si>
    <t>barricades</t>
  </si>
  <si>
    <t>105.03.01.01</t>
  </si>
  <si>
    <t>Ordinary Fences</t>
  </si>
  <si>
    <t>105.03.01.02</t>
  </si>
  <si>
    <t>Security Fences</t>
  </si>
  <si>
    <t>105.04</t>
  </si>
  <si>
    <t>Dismanteling of existing fences</t>
  </si>
  <si>
    <t>SUMMARY OF PRICING SCHEDULE</t>
  </si>
  <si>
    <t>Section 202</t>
  </si>
  <si>
    <t>202.01</t>
  </si>
  <si>
    <t>Trench excavation</t>
  </si>
  <si>
    <t>Up to 1,0m deep</t>
  </si>
  <si>
    <t>Over 1,0m deep and up to 1,5m deep</t>
  </si>
  <si>
    <t>202.01.01</t>
  </si>
  <si>
    <t>202.01.01.01</t>
  </si>
  <si>
    <t>202.01.01.02</t>
  </si>
  <si>
    <t>Section 201</t>
  </si>
  <si>
    <t>201.01</t>
  </si>
  <si>
    <t>Excess overburden at borrow pits</t>
  </si>
  <si>
    <t>provided by the Employer</t>
  </si>
  <si>
    <t>201.02</t>
  </si>
  <si>
    <t>Temporary stockpiling of material</t>
  </si>
  <si>
    <t>202.02</t>
  </si>
  <si>
    <t>Treatment and maintenance of areas</t>
  </si>
  <si>
    <t xml:space="preserve">surrounding offices and </t>
  </si>
  <si>
    <t>laboratories</t>
  </si>
  <si>
    <t>(Free-haul boundaries will be defined</t>
  </si>
  <si>
    <t>boundaries)</t>
  </si>
  <si>
    <t>B107.03.09.11</t>
  </si>
  <si>
    <t>Extra over items 202.01, 202.03 and</t>
  </si>
  <si>
    <t>Intermediate material</t>
  </si>
  <si>
    <t>Hard material</t>
  </si>
  <si>
    <t>Hand excavation (extra over item</t>
  </si>
  <si>
    <t>202.01)</t>
  </si>
  <si>
    <t>202.02.01</t>
  </si>
  <si>
    <t>202.02.02</t>
  </si>
  <si>
    <t>202.03</t>
  </si>
  <si>
    <t>202.04</t>
  </si>
  <si>
    <t>202.06</t>
  </si>
  <si>
    <t>The backfilling of trenches (excluding</t>
  </si>
  <si>
    <t>the backfill around the pipe barrel)</t>
  </si>
  <si>
    <t>with material obtained from</t>
  </si>
  <si>
    <t>excavations</t>
  </si>
  <si>
    <t>202.07</t>
  </si>
  <si>
    <t>Extra over items 202.06 and 202.13</t>
  </si>
  <si>
    <t>for using backfill material obtained -</t>
  </si>
  <si>
    <t>From borrow areas</t>
  </si>
  <si>
    <t>From sources provided by the</t>
  </si>
  <si>
    <t>contractor</t>
  </si>
  <si>
    <t>202.07.01</t>
  </si>
  <si>
    <t>202.07.02</t>
  </si>
  <si>
    <t>202.10</t>
  </si>
  <si>
    <t>Removal of spoil material -</t>
  </si>
  <si>
    <t>To positions indicated on the</t>
  </si>
  <si>
    <t>Drawings or by the Engineer</t>
  </si>
  <si>
    <t>To dumping areas to be provided by</t>
  </si>
  <si>
    <t>Contractor</t>
  </si>
  <si>
    <t>202.10.01</t>
  </si>
  <si>
    <t>202.10.02</t>
  </si>
  <si>
    <t>202.12</t>
  </si>
  <si>
    <t>Extra over item 202.06 for additional</t>
  </si>
  <si>
    <t>compaction of backfill to 93% of</t>
  </si>
  <si>
    <t>modified AASHTO density in road</t>
  </si>
  <si>
    <t>reserves</t>
  </si>
  <si>
    <t>Backfilling trenches with soilcrete</t>
  </si>
  <si>
    <t>202.13</t>
  </si>
  <si>
    <t>Section 203</t>
  </si>
  <si>
    <t>203.01</t>
  </si>
  <si>
    <t>Excavation and borrow to fill</t>
  </si>
  <si>
    <t>203.01.01</t>
  </si>
  <si>
    <t>Compaction to 90% of modified</t>
  </si>
  <si>
    <t>AASHTO density</t>
  </si>
  <si>
    <t>Extra over item 203.01 for excavating</t>
  </si>
  <si>
    <t>in -</t>
  </si>
  <si>
    <t>Boulder material class  A</t>
  </si>
  <si>
    <t>203.02</t>
  </si>
  <si>
    <t>203.02.01</t>
  </si>
  <si>
    <t>203.02.02</t>
  </si>
  <si>
    <t>203.02.03</t>
  </si>
  <si>
    <t>203.02.04</t>
  </si>
  <si>
    <t>203.03</t>
  </si>
  <si>
    <t>Excavate and spoil of -</t>
  </si>
  <si>
    <t>Soft material</t>
  </si>
  <si>
    <t>203.03.01</t>
  </si>
  <si>
    <t>203.03.02</t>
  </si>
  <si>
    <t>203.03.03</t>
  </si>
  <si>
    <t>203.03.04</t>
  </si>
  <si>
    <t>203.03.05</t>
  </si>
  <si>
    <t>203.04</t>
  </si>
  <si>
    <t>Removal of oversize material</t>
  </si>
  <si>
    <t>203.05</t>
  </si>
  <si>
    <t>Variations in compactive effort</t>
  </si>
  <si>
    <t>and item 203.07)</t>
  </si>
  <si>
    <t>Vibratory rollers</t>
  </si>
  <si>
    <t>Impact rollers</t>
  </si>
  <si>
    <t>m².pass</t>
  </si>
  <si>
    <t>203.05.01</t>
  </si>
  <si>
    <t>203.05.02</t>
  </si>
  <si>
    <t>modified AASHTO density</t>
  </si>
  <si>
    <t>PROTECTION</t>
  </si>
  <si>
    <t>DRAINAGE AND EROSION</t>
  </si>
  <si>
    <t>Series B107</t>
  </si>
  <si>
    <t>Construction Plant</t>
  </si>
  <si>
    <t>Backfilling with selected excavated</t>
  </si>
  <si>
    <t>material compacted to -</t>
  </si>
  <si>
    <t>502.01.01</t>
  </si>
  <si>
    <t>90% of modified AASHTO density</t>
  </si>
  <si>
    <t>93% of modified AASHTO density</t>
  </si>
  <si>
    <t>95% of modified AASHTO density</t>
  </si>
  <si>
    <t>502.02</t>
  </si>
  <si>
    <t>502.02.01</t>
  </si>
  <si>
    <t>502.02.01.01</t>
  </si>
  <si>
    <t>Class B bedding / Class 100D</t>
  </si>
  <si>
    <t>Class 20/19</t>
  </si>
  <si>
    <t>Class 25/19</t>
  </si>
  <si>
    <t>502.10.03</t>
  </si>
  <si>
    <t>Inlet and outlet structures, catchpits,</t>
  </si>
  <si>
    <t>manholes and junction boxes</t>
  </si>
  <si>
    <t>excluding formwork, but including</t>
  </si>
  <si>
    <t>U2 surface finish</t>
  </si>
  <si>
    <t>502.10.03.01</t>
  </si>
  <si>
    <t>502.10.03.02</t>
  </si>
  <si>
    <t>502.17</t>
  </si>
  <si>
    <t>Brick work</t>
  </si>
  <si>
    <t>230mm thick</t>
  </si>
  <si>
    <t>502.17.02</t>
  </si>
  <si>
    <t>502.18</t>
  </si>
  <si>
    <t>Plaster</t>
  </si>
  <si>
    <t>502.19</t>
  </si>
  <si>
    <t>Benching</t>
  </si>
  <si>
    <t>502.20</t>
  </si>
  <si>
    <t>Accessories</t>
  </si>
  <si>
    <t>Manhole covers including frames</t>
  </si>
  <si>
    <t>Combination precast concrete / cast</t>
  </si>
  <si>
    <t>Step Irons</t>
  </si>
  <si>
    <t>502.20.01</t>
  </si>
  <si>
    <t>502.20.01.01</t>
  </si>
  <si>
    <t>502.20.01.02</t>
  </si>
  <si>
    <t>502.20.03</t>
  </si>
  <si>
    <t>502.20.04</t>
  </si>
  <si>
    <t>Catchpit cover slabs Class 25/19</t>
  </si>
  <si>
    <t>concrete</t>
  </si>
  <si>
    <t>502.20.04.01</t>
  </si>
  <si>
    <t>502.20.04.01.01</t>
  </si>
  <si>
    <t>502.20.04.02</t>
  </si>
  <si>
    <t>Junction box cover slab Class 25/29</t>
  </si>
  <si>
    <t>Span (L) 1,0m</t>
  </si>
  <si>
    <t>502.20.04.02.01</t>
  </si>
  <si>
    <t>(See drawing STD003 - Sheet 2)</t>
  </si>
  <si>
    <t>(See drawing STD004 - Sheet 1)</t>
  </si>
  <si>
    <t>(See drawing STD004 - Sheet 6)</t>
  </si>
  <si>
    <t>502.20.05</t>
  </si>
  <si>
    <t>Catchpit steel frame</t>
  </si>
  <si>
    <t>(see drawing STD003 - Sheet 2)</t>
  </si>
  <si>
    <t>502.21</t>
  </si>
  <si>
    <t>502.22</t>
  </si>
  <si>
    <t>Extra over Items 502.01 and 502.21</t>
  </si>
  <si>
    <t>for using material obtained</t>
  </si>
  <si>
    <t>502.22.01</t>
  </si>
  <si>
    <t>502.22.02</t>
  </si>
  <si>
    <t>502.23</t>
  </si>
  <si>
    <t>Section 502</t>
  </si>
  <si>
    <t>Prefabricated Culverts and</t>
  </si>
  <si>
    <t>Stormwater Sewers</t>
  </si>
  <si>
    <t>Section 503</t>
  </si>
  <si>
    <t>503.01</t>
  </si>
  <si>
    <t>Concrete kerbing Class 20/19</t>
  </si>
  <si>
    <t xml:space="preserve">concrete  </t>
  </si>
  <si>
    <t>(See drawing STD007 - Sheet 1)</t>
  </si>
  <si>
    <t>Edge beam</t>
  </si>
  <si>
    <t>Concrete kerbing-channelling</t>
  </si>
  <si>
    <t>503.01.01</t>
  </si>
  <si>
    <t>502.01.03</t>
  </si>
  <si>
    <t>503.02</t>
  </si>
  <si>
    <t>concrete channel</t>
  </si>
  <si>
    <t>503.03</t>
  </si>
  <si>
    <t>Transition sections</t>
  </si>
  <si>
    <t>(See drawing STD007 - Sheet 2)</t>
  </si>
  <si>
    <t>300mm sloping kerb</t>
  </si>
  <si>
    <t>503.03.01</t>
  </si>
  <si>
    <t>503.02.01</t>
  </si>
  <si>
    <t>Dayworks</t>
  </si>
  <si>
    <t>B107.01</t>
  </si>
  <si>
    <t>B107.01.01</t>
  </si>
  <si>
    <t>B107.01.02</t>
  </si>
  <si>
    <t>B107.02</t>
  </si>
  <si>
    <t>B107.03</t>
  </si>
  <si>
    <t>B107.03.01</t>
  </si>
  <si>
    <t>B107.02.01</t>
  </si>
  <si>
    <t>B107.02.02</t>
  </si>
  <si>
    <t>107</t>
  </si>
  <si>
    <t>Precast concrete frame and cover</t>
  </si>
  <si>
    <t>Section 504</t>
  </si>
  <si>
    <t>504.03</t>
  </si>
  <si>
    <t>Side drains</t>
  </si>
  <si>
    <t>(See drawing STD17 - Sheet 2)</t>
  </si>
  <si>
    <t>erf access</t>
  </si>
  <si>
    <t>Type 1.1 - Small side drain allowing</t>
  </si>
  <si>
    <t>Type 1.2 - Small side drain allowing</t>
  </si>
  <si>
    <t>504.03.01</t>
  </si>
  <si>
    <t>504.03.02</t>
  </si>
  <si>
    <t>Engineers Accommodation</t>
  </si>
  <si>
    <t>Section 601</t>
  </si>
  <si>
    <t>Subbase</t>
  </si>
  <si>
    <t>601.04</t>
  </si>
  <si>
    <t>Extra over item 601.03 for obtaining</t>
  </si>
  <si>
    <t>material from</t>
  </si>
  <si>
    <t>Intermediate excavations</t>
  </si>
  <si>
    <t>601.04.01</t>
  </si>
  <si>
    <t>601.06</t>
  </si>
  <si>
    <t>Extra over Item 601.02 for borrow</t>
  </si>
  <si>
    <t>material from sources to be supplied</t>
  </si>
  <si>
    <t>by the Contractor</t>
  </si>
  <si>
    <t>601.06.03.01</t>
  </si>
  <si>
    <t>Crushed-stone Pavement Layers</t>
  </si>
  <si>
    <t>Section 602</t>
  </si>
  <si>
    <t>602.01</t>
  </si>
  <si>
    <t>Commercial sources</t>
  </si>
  <si>
    <t>602.01.01</t>
  </si>
  <si>
    <t>Excavations outside the normal</t>
  </si>
  <si>
    <t>trench profile</t>
  </si>
  <si>
    <t>202.09 for excavating in -</t>
  </si>
  <si>
    <t>Boulder material class B</t>
  </si>
  <si>
    <t>(applicable to sub item 203.01.03</t>
  </si>
  <si>
    <t>Up to 1,0m wide</t>
  </si>
  <si>
    <t>Section 605</t>
  </si>
  <si>
    <t>903</t>
  </si>
  <si>
    <t>502.01</t>
  </si>
  <si>
    <t>502.01.02</t>
  </si>
  <si>
    <t>Precast concrete elements</t>
  </si>
  <si>
    <t>Splayed corner slab 1.5m long</t>
  </si>
  <si>
    <t>From borrow areas provided by</t>
  </si>
  <si>
    <t>From sources provided by Contractor</t>
  </si>
  <si>
    <t>503.01.05</t>
  </si>
  <si>
    <t>Crushed-stone base constructed</t>
  </si>
  <si>
    <t>ℓ</t>
  </si>
  <si>
    <t>605.01</t>
  </si>
  <si>
    <t>Prime coat</t>
  </si>
  <si>
    <t>605.01.04</t>
  </si>
  <si>
    <t>B107.03.02</t>
  </si>
  <si>
    <t>B107.03.04</t>
  </si>
  <si>
    <t xml:space="preserve">as 1km outside the indicated site </t>
  </si>
  <si>
    <t>B107.03.05</t>
  </si>
  <si>
    <t>B107.03.06</t>
  </si>
  <si>
    <t>B107.03.09</t>
  </si>
  <si>
    <t>B107.04</t>
  </si>
  <si>
    <t>Transport of Construction Plant</t>
  </si>
  <si>
    <t>B107.04.01</t>
  </si>
  <si>
    <t>B107.04.02</t>
  </si>
  <si>
    <t>Tipper trucks</t>
  </si>
  <si>
    <t>6m³ capacity</t>
  </si>
  <si>
    <t>10m³ capacity</t>
  </si>
  <si>
    <t>B107.03.01.01</t>
  </si>
  <si>
    <t>B107.03.01.02</t>
  </si>
  <si>
    <t>Backhoe loaders (Mass 7 - 8 ton)</t>
  </si>
  <si>
    <t>Tracked Excavator (Mass 18 - 22 ton,</t>
  </si>
  <si>
    <t>Power 70 - 105 kW)</t>
  </si>
  <si>
    <t>Generator (15kVA)</t>
  </si>
  <si>
    <t>Grader (Mass 16 - 20 ton)</t>
  </si>
  <si>
    <t>Rollers</t>
  </si>
  <si>
    <t>B107.03.09.01</t>
  </si>
  <si>
    <t>Pneumatic Roller (14 - 21 ton)</t>
  </si>
  <si>
    <t>Single drum vibratory padfoot roller</t>
  </si>
  <si>
    <t>(10 - 14 ton)</t>
  </si>
  <si>
    <t>B107.03.09.03</t>
  </si>
  <si>
    <t>Single drum vibratory smooth roller</t>
  </si>
  <si>
    <t>B107.03.09.05</t>
  </si>
  <si>
    <t xml:space="preserve">Pedestrian roller (1000 - 1500kg, </t>
  </si>
  <si>
    <t>width 900mm)</t>
  </si>
  <si>
    <t>Flatbed truck (2 - 4 ton)</t>
  </si>
  <si>
    <t>Lowbed (30 - 40 ton)</t>
  </si>
  <si>
    <t>(See Drawing STD-001)</t>
  </si>
  <si>
    <t>903.03</t>
  </si>
  <si>
    <t>Special tests on concrete and asphalt</t>
  </si>
  <si>
    <t>Section 105</t>
  </si>
  <si>
    <t>105.01</t>
  </si>
  <si>
    <t>Supply and erection of new fencing</t>
  </si>
  <si>
    <t>material</t>
  </si>
  <si>
    <t>concrete cubes</t>
  </si>
  <si>
    <t>Compressive-strength tests on</t>
  </si>
  <si>
    <t>903.03.01</t>
  </si>
  <si>
    <t>rate only</t>
  </si>
  <si>
    <t>Invert bitumen emulsion which complies</t>
  </si>
  <si>
    <t>with SANS 1260 (MSP 1)</t>
  </si>
  <si>
    <t>Section 903</t>
  </si>
  <si>
    <t>903.01</t>
  </si>
  <si>
    <t>Provision of testing equipment</t>
  </si>
  <si>
    <t>150mm x 150mm x150mm concrete-</t>
  </si>
  <si>
    <t>cube moulds</t>
  </si>
  <si>
    <t>903.01.03</t>
  </si>
  <si>
    <t>km</t>
  </si>
  <si>
    <t>Contract Notice Board</t>
  </si>
  <si>
    <t xml:space="preserve">Labour during normal working hours </t>
  </si>
  <si>
    <t>Unskilled labour</t>
  </si>
  <si>
    <t>Semi-skilled labour</t>
  </si>
  <si>
    <t>B107.01.03</t>
  </si>
  <si>
    <t>Skilled labour</t>
  </si>
  <si>
    <t>Extra-over item B107.02 for charges</t>
  </si>
  <si>
    <t>and overheads</t>
  </si>
  <si>
    <t>B107.02.03</t>
  </si>
  <si>
    <t>Extra over item 503.01.01 for variations</t>
  </si>
  <si>
    <t>in concrete volume due to variations</t>
  </si>
  <si>
    <t>in standard dimensions</t>
  </si>
  <si>
    <t>Concrete elements (unreinforced)</t>
  </si>
  <si>
    <t>Concrete elements (reinforced)</t>
  </si>
  <si>
    <t>101.05.02.05</t>
  </si>
  <si>
    <t>Preliminary and General Charges:</t>
  </si>
  <si>
    <t>Provision of construction supervisors-</t>
  </si>
  <si>
    <t>Community liaison officer</t>
  </si>
  <si>
    <t>Supplying and laying of concrete</t>
  </si>
  <si>
    <t>pipe culverts (type SC-pipes)</t>
  </si>
  <si>
    <t>101.04.02</t>
  </si>
  <si>
    <t>104.04.02</t>
  </si>
  <si>
    <t>Office and laboratory accommodation</t>
  </si>
  <si>
    <t>accommodation, including fittings,</t>
  </si>
  <si>
    <t>Accommodation of traffic and</t>
  </si>
  <si>
    <t>Moveable barricade / road sign</t>
  </si>
  <si>
    <t xml:space="preserve">Preparing areas for grassing and </t>
  </si>
  <si>
    <t>Top soiling on the Site with -</t>
  </si>
  <si>
    <t>Hydro seeding</t>
  </si>
  <si>
    <t>for hydro seeding</t>
  </si>
  <si>
    <t>%</t>
  </si>
  <si>
    <t>001</t>
  </si>
  <si>
    <t>002</t>
  </si>
  <si>
    <t>101</t>
  </si>
  <si>
    <t>102</t>
  </si>
  <si>
    <t>103</t>
  </si>
  <si>
    <t>104</t>
  </si>
  <si>
    <t>106</t>
  </si>
  <si>
    <t>202</t>
  </si>
  <si>
    <t>203</t>
  </si>
  <si>
    <t>502</t>
  </si>
  <si>
    <t>503</t>
  </si>
  <si>
    <t>504</t>
  </si>
  <si>
    <t>601</t>
  </si>
  <si>
    <t>602</t>
  </si>
  <si>
    <t>605</t>
  </si>
  <si>
    <t>General Requirements and Charges</t>
  </si>
  <si>
    <t>Site Clearing and Grubbing</t>
  </si>
  <si>
    <t>Overhaul</t>
  </si>
  <si>
    <t>Landscaping and Grassing</t>
  </si>
  <si>
    <t>Service Ducts</t>
  </si>
  <si>
    <t>Trenching</t>
  </si>
  <si>
    <t>Mass Earthworks</t>
  </si>
  <si>
    <t>Prefabricated Culverts and Stormwater Drainage</t>
  </si>
  <si>
    <t>Kerbing and Channelling</t>
  </si>
  <si>
    <t>Open Drains</t>
  </si>
  <si>
    <t>Gravel Pavement Layers</t>
  </si>
  <si>
    <t>Prime Coat</t>
  </si>
  <si>
    <t>Testing</t>
  </si>
  <si>
    <t>SERIES 0</t>
  </si>
  <si>
    <t>GENERAL</t>
  </si>
  <si>
    <t>ITEM</t>
  </si>
  <si>
    <t>DESCRIPTION</t>
  </si>
  <si>
    <t>UNIT</t>
  </si>
  <si>
    <t>QTY</t>
  </si>
  <si>
    <t>RATE</t>
  </si>
  <si>
    <t>AMOUNT</t>
  </si>
  <si>
    <t>TOTAL CARRIED TO SUMMARY</t>
  </si>
  <si>
    <t>Signature of person authorised to sign the tender:</t>
  </si>
  <si>
    <t>Date</t>
  </si>
  <si>
    <t>TOTAL CARRIED FORWARD</t>
  </si>
  <si>
    <t>TOTAL BROUGHT FORWARD</t>
  </si>
  <si>
    <t>SECTION</t>
  </si>
  <si>
    <t>Section 001</t>
  </si>
  <si>
    <t xml:space="preserve">Excavate by hand to expose existing </t>
  </si>
  <si>
    <t>services and backfill</t>
  </si>
  <si>
    <t>m³</t>
  </si>
  <si>
    <t>001.03</t>
  </si>
  <si>
    <t>Compliance with the Occupational</t>
  </si>
  <si>
    <t>Health and Safety Act and applicable</t>
  </si>
  <si>
    <t>regulations</t>
  </si>
  <si>
    <t>Provision of a Health and Safety Plan</t>
  </si>
  <si>
    <t>Provision of a Health and Safety File</t>
  </si>
  <si>
    <t>Full time</t>
  </si>
  <si>
    <t>Provision of a safety officer-</t>
  </si>
  <si>
    <t>Monthly Wage</t>
  </si>
  <si>
    <t>charges and profit</t>
  </si>
  <si>
    <t>Section 002</t>
  </si>
  <si>
    <t>Engineer's Accommodation</t>
  </si>
  <si>
    <t>Services</t>
  </si>
  <si>
    <t>Services for offices and laboratories</t>
  </si>
  <si>
    <t>Provision of office and laboratory</t>
  </si>
  <si>
    <t>furniture and equipment and car ports</t>
  </si>
  <si>
    <t>furniture and equipment and car ports,</t>
  </si>
  <si>
    <t>as specified</t>
  </si>
  <si>
    <t xml:space="preserve">Re-use of office and laboratory </t>
  </si>
  <si>
    <t>Provision of survey equipment and</t>
  </si>
  <si>
    <t>assistants</t>
  </si>
  <si>
    <t>ANCILLARY WORK</t>
  </si>
  <si>
    <t>SERIES 2</t>
  </si>
  <si>
    <t>EARTHWORKS</t>
  </si>
  <si>
    <t>201</t>
  </si>
  <si>
    <t>General</t>
  </si>
  <si>
    <t xml:space="preserve">GENERAL   </t>
  </si>
  <si>
    <t xml:space="preserve">SERIES 1 </t>
  </si>
  <si>
    <t>SERIES 5</t>
  </si>
  <si>
    <t>DRAINAGE AND EROSION PROTECTION</t>
  </si>
  <si>
    <t>SERIES 6</t>
  </si>
  <si>
    <t>ROADS AND PARKING AREAS</t>
  </si>
  <si>
    <t>Add 10% for contingencies</t>
  </si>
  <si>
    <t>SUBTOTAL</t>
  </si>
  <si>
    <t>CONTRACT PRICE CARRIED FORWARD TO FORM OF OFFER</t>
  </si>
  <si>
    <t>TOTAL OF SCHEDULED PRICES</t>
  </si>
  <si>
    <t>105</t>
  </si>
  <si>
    <t>Fencing</t>
  </si>
  <si>
    <t>SERIES 9</t>
  </si>
  <si>
    <t>TOTAL SCHEDULE OF PRICES</t>
  </si>
  <si>
    <t>SERIES 1</t>
  </si>
  <si>
    <t>Section 101</t>
  </si>
  <si>
    <t>101.01</t>
  </si>
  <si>
    <t>Clearing and grubbing</t>
  </si>
  <si>
    <t>Areas</t>
  </si>
  <si>
    <t>101.01.01</t>
  </si>
  <si>
    <t>m²</t>
  </si>
  <si>
    <t>no</t>
  </si>
  <si>
    <t>101.04</t>
  </si>
  <si>
    <t>Re-clearing of areas (only on the</t>
  </si>
  <si>
    <t>written instructions of the Engineer)</t>
  </si>
  <si>
    <t>Areas not classified as strips</t>
  </si>
  <si>
    <t>101.05</t>
  </si>
  <si>
    <t>Removal and disposal of specific</t>
  </si>
  <si>
    <t>elements</t>
  </si>
  <si>
    <t>m</t>
  </si>
  <si>
    <t>230mm brickwork</t>
  </si>
  <si>
    <t>115mm brickwork</t>
  </si>
  <si>
    <t>Asphalt surfacing</t>
  </si>
  <si>
    <t>101.05.02.01</t>
  </si>
  <si>
    <t>101.05.02.02</t>
  </si>
  <si>
    <t>101.05.02.04</t>
  </si>
  <si>
    <t>Section 102:</t>
  </si>
  <si>
    <t>Accommodation of Traffic</t>
  </si>
  <si>
    <t>maintenance of bypasses</t>
  </si>
  <si>
    <t>Blading of bypasses by motor grader</t>
  </si>
  <si>
    <t>Maintenance of surfacing of</t>
  </si>
  <si>
    <t>pavement layers of bitumen-surfaced</t>
  </si>
  <si>
    <t>bypasses and existing bitumen-</t>
  </si>
  <si>
    <t>surfaced roads used as bypasses</t>
  </si>
  <si>
    <t>km.pass</t>
  </si>
  <si>
    <t>102.05</t>
  </si>
  <si>
    <t>Existing roads used as bypasses</t>
  </si>
  <si>
    <t>102.14</t>
  </si>
  <si>
    <t>Temporary traffic-control facilities</t>
  </si>
  <si>
    <t>Flagmen</t>
  </si>
  <si>
    <t>Portable Stop and Go signs</t>
  </si>
  <si>
    <t>Amber flashing lights</t>
  </si>
  <si>
    <t>Road signs, TR-series, 1200mm in</t>
  </si>
  <si>
    <t>Road signs, TW-series, 1524mm</t>
  </si>
  <si>
    <t>sides</t>
  </si>
  <si>
    <t>Road signs, TG-series</t>
  </si>
  <si>
    <t>Danger plates and delineators</t>
  </si>
  <si>
    <t>combination</t>
  </si>
  <si>
    <t>102.14.02</t>
  </si>
  <si>
    <t>102.14.03</t>
  </si>
  <si>
    <t>102.14.04</t>
  </si>
  <si>
    <t>102.14.05</t>
  </si>
  <si>
    <t>102.14.06</t>
  </si>
  <si>
    <t>102.14.07</t>
  </si>
  <si>
    <t>102.14.08</t>
  </si>
  <si>
    <t>102.15</t>
  </si>
  <si>
    <t>Re-use or removal of traffic-control</t>
  </si>
  <si>
    <t>facilities</t>
  </si>
  <si>
    <t>Traffic cones</t>
  </si>
  <si>
    <t>102.14.10</t>
  </si>
  <si>
    <t>diameter or 900mm x 675mm if</t>
  </si>
  <si>
    <t>rectangular</t>
  </si>
  <si>
    <t>Amber flicker lights</t>
  </si>
  <si>
    <t>Road signs, TR and TW series</t>
  </si>
  <si>
    <t>Plastic New Jersey barrier</t>
  </si>
  <si>
    <t>102.15.01</t>
  </si>
  <si>
    <t>102.15.02</t>
  </si>
  <si>
    <t>102.15.03</t>
  </si>
  <si>
    <t>102.15.04</t>
  </si>
  <si>
    <t>102.15.05</t>
  </si>
  <si>
    <t>Obliteration of bypasses</t>
  </si>
  <si>
    <t>Section 103</t>
  </si>
  <si>
    <t>103.01</t>
  </si>
  <si>
    <t>Overhaul on material hauled outside</t>
  </si>
  <si>
    <t>the defined free-haul boundaries</t>
  </si>
  <si>
    <t>m³.km</t>
  </si>
  <si>
    <t>Section 104</t>
  </si>
  <si>
    <t>104.01</t>
  </si>
  <si>
    <t>Trimming</t>
  </si>
  <si>
    <t>Hand trimming</t>
  </si>
  <si>
    <t>h</t>
  </si>
  <si>
    <t>104.03</t>
  </si>
  <si>
    <t>ground covers</t>
  </si>
  <si>
    <t>Scarifying</t>
  </si>
  <si>
    <t>Employer</t>
  </si>
  <si>
    <t>Topsoil provided by the Contractor</t>
  </si>
  <si>
    <t>from other sources (including all</t>
  </si>
  <si>
    <t>haul)</t>
  </si>
  <si>
    <t>QUALITY CONTROL</t>
  </si>
  <si>
    <t>104.03.01</t>
  </si>
  <si>
    <t>104.03.02</t>
  </si>
  <si>
    <t>104.03.02.02</t>
  </si>
  <si>
    <t>ha</t>
  </si>
  <si>
    <t>104.03.04</t>
  </si>
  <si>
    <t>Supplying and applying chemical</t>
  </si>
  <si>
    <t>fertilizers</t>
  </si>
  <si>
    <t>Lime</t>
  </si>
  <si>
    <t>Stockpiling of topsoil</t>
  </si>
  <si>
    <t>t</t>
  </si>
  <si>
    <t>104.01.02</t>
  </si>
  <si>
    <t>104.03.04.01</t>
  </si>
  <si>
    <t>104.03.04.02</t>
  </si>
  <si>
    <t>104.03.05</t>
  </si>
  <si>
    <t>104.04</t>
  </si>
  <si>
    <t>Grassing</t>
  </si>
  <si>
    <t>Sodding</t>
  </si>
  <si>
    <t>Providing approved seed mixture</t>
  </si>
  <si>
    <t>kg</t>
  </si>
  <si>
    <t>Series 106</t>
  </si>
  <si>
    <t>106.01</t>
  </si>
  <si>
    <t>Cleaning existing pipe culverts</t>
  </si>
  <si>
    <t>001.01.01</t>
  </si>
  <si>
    <t>001.01.02</t>
  </si>
  <si>
    <t>Lump sum</t>
  </si>
  <si>
    <t>001.04</t>
  </si>
  <si>
    <t>001.05.01</t>
  </si>
  <si>
    <t>001.05.02</t>
  </si>
  <si>
    <t>001.04.01</t>
  </si>
  <si>
    <t>001.04.02</t>
  </si>
  <si>
    <t>001.04.03</t>
  </si>
  <si>
    <t>001.04.03.02</t>
  </si>
  <si>
    <t>001.04.04</t>
  </si>
  <si>
    <t>001.04.04.02</t>
  </si>
  <si>
    <t>001.04.05</t>
  </si>
  <si>
    <t>Percentage on item 001.05.01 for</t>
  </si>
  <si>
    <t>001.06</t>
  </si>
  <si>
    <t>001.05</t>
  </si>
  <si>
    <t>001.01</t>
  </si>
  <si>
    <t>002.01</t>
  </si>
  <si>
    <t>002.02</t>
  </si>
  <si>
    <t>002.03.01</t>
  </si>
  <si>
    <t>002.03</t>
  </si>
  <si>
    <t>002.03.02</t>
  </si>
  <si>
    <t>002.04</t>
  </si>
  <si>
    <t>002.04.01</t>
  </si>
  <si>
    <t>102.14.01</t>
  </si>
  <si>
    <t>102.16</t>
  </si>
  <si>
    <t>102.01</t>
  </si>
  <si>
    <t>102.07</t>
  </si>
  <si>
    <t>102.08</t>
  </si>
  <si>
    <t>102.14.09</t>
  </si>
  <si>
    <t xml:space="preserve">Fixed charges </t>
  </si>
  <si>
    <t xml:space="preserve">Time-related charges </t>
  </si>
  <si>
    <t>Month</t>
  </si>
  <si>
    <t>001.04.06</t>
  </si>
  <si>
    <t>pd</t>
  </si>
  <si>
    <t>days</t>
  </si>
  <si>
    <t>Section 604</t>
  </si>
  <si>
    <t>Stabilization</t>
  </si>
  <si>
    <t>604.01</t>
  </si>
  <si>
    <t>Chemical stabilization extra over</t>
  </si>
  <si>
    <t>unstabilized compacted layers</t>
  </si>
  <si>
    <t>604.02</t>
  </si>
  <si>
    <t>Chemical stabilizing agent</t>
  </si>
  <si>
    <t>604.02.01</t>
  </si>
  <si>
    <t>Cement</t>
  </si>
  <si>
    <t>604.03</t>
  </si>
  <si>
    <t>Mechanical modification, extra over</t>
  </si>
  <si>
    <t>untreated layer</t>
  </si>
  <si>
    <t>Section 606</t>
  </si>
  <si>
    <t>Asphalt Base and Surfacing</t>
  </si>
  <si>
    <t>606.02</t>
  </si>
  <si>
    <t>606.02.01</t>
  </si>
  <si>
    <t>30mm Continuously graded (medium)</t>
  </si>
  <si>
    <t>606.07</t>
  </si>
  <si>
    <t>Traffic Calming measures</t>
  </si>
  <si>
    <t>606.07.01</t>
  </si>
  <si>
    <t xml:space="preserve">Construction of speed hump </t>
  </si>
  <si>
    <t>No</t>
  </si>
  <si>
    <t>(See drawing STD016 - Sheet 1)</t>
  </si>
  <si>
    <t>606.07.02</t>
  </si>
  <si>
    <t>Construction of raised pedestrian crossings</t>
  </si>
  <si>
    <t>(See drawing STD016 - Sheet 2 of 7)</t>
  </si>
  <si>
    <t>609.01</t>
  </si>
  <si>
    <t>Construction of segmental block</t>
  </si>
  <si>
    <t>paving made from -</t>
  </si>
  <si>
    <t>609.01.01</t>
  </si>
  <si>
    <t>60mm Type S-A, Class 25 (Grey in Colour)</t>
  </si>
  <si>
    <t>609.01.02</t>
  </si>
  <si>
    <t>60mm Type S-A, Class 25 (Charcoal in Colour)</t>
  </si>
  <si>
    <t>609.01.03</t>
  </si>
  <si>
    <t>60mm Type S-A, Class 25 (Terrecota in Colour)</t>
  </si>
  <si>
    <t>609.03</t>
  </si>
  <si>
    <t>The construction of edge restraints</t>
  </si>
  <si>
    <t>with</t>
  </si>
  <si>
    <t>609.03.02</t>
  </si>
  <si>
    <t>Drawing No STD008</t>
  </si>
  <si>
    <t>609.06</t>
  </si>
  <si>
    <t>Construction of pedestrian ramps</t>
  </si>
  <si>
    <t>for the disabled</t>
  </si>
  <si>
    <t>(See drawing STD009)</t>
  </si>
  <si>
    <t>604</t>
  </si>
  <si>
    <t>609</t>
  </si>
  <si>
    <t>Stabilisation</t>
  </si>
  <si>
    <t>606</t>
  </si>
  <si>
    <t>Construction of Segmental Block Paving</t>
  </si>
  <si>
    <t>Add 15% VAT</t>
  </si>
  <si>
    <t>Prov Sum</t>
  </si>
  <si>
    <t>Precast concrete edge beam</t>
  </si>
  <si>
    <t>609.03.01</t>
  </si>
  <si>
    <t>612.01</t>
  </si>
  <si>
    <t>Sign boards with painted background, symbols,</t>
  </si>
  <si>
    <t>lettering and borders in engineering-grade retro-</t>
  </si>
  <si>
    <t>reflective material with sign boards constructed</t>
  </si>
  <si>
    <t>from:</t>
  </si>
  <si>
    <t>612.01.03</t>
  </si>
  <si>
    <t>Sheet steel (Chromadek) with an:</t>
  </si>
  <si>
    <t>612.01.03.01</t>
  </si>
  <si>
    <t>Area not exceeding 2 m²</t>
  </si>
  <si>
    <t>612.02</t>
  </si>
  <si>
    <t>Extra over Item 612.01 for:</t>
  </si>
  <si>
    <t>612.02.01</t>
  </si>
  <si>
    <t>Background of retro-reflective material of:</t>
  </si>
  <si>
    <t>612.02.01.01</t>
  </si>
  <si>
    <t>Engineering grade</t>
  </si>
  <si>
    <t>High-intensity grade</t>
  </si>
  <si>
    <t>612.02.02</t>
  </si>
  <si>
    <t>Lettering, symbols and borders of retro-reflec-</t>
  </si>
  <si>
    <t>tive material of:</t>
  </si>
  <si>
    <t>612.02.02.01</t>
  </si>
  <si>
    <t>612.03</t>
  </si>
  <si>
    <t>Sign supports</t>
  </si>
  <si>
    <t>612.03.02</t>
  </si>
  <si>
    <t>Steel tubing</t>
  </si>
  <si>
    <t>612.04</t>
  </si>
  <si>
    <t>Extra over Items 612.03.01 and</t>
  </si>
  <si>
    <t>612.03.02 for providing</t>
  </si>
  <si>
    <t>612.04.01</t>
  </si>
  <si>
    <t>Unpainted galvanized steel members</t>
  </si>
  <si>
    <t>612.05</t>
  </si>
  <si>
    <t>Excavation and backfilling for sign supports</t>
  </si>
  <si>
    <t>Section 613</t>
  </si>
  <si>
    <t>613.01</t>
  </si>
  <si>
    <t>Road-marking paint</t>
  </si>
  <si>
    <t>613.01.06</t>
  </si>
  <si>
    <t>Kerb markings (any colour)</t>
  </si>
  <si>
    <t>613.02</t>
  </si>
  <si>
    <t>Retro-reflective road-marking paint</t>
  </si>
  <si>
    <t>613.02.01</t>
  </si>
  <si>
    <t>White lines (broken or unbroken) 100 mm wide</t>
  </si>
  <si>
    <t>613.02.02</t>
  </si>
  <si>
    <t>Yellow lines (broken or unbroken) 100 mm wide</t>
  </si>
  <si>
    <t>613.02.03</t>
  </si>
  <si>
    <t>White lettering and symbols</t>
  </si>
  <si>
    <t>613.02.04</t>
  </si>
  <si>
    <t>Yellow lettering and symbols</t>
  </si>
  <si>
    <t>613.02.05</t>
  </si>
  <si>
    <t>Traffic-island markings (any colour)</t>
  </si>
  <si>
    <t>B613.02.06</t>
  </si>
  <si>
    <t>Reflective tape</t>
  </si>
  <si>
    <t>613.04</t>
  </si>
  <si>
    <t>Variation in the rate of application</t>
  </si>
  <si>
    <t>613.04.01</t>
  </si>
  <si>
    <t>White paint</t>
  </si>
  <si>
    <t>613.04.02</t>
  </si>
  <si>
    <t>Yellow paint</t>
  </si>
  <si>
    <t>613.04.03</t>
  </si>
  <si>
    <t>Glass beads</t>
  </si>
  <si>
    <t>613.06</t>
  </si>
  <si>
    <t>Setting out and the premarking of lines (excluding</t>
  </si>
  <si>
    <t>traffic-island markings, lettering and symbols)</t>
  </si>
  <si>
    <t>612</t>
  </si>
  <si>
    <t>613</t>
  </si>
  <si>
    <t>Traffic Markings</t>
  </si>
  <si>
    <t>Section 609</t>
  </si>
  <si>
    <t>Segmented Paving</t>
  </si>
  <si>
    <t>Series 612</t>
  </si>
  <si>
    <t>Traffic Signs</t>
  </si>
  <si>
    <t>Traffic Marking</t>
  </si>
  <si>
    <t>Months</t>
  </si>
  <si>
    <t>600mm Ø</t>
  </si>
  <si>
    <t>502.02.01.02</t>
  </si>
  <si>
    <t>iron frame and cover A-type</t>
  </si>
  <si>
    <t>Section 505</t>
  </si>
  <si>
    <t>EROSION PROTECTION</t>
  </si>
  <si>
    <t>and backfilling</t>
  </si>
  <si>
    <t>505.01</t>
  </si>
  <si>
    <t>Foundation trench excavation</t>
  </si>
  <si>
    <t>505.01.01</t>
  </si>
  <si>
    <t xml:space="preserve">In solid rock (material which requires blasting) </t>
  </si>
  <si>
    <t>505.01.02</t>
  </si>
  <si>
    <t>In all other classes of material</t>
  </si>
  <si>
    <t>505.02</t>
  </si>
  <si>
    <t xml:space="preserve">Surface Preparation for the bedding </t>
  </si>
  <si>
    <t>of Gabions</t>
  </si>
  <si>
    <t>505.03</t>
  </si>
  <si>
    <t>Gabions</t>
  </si>
  <si>
    <t>mesh, 2.7 mm nominal dia mesh wire:</t>
  </si>
  <si>
    <t>Galvanized gabion mattresses, 80mm x 100mm</t>
  </si>
  <si>
    <t>2 m x 1,0 m x 0,3 m</t>
  </si>
  <si>
    <t>6 m x 2,0 m x 0,3 m</t>
  </si>
  <si>
    <t>Filter fabric, (Class U34 Kaymat or equivalent</t>
  </si>
  <si>
    <t>approved filter fabric)</t>
  </si>
  <si>
    <t>505.03.02</t>
  </si>
  <si>
    <t>505.03.02.01</t>
  </si>
  <si>
    <t>505.03.02.02</t>
  </si>
  <si>
    <t>505.05</t>
  </si>
  <si>
    <t>505</t>
  </si>
  <si>
    <t>Gabions and Renomattressing</t>
  </si>
  <si>
    <t>505.06</t>
  </si>
  <si>
    <t>Stone Pitching</t>
  </si>
  <si>
    <t>Grouted stone pitching</t>
  </si>
  <si>
    <t>505.06.02</t>
  </si>
  <si>
    <t>505.10</t>
  </si>
  <si>
    <t>Edge beams</t>
  </si>
  <si>
    <t>Foundation Trenches</t>
  </si>
  <si>
    <t>Concrete (Class 30/19)</t>
  </si>
  <si>
    <t>505.10.01</t>
  </si>
  <si>
    <t>505.10.02</t>
  </si>
  <si>
    <t>,</t>
  </si>
  <si>
    <t>750mm Ø</t>
  </si>
  <si>
    <t>502.02.01.03</t>
  </si>
  <si>
    <t>502.02.01.04</t>
  </si>
  <si>
    <t>1050mm Ø</t>
  </si>
  <si>
    <t>502.02.01.05</t>
  </si>
  <si>
    <t>900mm Ø</t>
  </si>
  <si>
    <t>Kis</t>
  </si>
  <si>
    <t>JBs</t>
  </si>
  <si>
    <t>601.03</t>
  </si>
  <si>
    <t>Gravel layers constructed
from material obtained
from excavations:</t>
  </si>
  <si>
    <t>601.03.01</t>
  </si>
  <si>
    <t>Subgrade</t>
  </si>
  <si>
    <t>601.01</t>
  </si>
  <si>
    <t>Preparation and compaction of
in situ subgrade material to -</t>
  </si>
  <si>
    <t>601.01.02</t>
  </si>
  <si>
    <t>Compacted to 93% of modified</t>
  </si>
  <si>
    <t>601.03.01.02</t>
  </si>
  <si>
    <t>602.01.01.05</t>
  </si>
  <si>
    <t>602.01.01.04</t>
  </si>
  <si>
    <t>G4 material compacted to 100% of</t>
  </si>
  <si>
    <t xml:space="preserve">Upper Subgrade, G7 Compacted to 93% of </t>
  </si>
  <si>
    <t>G5 material compacted to 98% of</t>
  </si>
  <si>
    <t>604.01.01</t>
  </si>
  <si>
    <t>604.01.02</t>
  </si>
  <si>
    <t>Base</t>
  </si>
  <si>
    <t>m2</t>
  </si>
  <si>
    <t>In situ concrete Grade 25/12 according to</t>
  </si>
  <si>
    <t>Semi-vertical kerb (Fig. 8c) with 300mm</t>
  </si>
  <si>
    <t xml:space="preserve">Semi-vertical kerb (Fig. 8c) to </t>
  </si>
  <si>
    <t>002.01.01</t>
  </si>
  <si>
    <t>Services for cooking and ablution facilities</t>
  </si>
  <si>
    <t>on site for the Engineer's Site Staff</t>
  </si>
  <si>
    <t>002.01.02</t>
  </si>
  <si>
    <t>Lump Sum</t>
  </si>
  <si>
    <t>202.01.01.03</t>
  </si>
  <si>
    <t>Over 1,5m deep and up to 2,5m deep</t>
  </si>
  <si>
    <t>1200mm Ø</t>
  </si>
  <si>
    <t>and rectangular culverts</t>
  </si>
  <si>
    <t>Supplying and laying portal</t>
  </si>
  <si>
    <t>502.06</t>
  </si>
  <si>
    <t>502.06.02</t>
  </si>
  <si>
    <t>Without precast invert slab</t>
  </si>
  <si>
    <t>502.06.02.01</t>
  </si>
  <si>
    <t>900mm x 1200mm BC</t>
  </si>
  <si>
    <t>1200mm x 900mm BC</t>
  </si>
  <si>
    <t>1200mm x 1200mm BC</t>
  </si>
  <si>
    <t>502.06.02.02</t>
  </si>
  <si>
    <t>502.06.02.03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</si>
</sst>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&quot;\ #,##0.00"/>
    <numFmt numFmtId="165" formatCode="#,##0.0"/>
    <numFmt numFmtId="166" formatCode="_-[$R-1C09]* #,##0.00_-;\-[$R-1C09]* #,##0.00_-;_-[$R-1C09]* &quot;-&quot;??_-;_-@_-"/>
  </numFmts>
  <fonts count="14" x14ac:knownFonts="1">
    <font>
      <sz val="10"/>
      <name val="Arial"/>
    </font>
    <font>
      <sz val="8"/>
      <name val="Arial"/>
      <family val="2"/>
    </font>
    <font>
      <b/>
      <sz val="9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u/>
      <sz val="9"/>
      <name val="Calibri"/>
      <family val="2"/>
      <scheme val="minor"/>
    </font>
    <font>
      <u/>
      <sz val="9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83D34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0C5DD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345">
    <xf numFmtId="0" fontId="0" fillId="0" borderId="0" xfId="0"/>
    <xf numFmtId="164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/>
    <xf numFmtId="164" fontId="3" fillId="2" borderId="3" xfId="0" applyNumberFormat="1" applyFont="1" applyFill="1" applyBorder="1"/>
    <xf numFmtId="164" fontId="3" fillId="0" borderId="3" xfId="0" applyNumberFormat="1" applyFont="1" applyBorder="1"/>
    <xf numFmtId="0" fontId="3" fillId="0" borderId="4" xfId="0" applyFont="1" applyBorder="1"/>
    <xf numFmtId="164" fontId="2" fillId="2" borderId="1" xfId="0" applyNumberFormat="1" applyFont="1" applyFill="1" applyBorder="1" applyAlignment="1">
      <alignment vertical="center"/>
    </xf>
    <xf numFmtId="0" fontId="3" fillId="0" borderId="0" xfId="0" applyFont="1"/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/>
    <xf numFmtId="0" fontId="3" fillId="0" borderId="7" xfId="0" applyFont="1" applyBorder="1" applyAlignment="1">
      <alignment horizontal="center"/>
    </xf>
    <xf numFmtId="3" fontId="3" fillId="0" borderId="7" xfId="0" applyNumberFormat="1" applyFont="1" applyBorder="1"/>
    <xf numFmtId="164" fontId="3" fillId="0" borderId="7" xfId="0" applyNumberFormat="1" applyFont="1" applyBorder="1"/>
    <xf numFmtId="49" fontId="3" fillId="0" borderId="8" xfId="0" applyNumberFormat="1" applyFont="1" applyBorder="1"/>
    <xf numFmtId="0" fontId="3" fillId="0" borderId="7" xfId="0" applyFont="1" applyBorder="1"/>
    <xf numFmtId="0" fontId="3" fillId="0" borderId="7" xfId="0" applyFont="1" applyBorder="1" applyAlignment="1">
      <alignment wrapText="1"/>
    </xf>
    <xf numFmtId="49" fontId="2" fillId="4" borderId="9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3" fontId="2" fillId="4" borderId="10" xfId="0" applyNumberFormat="1" applyFont="1" applyFill="1" applyBorder="1" applyAlignment="1">
      <alignment horizontal="center" vertical="center"/>
    </xf>
    <xf numFmtId="164" fontId="2" fillId="4" borderId="10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/>
    <xf numFmtId="0" fontId="3" fillId="0" borderId="12" xfId="0" applyFont="1" applyBorder="1"/>
    <xf numFmtId="0" fontId="3" fillId="0" borderId="12" xfId="0" applyFont="1" applyBorder="1" applyAlignment="1">
      <alignment horizontal="center"/>
    </xf>
    <xf numFmtId="3" fontId="3" fillId="0" borderId="12" xfId="0" applyNumberFormat="1" applyFont="1" applyBorder="1"/>
    <xf numFmtId="164" fontId="3" fillId="0" borderId="12" xfId="0" applyNumberFormat="1" applyFont="1" applyBorder="1"/>
    <xf numFmtId="164" fontId="3" fillId="0" borderId="2" xfId="0" applyNumberFormat="1" applyFont="1" applyBorder="1"/>
    <xf numFmtId="49" fontId="2" fillId="0" borderId="8" xfId="0" applyNumberFormat="1" applyFont="1" applyBorder="1"/>
    <xf numFmtId="0" fontId="2" fillId="0" borderId="7" xfId="0" applyFont="1" applyBorder="1"/>
    <xf numFmtId="164" fontId="3" fillId="6" borderId="3" xfId="0" applyNumberFormat="1" applyFont="1" applyFill="1" applyBorder="1"/>
    <xf numFmtId="164" fontId="3" fillId="5" borderId="7" xfId="0" applyNumberFormat="1" applyFont="1" applyFill="1" applyBorder="1" applyProtection="1">
      <protection locked="0"/>
    </xf>
    <xf numFmtId="49" fontId="3" fillId="0" borderId="13" xfId="0" applyNumberFormat="1" applyFont="1" applyBorder="1"/>
    <xf numFmtId="0" fontId="3" fillId="0" borderId="14" xfId="0" applyFont="1" applyBorder="1"/>
    <xf numFmtId="0" fontId="3" fillId="0" borderId="14" xfId="0" applyFont="1" applyBorder="1" applyAlignment="1">
      <alignment horizontal="center"/>
    </xf>
    <xf numFmtId="3" fontId="3" fillId="0" borderId="14" xfId="0" applyNumberFormat="1" applyFont="1" applyBorder="1"/>
    <xf numFmtId="164" fontId="3" fillId="0" borderId="14" xfId="0" applyNumberFormat="1" applyFont="1" applyBorder="1"/>
    <xf numFmtId="164" fontId="3" fillId="0" borderId="4" xfId="0" applyNumberFormat="1" applyFont="1" applyBorder="1"/>
    <xf numFmtId="164" fontId="2" fillId="4" borderId="1" xfId="0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/>
    </xf>
    <xf numFmtId="3" fontId="2" fillId="0" borderId="15" xfId="0" applyNumberFormat="1" applyFont="1" applyBorder="1" applyAlignment="1">
      <alignment vertical="center"/>
    </xf>
    <xf numFmtId="164" fontId="2" fillId="0" borderId="15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/>
    <xf numFmtId="49" fontId="3" fillId="0" borderId="0" xfId="0" applyNumberFormat="1" applyFont="1"/>
    <xf numFmtId="3" fontId="3" fillId="0" borderId="0" xfId="0" applyNumberFormat="1" applyFont="1"/>
    <xf numFmtId="164" fontId="3" fillId="0" borderId="0" xfId="0" applyNumberFormat="1" applyFont="1"/>
    <xf numFmtId="164" fontId="2" fillId="4" borderId="5" xfId="0" applyNumberFormat="1" applyFont="1" applyFill="1" applyBorder="1" applyAlignment="1">
      <alignment vertical="center"/>
    </xf>
    <xf numFmtId="4" fontId="3" fillId="0" borderId="7" xfId="0" applyNumberFormat="1" applyFont="1" applyBorder="1"/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49" fontId="3" fillId="0" borderId="15" xfId="0" applyNumberFormat="1" applyFont="1" applyBorder="1"/>
    <xf numFmtId="0" fontId="3" fillId="0" borderId="15" xfId="0" applyFont="1" applyBorder="1"/>
    <xf numFmtId="164" fontId="3" fillId="0" borderId="15" xfId="0" applyNumberFormat="1" applyFont="1" applyBorder="1"/>
    <xf numFmtId="10" fontId="3" fillId="0" borderId="7" xfId="0" applyNumberFormat="1" applyFont="1" applyBorder="1"/>
    <xf numFmtId="0" fontId="3" fillId="0" borderId="0" xfId="0" applyFont="1" applyAlignment="1">
      <alignment horizontal="center"/>
    </xf>
    <xf numFmtId="49" fontId="2" fillId="2" borderId="9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center"/>
    </xf>
    <xf numFmtId="0" fontId="2" fillId="4" borderId="7" xfId="0" applyFont="1" applyFill="1" applyBorder="1"/>
    <xf numFmtId="164" fontId="3" fillId="4" borderId="3" xfId="0" applyNumberFormat="1" applyFont="1" applyFill="1" applyBorder="1"/>
    <xf numFmtId="49" fontId="3" fillId="0" borderId="8" xfId="0" applyNumberFormat="1" applyFont="1" applyBorder="1" applyAlignment="1">
      <alignment horizontal="center"/>
    </xf>
    <xf numFmtId="49" fontId="2" fillId="6" borderId="8" xfId="0" applyNumberFormat="1" applyFont="1" applyFill="1" applyBorder="1" applyAlignment="1">
      <alignment horizontal="center"/>
    </xf>
    <xf numFmtId="0" fontId="2" fillId="6" borderId="7" xfId="0" applyFont="1" applyFill="1" applyBorder="1"/>
    <xf numFmtId="49" fontId="2" fillId="5" borderId="8" xfId="0" applyNumberFormat="1" applyFont="1" applyFill="1" applyBorder="1" applyAlignment="1">
      <alignment horizontal="center"/>
    </xf>
    <xf numFmtId="0" fontId="2" fillId="5" borderId="7" xfId="0" applyFont="1" applyFill="1" applyBorder="1"/>
    <xf numFmtId="164" fontId="3" fillId="5" borderId="3" xfId="0" applyNumberFormat="1" applyFont="1" applyFill="1" applyBorder="1"/>
    <xf numFmtId="49" fontId="2" fillId="7" borderId="8" xfId="0" applyNumberFormat="1" applyFont="1" applyFill="1" applyBorder="1" applyAlignment="1">
      <alignment horizontal="center"/>
    </xf>
    <xf numFmtId="0" fontId="2" fillId="7" borderId="7" xfId="0" applyFont="1" applyFill="1" applyBorder="1"/>
    <xf numFmtId="164" fontId="3" fillId="7" borderId="3" xfId="0" applyNumberFormat="1" applyFont="1" applyFill="1" applyBorder="1"/>
    <xf numFmtId="49" fontId="2" fillId="8" borderId="8" xfId="0" applyNumberFormat="1" applyFont="1" applyFill="1" applyBorder="1" applyAlignment="1">
      <alignment horizontal="center"/>
    </xf>
    <xf numFmtId="0" fontId="2" fillId="8" borderId="7" xfId="0" applyFont="1" applyFill="1" applyBorder="1"/>
    <xf numFmtId="164" fontId="3" fillId="8" borderId="3" xfId="0" applyNumberFormat="1" applyFont="1" applyFill="1" applyBorder="1"/>
    <xf numFmtId="49" fontId="2" fillId="9" borderId="8" xfId="0" applyNumberFormat="1" applyFont="1" applyFill="1" applyBorder="1" applyAlignment="1">
      <alignment horizontal="center"/>
    </xf>
    <xf numFmtId="0" fontId="2" fillId="9" borderId="7" xfId="0" applyFont="1" applyFill="1" applyBorder="1"/>
    <xf numFmtId="164" fontId="3" fillId="9" borderId="3" xfId="0" applyNumberFormat="1" applyFont="1" applyFill="1" applyBorder="1"/>
    <xf numFmtId="49" fontId="2" fillId="9" borderId="9" xfId="0" applyNumberFormat="1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3" fontId="2" fillId="9" borderId="10" xfId="0" applyNumberFormat="1" applyFont="1" applyFill="1" applyBorder="1" applyAlignment="1">
      <alignment horizontal="center" vertical="center"/>
    </xf>
    <xf numFmtId="164" fontId="2" fillId="9" borderId="10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/>
    </xf>
    <xf numFmtId="164" fontId="2" fillId="10" borderId="1" xfId="0" applyNumberFormat="1" applyFont="1" applyFill="1" applyBorder="1" applyAlignment="1">
      <alignment vertical="center"/>
    </xf>
    <xf numFmtId="0" fontId="2" fillId="0" borderId="7" xfId="0" applyFont="1" applyBorder="1" applyAlignment="1">
      <alignment wrapText="1"/>
    </xf>
    <xf numFmtId="164" fontId="2" fillId="8" borderId="1" xfId="0" applyNumberFormat="1" applyFont="1" applyFill="1" applyBorder="1" applyAlignment="1">
      <alignment vertical="center"/>
    </xf>
    <xf numFmtId="49" fontId="2" fillId="7" borderId="9" xfId="0" applyNumberFormat="1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3" fontId="2" fillId="7" borderId="10" xfId="0" applyNumberFormat="1" applyFont="1" applyFill="1" applyBorder="1" applyAlignment="1">
      <alignment horizontal="center" vertical="center"/>
    </xf>
    <xf numFmtId="164" fontId="2" fillId="7" borderId="10" xfId="0" applyNumberFormat="1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vertical="center"/>
    </xf>
    <xf numFmtId="164" fontId="2" fillId="7" borderId="5" xfId="0" applyNumberFormat="1" applyFont="1" applyFill="1" applyBorder="1" applyAlignment="1">
      <alignment vertical="center"/>
    </xf>
    <xf numFmtId="49" fontId="2" fillId="11" borderId="9" xfId="0" applyNumberFormat="1" applyFont="1" applyFill="1" applyBorder="1" applyAlignment="1">
      <alignment horizontal="center" vertical="center"/>
    </xf>
    <xf numFmtId="0" fontId="2" fillId="11" borderId="10" xfId="0" applyFont="1" applyFill="1" applyBorder="1" applyAlignment="1">
      <alignment horizontal="center" vertical="center"/>
    </xf>
    <xf numFmtId="3" fontId="2" fillId="11" borderId="10" xfId="0" applyNumberFormat="1" applyFont="1" applyFill="1" applyBorder="1" applyAlignment="1">
      <alignment horizontal="center" vertical="center"/>
    </xf>
    <xf numFmtId="164" fontId="2" fillId="11" borderId="10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vertical="center"/>
    </xf>
    <xf numFmtId="164" fontId="2" fillId="11" borderId="5" xfId="0" applyNumberFormat="1" applyFont="1" applyFill="1" applyBorder="1" applyAlignment="1">
      <alignment vertical="center"/>
    </xf>
    <xf numFmtId="49" fontId="2" fillId="6" borderId="9" xfId="0" applyNumberFormat="1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3" fontId="2" fillId="6" borderId="10" xfId="0" applyNumberFormat="1" applyFont="1" applyFill="1" applyBorder="1" applyAlignment="1">
      <alignment horizontal="center" vertical="center"/>
    </xf>
    <xf numFmtId="164" fontId="2" fillId="6" borderId="10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vertical="center"/>
    </xf>
    <xf numFmtId="164" fontId="2" fillId="6" borderId="5" xfId="0" applyNumberFormat="1" applyFont="1" applyFill="1" applyBorder="1" applyAlignment="1">
      <alignment vertical="center"/>
    </xf>
    <xf numFmtId="164" fontId="3" fillId="12" borderId="1" xfId="0" applyNumberFormat="1" applyFont="1" applyFill="1" applyBorder="1" applyAlignment="1">
      <alignment horizontal="right"/>
    </xf>
    <xf numFmtId="164" fontId="3" fillId="0" borderId="7" xfId="0" applyNumberFormat="1" applyFont="1" applyBorder="1" applyProtection="1">
      <protection locked="0"/>
    </xf>
    <xf numFmtId="164" fontId="2" fillId="6" borderId="4" xfId="0" applyNumberFormat="1" applyFont="1" applyFill="1" applyBorder="1" applyAlignment="1">
      <alignment vertical="center"/>
    </xf>
    <xf numFmtId="3" fontId="3" fillId="0" borderId="12" xfId="0" applyNumberFormat="1" applyFont="1" applyBorder="1" applyAlignment="1">
      <alignment horizontal="center"/>
    </xf>
    <xf numFmtId="3" fontId="3" fillId="0" borderId="14" xfId="0" applyNumberFormat="1" applyFont="1" applyBorder="1" applyAlignment="1">
      <alignment horizontal="center"/>
    </xf>
    <xf numFmtId="3" fontId="2" fillId="0" borderId="15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/>
    </xf>
    <xf numFmtId="3" fontId="4" fillId="0" borderId="7" xfId="0" applyNumberFormat="1" applyFont="1" applyBorder="1" applyAlignment="1">
      <alignment horizontal="center"/>
    </xf>
    <xf numFmtId="3" fontId="2" fillId="0" borderId="0" xfId="0" applyNumberFormat="1" applyFont="1" applyAlignment="1">
      <alignment horizontal="center" vertical="center"/>
    </xf>
    <xf numFmtId="3" fontId="3" fillId="0" borderId="15" xfId="0" applyNumberFormat="1" applyFont="1" applyBorder="1" applyAlignment="1">
      <alignment horizontal="center"/>
    </xf>
    <xf numFmtId="4" fontId="3" fillId="0" borderId="7" xfId="0" quotePrefix="1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3" fontId="3" fillId="0" borderId="7" xfId="0" quotePrefix="1" applyNumberFormat="1" applyFont="1" applyBorder="1" applyAlignment="1">
      <alignment horizontal="center"/>
    </xf>
    <xf numFmtId="164" fontId="3" fillId="0" borderId="12" xfId="0" applyNumberFormat="1" applyFont="1" applyBorder="1" applyAlignment="1">
      <alignment horizontal="center"/>
    </xf>
    <xf numFmtId="164" fontId="3" fillId="0" borderId="7" xfId="0" applyNumberFormat="1" applyFont="1" applyBorder="1" applyAlignment="1">
      <alignment horizontal="center"/>
    </xf>
    <xf numFmtId="164" fontId="3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/>
    <xf numFmtId="49" fontId="6" fillId="0" borderId="11" xfId="0" applyNumberFormat="1" applyFont="1" applyBorder="1"/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3" fontId="6" fillId="0" borderId="12" xfId="0" applyNumberFormat="1" applyFont="1" applyBorder="1"/>
    <xf numFmtId="164" fontId="6" fillId="0" borderId="12" xfId="0" applyNumberFormat="1" applyFont="1" applyBorder="1"/>
    <xf numFmtId="164" fontId="6" fillId="0" borderId="2" xfId="0" applyNumberFormat="1" applyFont="1" applyBorder="1"/>
    <xf numFmtId="49" fontId="5" fillId="0" borderId="8" xfId="0" applyNumberFormat="1" applyFont="1" applyBorder="1"/>
    <xf numFmtId="0" fontId="5" fillId="0" borderId="7" xfId="0" applyFont="1" applyBorder="1"/>
    <xf numFmtId="0" fontId="6" fillId="0" borderId="7" xfId="0" applyFont="1" applyBorder="1" applyAlignment="1">
      <alignment horizontal="center"/>
    </xf>
    <xf numFmtId="3" fontId="6" fillId="0" borderId="7" xfId="0" applyNumberFormat="1" applyFont="1" applyBorder="1"/>
    <xf numFmtId="164" fontId="6" fillId="0" borderId="7" xfId="0" applyNumberFormat="1" applyFont="1" applyBorder="1"/>
    <xf numFmtId="164" fontId="6" fillId="0" borderId="3" xfId="0" applyNumberFormat="1" applyFont="1" applyBorder="1"/>
    <xf numFmtId="49" fontId="6" fillId="0" borderId="8" xfId="0" applyNumberFormat="1" applyFont="1" applyBorder="1"/>
    <xf numFmtId="0" fontId="6" fillId="0" borderId="7" xfId="0" applyFont="1" applyBorder="1"/>
    <xf numFmtId="0" fontId="6" fillId="0" borderId="7" xfId="0" applyFont="1" applyBorder="1" applyAlignment="1">
      <alignment wrapText="1"/>
    </xf>
    <xf numFmtId="3" fontId="6" fillId="0" borderId="7" xfId="0" applyNumberFormat="1" applyFont="1" applyBorder="1" applyAlignment="1">
      <alignment horizontal="center"/>
    </xf>
    <xf numFmtId="49" fontId="6" fillId="0" borderId="13" xfId="0" applyNumberFormat="1" applyFont="1" applyBorder="1"/>
    <xf numFmtId="0" fontId="6" fillId="0" borderId="14" xfId="0" applyFont="1" applyBorder="1"/>
    <xf numFmtId="0" fontId="6" fillId="0" borderId="14" xfId="0" applyFont="1" applyBorder="1" applyAlignment="1">
      <alignment horizontal="center"/>
    </xf>
    <xf numFmtId="3" fontId="6" fillId="0" borderId="14" xfId="0" applyNumberFormat="1" applyFont="1" applyBorder="1"/>
    <xf numFmtId="164" fontId="6" fillId="0" borderId="14" xfId="0" applyNumberFormat="1" applyFont="1" applyBorder="1"/>
    <xf numFmtId="164" fontId="6" fillId="0" borderId="4" xfId="0" applyNumberFormat="1" applyFont="1" applyBorder="1"/>
    <xf numFmtId="0" fontId="5" fillId="0" borderId="15" xfId="0" applyFont="1" applyBorder="1" applyAlignment="1">
      <alignment vertical="center"/>
    </xf>
    <xf numFmtId="3" fontId="5" fillId="0" borderId="15" xfId="0" applyNumberFormat="1" applyFont="1" applyBorder="1" applyAlignment="1">
      <alignment vertical="center"/>
    </xf>
    <xf numFmtId="164" fontId="5" fillId="0" borderId="15" xfId="0" applyNumberFormat="1" applyFont="1" applyBorder="1" applyAlignment="1">
      <alignment vertical="center"/>
    </xf>
    <xf numFmtId="49" fontId="6" fillId="0" borderId="0" xfId="0" applyNumberFormat="1" applyFont="1"/>
    <xf numFmtId="3" fontId="6" fillId="0" borderId="0" xfId="0" applyNumberFormat="1" applyFont="1"/>
    <xf numFmtId="164" fontId="6" fillId="0" borderId="0" xfId="0" applyNumberFormat="1" applyFont="1"/>
    <xf numFmtId="49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164" fontId="3" fillId="0" borderId="0" xfId="0" applyNumberFormat="1" applyFont="1" applyProtection="1">
      <protection locked="0"/>
    </xf>
    <xf numFmtId="0" fontId="3" fillId="0" borderId="33" xfId="0" applyFont="1" applyBorder="1"/>
    <xf numFmtId="0" fontId="2" fillId="0" borderId="37" xfId="0" applyFont="1" applyBorder="1" applyAlignment="1">
      <alignment vertical="center"/>
    </xf>
    <xf numFmtId="164" fontId="2" fillId="0" borderId="43" xfId="0" applyNumberFormat="1" applyFont="1" applyBorder="1" applyAlignment="1">
      <alignment vertical="center"/>
    </xf>
    <xf numFmtId="49" fontId="3" fillId="0" borderId="32" xfId="0" applyNumberFormat="1" applyFont="1" applyBorder="1"/>
    <xf numFmtId="0" fontId="3" fillId="0" borderId="46" xfId="0" applyFont="1" applyBorder="1"/>
    <xf numFmtId="164" fontId="3" fillId="0" borderId="3" xfId="0" applyNumberFormat="1" applyFont="1" applyBorder="1" applyAlignment="1">
      <alignment horizontal="center"/>
    </xf>
    <xf numFmtId="0" fontId="8" fillId="0" borderId="0" xfId="0" applyFont="1"/>
    <xf numFmtId="0" fontId="10" fillId="0" borderId="7" xfId="0" applyFont="1" applyBorder="1"/>
    <xf numFmtId="0" fontId="8" fillId="0" borderId="7" xfId="0" applyFont="1" applyBorder="1" applyAlignment="1">
      <alignment horizontal="center"/>
    </xf>
    <xf numFmtId="3" fontId="8" fillId="0" borderId="7" xfId="0" applyNumberFormat="1" applyFont="1" applyBorder="1" applyAlignment="1">
      <alignment horizontal="center"/>
    </xf>
    <xf numFmtId="164" fontId="8" fillId="0" borderId="7" xfId="0" applyNumberFormat="1" applyFont="1" applyBorder="1"/>
    <xf numFmtId="0" fontId="8" fillId="0" borderId="7" xfId="0" applyFont="1" applyBorder="1"/>
    <xf numFmtId="0" fontId="11" fillId="0" borderId="7" xfId="0" applyFont="1" applyBorder="1"/>
    <xf numFmtId="0" fontId="10" fillId="0" borderId="7" xfId="0" applyFont="1" applyBorder="1" applyAlignment="1">
      <alignment wrapText="1"/>
    </xf>
    <xf numFmtId="3" fontId="8" fillId="0" borderId="0" xfId="0" applyNumberFormat="1" applyFont="1"/>
    <xf numFmtId="164" fontId="8" fillId="0" borderId="0" xfId="0" applyNumberFormat="1" applyFont="1"/>
    <xf numFmtId="165" fontId="8" fillId="0" borderId="7" xfId="0" applyNumberFormat="1" applyFont="1" applyBorder="1" applyAlignment="1">
      <alignment horizontal="center"/>
    </xf>
    <xf numFmtId="164" fontId="8" fillId="14" borderId="7" xfId="0" applyNumberFormat="1" applyFont="1" applyFill="1" applyBorder="1" applyProtection="1">
      <protection locked="0"/>
    </xf>
    <xf numFmtId="165" fontId="8" fillId="0" borderId="7" xfId="0" applyNumberFormat="1" applyFont="1" applyBorder="1"/>
    <xf numFmtId="165" fontId="8" fillId="0" borderId="0" xfId="0" applyNumberFormat="1" applyFont="1"/>
    <xf numFmtId="49" fontId="9" fillId="0" borderId="8" xfId="0" applyNumberFormat="1" applyFont="1" applyBorder="1"/>
    <xf numFmtId="164" fontId="8" fillId="0" borderId="3" xfId="0" applyNumberFormat="1" applyFont="1" applyBorder="1"/>
    <xf numFmtId="49" fontId="8" fillId="0" borderId="8" xfId="0" applyNumberFormat="1" applyFont="1" applyBorder="1"/>
    <xf numFmtId="49" fontId="2" fillId="15" borderId="9" xfId="0" applyNumberFormat="1" applyFont="1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3" fontId="2" fillId="15" borderId="10" xfId="0" applyNumberFormat="1" applyFont="1" applyFill="1" applyBorder="1" applyAlignment="1">
      <alignment horizontal="center" vertical="center"/>
    </xf>
    <xf numFmtId="164" fontId="2" fillId="15" borderId="10" xfId="0" applyNumberFormat="1" applyFont="1" applyFill="1" applyBorder="1" applyAlignment="1">
      <alignment horizontal="center" vertical="center"/>
    </xf>
    <xf numFmtId="164" fontId="2" fillId="15" borderId="1" xfId="0" applyNumberFormat="1" applyFont="1" applyFill="1" applyBorder="1" applyAlignment="1">
      <alignment horizontal="center" vertical="center"/>
    </xf>
    <xf numFmtId="49" fontId="5" fillId="15" borderId="9" xfId="0" applyNumberFormat="1" applyFont="1" applyFill="1" applyBorder="1" applyAlignment="1">
      <alignment horizontal="center" vertical="center"/>
    </xf>
    <xf numFmtId="0" fontId="5" fillId="15" borderId="10" xfId="0" applyFont="1" applyFill="1" applyBorder="1" applyAlignment="1">
      <alignment horizontal="center" vertical="center"/>
    </xf>
    <xf numFmtId="3" fontId="5" fillId="15" borderId="10" xfId="0" applyNumberFormat="1" applyFont="1" applyFill="1" applyBorder="1" applyAlignment="1">
      <alignment horizontal="center" vertical="center"/>
    </xf>
    <xf numFmtId="164" fontId="5" fillId="15" borderId="10" xfId="0" applyNumberFormat="1" applyFont="1" applyFill="1" applyBorder="1" applyAlignment="1">
      <alignment horizontal="center" vertical="center"/>
    </xf>
    <xf numFmtId="164" fontId="5" fillId="15" borderId="1" xfId="0" applyNumberFormat="1" applyFont="1" applyFill="1" applyBorder="1" applyAlignment="1">
      <alignment horizontal="center" vertical="center"/>
    </xf>
    <xf numFmtId="164" fontId="5" fillId="15" borderId="1" xfId="0" applyNumberFormat="1" applyFont="1" applyFill="1" applyBorder="1" applyAlignment="1">
      <alignment vertical="center"/>
    </xf>
    <xf numFmtId="164" fontId="2" fillId="15" borderId="1" xfId="0" applyNumberFormat="1" applyFont="1" applyFill="1" applyBorder="1" applyAlignment="1">
      <alignment vertical="center"/>
    </xf>
    <xf numFmtId="49" fontId="7" fillId="0" borderId="25" xfId="0" applyNumberFormat="1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65" fontId="7" fillId="0" borderId="26" xfId="0" applyNumberFormat="1" applyFont="1" applyBorder="1" applyAlignment="1">
      <alignment horizontal="center" vertical="center"/>
    </xf>
    <xf numFmtId="164" fontId="7" fillId="0" borderId="26" xfId="0" applyNumberFormat="1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164" fontId="9" fillId="0" borderId="1" xfId="0" applyNumberFormat="1" applyFont="1" applyBorder="1"/>
    <xf numFmtId="0" fontId="9" fillId="0" borderId="0" xfId="0" applyFont="1"/>
    <xf numFmtId="49" fontId="8" fillId="0" borderId="13" xfId="0" applyNumberFormat="1" applyFont="1" applyBorder="1"/>
    <xf numFmtId="0" fontId="8" fillId="0" borderId="14" xfId="0" applyFont="1" applyBorder="1"/>
    <xf numFmtId="0" fontId="8" fillId="0" borderId="14" xfId="0" applyFont="1" applyBorder="1" applyAlignment="1">
      <alignment horizontal="center"/>
    </xf>
    <xf numFmtId="165" fontId="8" fillId="0" borderId="14" xfId="0" applyNumberFormat="1" applyFont="1" applyBorder="1"/>
    <xf numFmtId="164" fontId="8" fillId="0" borderId="14" xfId="0" applyNumberFormat="1" applyFont="1" applyBorder="1"/>
    <xf numFmtId="0" fontId="8" fillId="0" borderId="47" xfId="0" applyFont="1" applyBorder="1"/>
    <xf numFmtId="0" fontId="9" fillId="0" borderId="8" xfId="0" applyFont="1" applyBorder="1"/>
    <xf numFmtId="49" fontId="7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3" fontId="7" fillId="0" borderId="10" xfId="0" applyNumberFormat="1" applyFont="1" applyBorder="1" applyAlignment="1">
      <alignment horizontal="center" vertical="center"/>
    </xf>
    <xf numFmtId="164" fontId="7" fillId="0" borderId="10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9" fillId="0" borderId="6" xfId="0" applyNumberFormat="1" applyFont="1" applyBorder="1"/>
    <xf numFmtId="164" fontId="2" fillId="0" borderId="1" xfId="0" applyNumberFormat="1" applyFont="1" applyBorder="1" applyAlignment="1">
      <alignment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3" fontId="2" fillId="0" borderId="10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3" fillId="0" borderId="3" xfId="0" applyNumberFormat="1" applyFont="1" applyBorder="1" applyProtection="1">
      <protection locked="0"/>
    </xf>
    <xf numFmtId="4" fontId="3" fillId="0" borderId="14" xfId="0" applyNumberFormat="1" applyFont="1" applyBorder="1" applyAlignment="1">
      <alignment horizontal="center"/>
    </xf>
    <xf numFmtId="164" fontId="3" fillId="0" borderId="4" xfId="0" applyNumberFormat="1" applyFont="1" applyBorder="1" applyProtection="1">
      <protection locked="0"/>
    </xf>
    <xf numFmtId="166" fontId="8" fillId="0" borderId="3" xfId="0" applyNumberFormat="1" applyFont="1" applyBorder="1"/>
    <xf numFmtId="166" fontId="8" fillId="0" borderId="4" xfId="0" applyNumberFormat="1" applyFont="1" applyBorder="1"/>
    <xf numFmtId="0" fontId="3" fillId="0" borderId="7" xfId="0" applyFont="1" applyBorder="1" applyAlignment="1">
      <alignment vertical="top" wrapText="1"/>
    </xf>
    <xf numFmtId="49" fontId="3" fillId="0" borderId="8" xfId="0" applyNumberFormat="1" applyFont="1" applyBorder="1" applyAlignment="1">
      <alignment vertical="center"/>
    </xf>
    <xf numFmtId="0" fontId="12" fillId="0" borderId="7" xfId="1" applyFont="1" applyBorder="1" applyAlignment="1" applyProtection="1">
      <alignment horizontal="center"/>
      <protection locked="0"/>
    </xf>
    <xf numFmtId="164" fontId="3" fillId="0" borderId="7" xfId="0" applyNumberFormat="1" applyFont="1" applyBorder="1" applyAlignment="1" applyProtection="1">
      <alignment horizontal="center"/>
      <protection locked="0"/>
    </xf>
    <xf numFmtId="3" fontId="0" fillId="0" borderId="0" xfId="0" applyNumberFormat="1"/>
    <xf numFmtId="49" fontId="3" fillId="0" borderId="8" xfId="0" applyNumberFormat="1" applyFont="1" applyBorder="1" applyAlignment="1">
      <alignment vertical="top"/>
    </xf>
    <xf numFmtId="3" fontId="3" fillId="0" borderId="7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right"/>
    </xf>
    <xf numFmtId="10" fontId="3" fillId="0" borderId="7" xfId="0" applyNumberFormat="1" applyFont="1" applyBorder="1" applyProtection="1">
      <protection locked="0"/>
    </xf>
    <xf numFmtId="164" fontId="3" fillId="0" borderId="3" xfId="0" quotePrefix="1" applyNumberFormat="1" applyFont="1" applyBorder="1" applyAlignment="1">
      <alignment horizontal="center"/>
    </xf>
    <xf numFmtId="164" fontId="3" fillId="0" borderId="48" xfId="0" applyNumberFormat="1" applyFont="1" applyBorder="1" applyProtection="1">
      <protection locked="0"/>
    </xf>
    <xf numFmtId="164" fontId="3" fillId="0" borderId="46" xfId="0" applyNumberFormat="1" applyFont="1" applyBorder="1" applyProtection="1">
      <protection locked="0"/>
    </xf>
    <xf numFmtId="49" fontId="2" fillId="0" borderId="32" xfId="0" applyNumberFormat="1" applyFont="1" applyBorder="1"/>
    <xf numFmtId="0" fontId="3" fillId="0" borderId="48" xfId="0" applyFont="1" applyBorder="1"/>
    <xf numFmtId="0" fontId="3" fillId="0" borderId="49" xfId="0" applyFont="1" applyBorder="1"/>
    <xf numFmtId="0" fontId="2" fillId="0" borderId="48" xfId="0" applyFont="1" applyBorder="1"/>
    <xf numFmtId="0" fontId="3" fillId="0" borderId="48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164" fontId="3" fillId="0" borderId="14" xfId="0" applyNumberFormat="1" applyFont="1" applyBorder="1" applyProtection="1">
      <protection locked="0"/>
    </xf>
    <xf numFmtId="164" fontId="6" fillId="0" borderId="7" xfId="0" applyNumberFormat="1" applyFont="1" applyBorder="1" applyProtection="1">
      <protection locked="0"/>
    </xf>
    <xf numFmtId="49" fontId="3" fillId="0" borderId="16" xfId="0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164" fontId="3" fillId="0" borderId="16" xfId="0" applyNumberFormat="1" applyFont="1" applyBorder="1" applyAlignment="1">
      <alignment vertical="center"/>
    </xf>
    <xf numFmtId="49" fontId="3" fillId="0" borderId="20" xfId="0" applyNumberFormat="1" applyFont="1" applyBorder="1"/>
    <xf numFmtId="0" fontId="3" fillId="0" borderId="21" xfId="0" applyFont="1" applyBorder="1"/>
    <xf numFmtId="164" fontId="3" fillId="0" borderId="21" xfId="0" applyNumberFormat="1" applyFont="1" applyBorder="1"/>
    <xf numFmtId="0" fontId="3" fillId="0" borderId="6" xfId="0" applyFont="1" applyBorder="1"/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2" fillId="4" borderId="19" xfId="0" applyFont="1" applyFill="1" applyBorder="1" applyAlignment="1">
      <alignment vertical="center"/>
    </xf>
    <xf numFmtId="49" fontId="3" fillId="0" borderId="44" xfId="0" applyNumberFormat="1" applyFont="1" applyBorder="1" applyAlignment="1">
      <alignment vertical="center"/>
    </xf>
    <xf numFmtId="0" fontId="3" fillId="0" borderId="45" xfId="0" applyFont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0" fontId="3" fillId="4" borderId="23" xfId="0" applyFont="1" applyFill="1" applyBorder="1" applyAlignment="1">
      <alignment vertical="center"/>
    </xf>
    <xf numFmtId="0" fontId="3" fillId="4" borderId="24" xfId="0" applyFont="1" applyFill="1" applyBorder="1" applyAlignment="1">
      <alignment vertical="center"/>
    </xf>
    <xf numFmtId="49" fontId="3" fillId="0" borderId="25" xfId="0" applyNumberFormat="1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164" fontId="3" fillId="0" borderId="26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6" borderId="17" xfId="0" applyFont="1" applyFill="1" applyBorder="1" applyAlignment="1">
      <alignment vertical="center"/>
    </xf>
    <xf numFmtId="0" fontId="2" fillId="6" borderId="18" xfId="0" applyFont="1" applyFill="1" applyBorder="1" applyAlignment="1">
      <alignment vertical="center"/>
    </xf>
    <xf numFmtId="0" fontId="2" fillId="6" borderId="19" xfId="0" applyFont="1" applyFill="1" applyBorder="1" applyAlignment="1">
      <alignment vertical="center"/>
    </xf>
    <xf numFmtId="49" fontId="3" fillId="0" borderId="29" xfId="0" applyNumberFormat="1" applyFont="1" applyBorder="1" applyAlignment="1">
      <alignment vertical="center"/>
    </xf>
    <xf numFmtId="49" fontId="3" fillId="0" borderId="30" xfId="0" applyNumberFormat="1" applyFont="1" applyBorder="1" applyAlignment="1">
      <alignment vertical="center"/>
    </xf>
    <xf numFmtId="49" fontId="3" fillId="0" borderId="31" xfId="0" applyNumberFormat="1" applyFont="1" applyBorder="1" applyAlignment="1">
      <alignment vertical="center"/>
    </xf>
    <xf numFmtId="0" fontId="2" fillId="6" borderId="34" xfId="0" applyFont="1" applyFill="1" applyBorder="1" applyAlignment="1">
      <alignment vertical="center"/>
    </xf>
    <xf numFmtId="0" fontId="2" fillId="6" borderId="36" xfId="0" applyFont="1" applyFill="1" applyBorder="1" applyAlignment="1">
      <alignment vertical="center"/>
    </xf>
    <xf numFmtId="0" fontId="2" fillId="6" borderId="35" xfId="0" applyFont="1" applyFill="1" applyBorder="1" applyAlignment="1">
      <alignment vertical="center"/>
    </xf>
    <xf numFmtId="0" fontId="2" fillId="6" borderId="22" xfId="0" applyFont="1" applyFill="1" applyBorder="1" applyAlignment="1">
      <alignment vertical="center"/>
    </xf>
    <xf numFmtId="0" fontId="3" fillId="6" borderId="23" xfId="0" applyFont="1" applyFill="1" applyBorder="1" applyAlignment="1">
      <alignment vertical="center"/>
    </xf>
    <xf numFmtId="0" fontId="3" fillId="6" borderId="24" xfId="0" applyFont="1" applyFill="1" applyBorder="1" applyAlignment="1">
      <alignment vertical="center"/>
    </xf>
    <xf numFmtId="49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49" fontId="3" fillId="13" borderId="17" xfId="0" applyNumberFormat="1" applyFont="1" applyFill="1" applyBorder="1" applyAlignment="1">
      <alignment horizontal="left" vertical="center"/>
    </xf>
    <xf numFmtId="49" fontId="3" fillId="13" borderId="18" xfId="0" applyNumberFormat="1" applyFont="1" applyFill="1" applyBorder="1" applyAlignment="1">
      <alignment horizontal="left" vertical="center"/>
    </xf>
    <xf numFmtId="49" fontId="3" fillId="13" borderId="19" xfId="0" applyNumberFormat="1" applyFont="1" applyFill="1" applyBorder="1" applyAlignment="1">
      <alignment horizontal="left" vertical="center"/>
    </xf>
    <xf numFmtId="0" fontId="2" fillId="11" borderId="17" xfId="0" applyFont="1" applyFill="1" applyBorder="1" applyAlignment="1">
      <alignment vertical="center"/>
    </xf>
    <xf numFmtId="0" fontId="2" fillId="11" borderId="18" xfId="0" applyFont="1" applyFill="1" applyBorder="1" applyAlignment="1">
      <alignment vertical="center"/>
    </xf>
    <xf numFmtId="0" fontId="2" fillId="11" borderId="19" xfId="0" applyFont="1" applyFill="1" applyBorder="1" applyAlignment="1">
      <alignment vertical="center"/>
    </xf>
    <xf numFmtId="0" fontId="2" fillId="11" borderId="22" xfId="0" applyFont="1" applyFill="1" applyBorder="1" applyAlignment="1">
      <alignment vertical="center"/>
    </xf>
    <xf numFmtId="0" fontId="3" fillId="11" borderId="23" xfId="0" applyFont="1" applyFill="1" applyBorder="1" applyAlignment="1">
      <alignment vertical="center"/>
    </xf>
    <xf numFmtId="0" fontId="3" fillId="11" borderId="24" xfId="0" applyFont="1" applyFill="1" applyBorder="1" applyAlignment="1">
      <alignment vertical="center"/>
    </xf>
    <xf numFmtId="0" fontId="2" fillId="7" borderId="22" xfId="0" applyFont="1" applyFill="1" applyBorder="1" applyAlignment="1">
      <alignment vertical="center"/>
    </xf>
    <xf numFmtId="0" fontId="3" fillId="7" borderId="23" xfId="0" applyFont="1" applyFill="1" applyBorder="1" applyAlignment="1">
      <alignment vertical="center"/>
    </xf>
    <xf numFmtId="0" fontId="3" fillId="7" borderId="24" xfId="0" applyFont="1" applyFill="1" applyBorder="1" applyAlignment="1">
      <alignment vertical="center"/>
    </xf>
    <xf numFmtId="0" fontId="2" fillId="7" borderId="17" xfId="0" applyFont="1" applyFill="1" applyBorder="1" applyAlignment="1">
      <alignment vertical="center"/>
    </xf>
    <xf numFmtId="0" fontId="2" fillId="7" borderId="18" xfId="0" applyFont="1" applyFill="1" applyBorder="1" applyAlignment="1">
      <alignment vertical="center"/>
    </xf>
    <xf numFmtId="0" fontId="2" fillId="7" borderId="19" xfId="0" applyFont="1" applyFill="1" applyBorder="1" applyAlignment="1">
      <alignment vertical="center"/>
    </xf>
    <xf numFmtId="0" fontId="2" fillId="8" borderId="17" xfId="0" applyFont="1" applyFill="1" applyBorder="1" applyAlignment="1">
      <alignment vertical="center"/>
    </xf>
    <xf numFmtId="0" fontId="2" fillId="8" borderId="18" xfId="0" applyFont="1" applyFill="1" applyBorder="1" applyAlignment="1">
      <alignment vertical="center"/>
    </xf>
    <xf numFmtId="0" fontId="2" fillId="8" borderId="19" xfId="0" applyFont="1" applyFill="1" applyBorder="1" applyAlignment="1">
      <alignment vertical="center"/>
    </xf>
    <xf numFmtId="0" fontId="5" fillId="15" borderId="17" xfId="0" applyFont="1" applyFill="1" applyBorder="1" applyAlignment="1">
      <alignment vertical="center"/>
    </xf>
    <xf numFmtId="0" fontId="5" fillId="15" borderId="18" xfId="0" applyFont="1" applyFill="1" applyBorder="1" applyAlignment="1">
      <alignment vertical="center"/>
    </xf>
    <xf numFmtId="0" fontId="5" fillId="15" borderId="19" xfId="0" applyFont="1" applyFill="1" applyBorder="1" applyAlignment="1">
      <alignment vertical="center"/>
    </xf>
    <xf numFmtId="49" fontId="6" fillId="0" borderId="25" xfId="0" applyNumberFormat="1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164" fontId="6" fillId="0" borderId="26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49" fontId="6" fillId="0" borderId="20" xfId="0" applyNumberFormat="1" applyFont="1" applyBorder="1"/>
    <xf numFmtId="0" fontId="6" fillId="0" borderId="21" xfId="0" applyFont="1" applyBorder="1"/>
    <xf numFmtId="164" fontId="6" fillId="0" borderId="21" xfId="0" applyNumberFormat="1" applyFont="1" applyBorder="1"/>
    <xf numFmtId="0" fontId="6" fillId="0" borderId="6" xfId="0" applyFont="1" applyBorder="1"/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164" fontId="3" fillId="0" borderId="39" xfId="0" applyNumberFormat="1" applyFont="1" applyBorder="1" applyAlignment="1">
      <alignment vertical="center"/>
    </xf>
    <xf numFmtId="164" fontId="3" fillId="0" borderId="40" xfId="0" applyNumberFormat="1" applyFont="1" applyBorder="1" applyAlignment="1">
      <alignment vertical="center"/>
    </xf>
    <xf numFmtId="164" fontId="3" fillId="0" borderId="41" xfId="0" applyNumberFormat="1" applyFont="1" applyBorder="1"/>
    <xf numFmtId="164" fontId="3" fillId="0" borderId="42" xfId="0" applyNumberFormat="1" applyFont="1" applyBorder="1"/>
    <xf numFmtId="0" fontId="2" fillId="15" borderId="17" xfId="0" applyFont="1" applyFill="1" applyBorder="1" applyAlignment="1">
      <alignment vertical="center"/>
    </xf>
    <xf numFmtId="0" fontId="2" fillId="15" borderId="18" xfId="0" applyFont="1" applyFill="1" applyBorder="1" applyAlignment="1">
      <alignment vertical="center"/>
    </xf>
    <xf numFmtId="0" fontId="2" fillId="15" borderId="19" xfId="0" applyFont="1" applyFill="1" applyBorder="1" applyAlignment="1">
      <alignment vertical="center"/>
    </xf>
    <xf numFmtId="0" fontId="9" fillId="0" borderId="20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2" fillId="10" borderId="17" xfId="0" applyFont="1" applyFill="1" applyBorder="1" applyAlignment="1">
      <alignment vertical="center"/>
    </xf>
    <xf numFmtId="0" fontId="2" fillId="10" borderId="18" xfId="0" applyFont="1" applyFill="1" applyBorder="1" applyAlignment="1">
      <alignment vertical="center"/>
    </xf>
    <xf numFmtId="0" fontId="2" fillId="10" borderId="19" xfId="0" applyFont="1" applyFill="1" applyBorder="1" applyAlignment="1">
      <alignment vertical="center"/>
    </xf>
    <xf numFmtId="0" fontId="2" fillId="2" borderId="32" xfId="0" applyFont="1" applyFill="1" applyBorder="1"/>
    <xf numFmtId="0" fontId="2" fillId="2" borderId="33" xfId="0" applyFont="1" applyFill="1" applyBorder="1"/>
    <xf numFmtId="0" fontId="3" fillId="0" borderId="32" xfId="0" applyFont="1" applyBorder="1" applyAlignment="1">
      <alignment horizontal="right"/>
    </xf>
    <xf numFmtId="0" fontId="3" fillId="0" borderId="33" xfId="0" applyFont="1" applyBorder="1" applyAlignment="1">
      <alignment horizontal="right"/>
    </xf>
    <xf numFmtId="49" fontId="3" fillId="3" borderId="27" xfId="0" applyNumberFormat="1" applyFont="1" applyFill="1" applyBorder="1"/>
    <xf numFmtId="0" fontId="3" fillId="3" borderId="28" xfId="0" applyFont="1" applyFill="1" applyBorder="1"/>
    <xf numFmtId="0" fontId="3" fillId="0" borderId="34" xfId="0" applyFont="1" applyBorder="1"/>
    <xf numFmtId="0" fontId="3" fillId="0" borderId="35" xfId="0" applyFont="1" applyBorder="1"/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49" fontId="3" fillId="3" borderId="22" xfId="0" applyNumberFormat="1" applyFont="1" applyFill="1" applyBorder="1" applyAlignment="1">
      <alignment vertical="center"/>
    </xf>
    <xf numFmtId="0" fontId="3" fillId="3" borderId="24" xfId="0" applyFont="1" applyFill="1" applyBorder="1"/>
    <xf numFmtId="0" fontId="3" fillId="0" borderId="37" xfId="0" applyFont="1" applyBorder="1"/>
    <xf numFmtId="0" fontId="3" fillId="0" borderId="38" xfId="0" applyFont="1" applyBorder="1"/>
    <xf numFmtId="0" fontId="2" fillId="0" borderId="36" xfId="0" applyFont="1" applyBorder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2" fillId="2" borderId="1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</cellXfs>
  <cellStyles count="2">
    <cellStyle name="Normal" xfId="0" builtinId="0"/>
    <cellStyle name="Normal_Mivami Payment Cert 4" xfId="1" xr:uid="{00000000-0005-0000-0000-000001000000}"/>
  </cellStyles>
  <dxfs count="92"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3300"/>
      <rgbColor rgb="000066CC"/>
      <rgbColor rgb="00F0F0F0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9191B5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0C5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4"/>
  </sheetPr>
  <dimension ref="A1:F377"/>
  <sheetViews>
    <sheetView showZeros="0" view="pageLayout" topLeftCell="A57" zoomScale="140" zoomScaleNormal="100" zoomScaleSheetLayoutView="100" zoomScalePageLayoutView="140" workbookViewId="0">
      <selection activeCell="E93" sqref="E93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9.21875" style="7" customWidth="1"/>
    <col min="4" max="4" width="11" style="112" customWidth="1"/>
    <col min="5" max="5" width="12.77734375" style="7" customWidth="1"/>
    <col min="6" max="6" width="16.77734375" style="7" customWidth="1"/>
    <col min="7" max="16384" width="9.21875" style="7"/>
  </cols>
  <sheetData>
    <row r="1" spans="1:6" ht="28.05" customHeight="1" thickBot="1" x14ac:dyDescent="0.3">
      <c r="A1" s="16" t="s">
        <v>387</v>
      </c>
      <c r="B1" s="17" t="s">
        <v>388</v>
      </c>
      <c r="C1" s="17" t="s">
        <v>389</v>
      </c>
      <c r="D1" s="18" t="s">
        <v>390</v>
      </c>
      <c r="E1" s="19" t="s">
        <v>391</v>
      </c>
      <c r="F1" s="20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385</v>
      </c>
      <c r="B3" s="28" t="s">
        <v>386</v>
      </c>
      <c r="C3" s="10"/>
      <c r="D3" s="81"/>
      <c r="E3" s="12"/>
      <c r="F3" s="4"/>
    </row>
    <row r="4" spans="1:6" ht="14.1" customHeight="1" x14ac:dyDescent="0.25">
      <c r="A4" s="13"/>
      <c r="B4" s="14"/>
      <c r="C4" s="10"/>
      <c r="D4" s="81"/>
      <c r="E4" s="12"/>
      <c r="F4" s="4"/>
    </row>
    <row r="5" spans="1:6" ht="14.1" customHeight="1" x14ac:dyDescent="0.25">
      <c r="A5" s="27" t="s">
        <v>399</v>
      </c>
      <c r="B5" s="28" t="s">
        <v>372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27" t="s">
        <v>566</v>
      </c>
      <c r="B7" s="28" t="s">
        <v>341</v>
      </c>
      <c r="C7" s="10"/>
      <c r="D7" s="81"/>
      <c r="E7" s="12"/>
      <c r="F7" s="4"/>
    </row>
    <row r="8" spans="1:6" ht="14.1" customHeight="1" x14ac:dyDescent="0.25">
      <c r="A8" s="13"/>
      <c r="B8" s="14"/>
      <c r="C8" s="10"/>
      <c r="D8" s="81"/>
      <c r="E8" s="12"/>
      <c r="F8" s="4"/>
    </row>
    <row r="9" spans="1:6" ht="14.1" customHeight="1" x14ac:dyDescent="0.25">
      <c r="A9" s="13" t="s">
        <v>550</v>
      </c>
      <c r="B9" s="14" t="s">
        <v>580</v>
      </c>
      <c r="C9" s="10" t="s">
        <v>552</v>
      </c>
      <c r="D9" s="81">
        <v>1</v>
      </c>
      <c r="E9" s="107"/>
      <c r="F9" s="4"/>
    </row>
    <row r="10" spans="1:6" ht="14.1" customHeight="1" x14ac:dyDescent="0.25">
      <c r="A10" s="13"/>
      <c r="B10" s="14"/>
      <c r="C10" s="10"/>
      <c r="D10" s="81"/>
      <c r="E10" s="47"/>
      <c r="F10" s="4"/>
    </row>
    <row r="11" spans="1:6" ht="14.1" customHeight="1" x14ac:dyDescent="0.25">
      <c r="A11" s="13" t="s">
        <v>551</v>
      </c>
      <c r="B11" s="14" t="s">
        <v>581</v>
      </c>
      <c r="C11" s="10" t="s">
        <v>708</v>
      </c>
      <c r="D11" s="81">
        <v>6</v>
      </c>
      <c r="E11" s="107"/>
      <c r="F11" s="4"/>
    </row>
    <row r="12" spans="1:6" ht="14.1" customHeight="1" x14ac:dyDescent="0.25">
      <c r="A12" s="13"/>
      <c r="B12" s="14"/>
      <c r="C12" s="10"/>
      <c r="D12" s="81"/>
      <c r="E12" s="12"/>
      <c r="F12" s="4"/>
    </row>
    <row r="13" spans="1:6" ht="14.1" customHeight="1" x14ac:dyDescent="0.25">
      <c r="A13" s="27" t="s">
        <v>403</v>
      </c>
      <c r="B13" s="28" t="s">
        <v>400</v>
      </c>
      <c r="C13" s="10"/>
      <c r="D13" s="81"/>
      <c r="E13" s="47"/>
      <c r="F13" s="4"/>
    </row>
    <row r="14" spans="1:6" ht="14.1" customHeight="1" x14ac:dyDescent="0.25">
      <c r="A14" s="27"/>
      <c r="B14" s="28" t="s">
        <v>401</v>
      </c>
      <c r="C14" s="10" t="s">
        <v>402</v>
      </c>
      <c r="D14" s="81">
        <v>15</v>
      </c>
      <c r="E14" s="107"/>
      <c r="F14" s="4"/>
    </row>
    <row r="15" spans="1:6" ht="14.1" customHeight="1" x14ac:dyDescent="0.25">
      <c r="A15" s="13"/>
      <c r="B15" s="14"/>
      <c r="C15" s="10"/>
      <c r="D15" s="81"/>
      <c r="E15" s="47"/>
      <c r="F15" s="4"/>
    </row>
    <row r="16" spans="1:6" ht="14.1" customHeight="1" x14ac:dyDescent="0.25">
      <c r="A16" s="27" t="s">
        <v>553</v>
      </c>
      <c r="B16" s="28" t="s">
        <v>404</v>
      </c>
      <c r="C16" s="10"/>
      <c r="D16" s="81"/>
      <c r="E16" s="47"/>
      <c r="F16" s="4"/>
    </row>
    <row r="17" spans="1:6" ht="14.1" customHeight="1" x14ac:dyDescent="0.25">
      <c r="A17" s="27"/>
      <c r="B17" s="28" t="s">
        <v>405</v>
      </c>
      <c r="C17" s="10"/>
      <c r="D17" s="81"/>
      <c r="E17" s="47"/>
      <c r="F17" s="4"/>
    </row>
    <row r="18" spans="1:6" ht="14.1" customHeight="1" x14ac:dyDescent="0.25">
      <c r="A18" s="27"/>
      <c r="B18" s="28" t="s">
        <v>406</v>
      </c>
      <c r="C18" s="10"/>
      <c r="D18" s="81"/>
      <c r="E18" s="47"/>
      <c r="F18" s="4"/>
    </row>
    <row r="19" spans="1:6" ht="14.1" customHeight="1" x14ac:dyDescent="0.25">
      <c r="A19" s="13"/>
      <c r="B19" s="14"/>
      <c r="C19" s="10"/>
      <c r="D19" s="81"/>
      <c r="E19" s="47"/>
      <c r="F19" s="4"/>
    </row>
    <row r="20" spans="1:6" ht="14.1" customHeight="1" x14ac:dyDescent="0.25">
      <c r="A20" s="13" t="s">
        <v>556</v>
      </c>
      <c r="B20" s="14" t="s">
        <v>407</v>
      </c>
      <c r="C20" s="10" t="s">
        <v>552</v>
      </c>
      <c r="D20" s="81">
        <v>1</v>
      </c>
      <c r="E20" s="107"/>
      <c r="F20" s="4"/>
    </row>
    <row r="21" spans="1:6" ht="14.1" customHeight="1" x14ac:dyDescent="0.25">
      <c r="A21" s="13"/>
      <c r="B21" s="14"/>
      <c r="C21" s="10"/>
      <c r="D21" s="81"/>
      <c r="E21" s="47"/>
      <c r="F21" s="4"/>
    </row>
    <row r="22" spans="1:6" ht="14.1" customHeight="1" x14ac:dyDescent="0.25">
      <c r="A22" s="13" t="s">
        <v>557</v>
      </c>
      <c r="B22" s="14" t="s">
        <v>408</v>
      </c>
      <c r="C22" s="10" t="s">
        <v>552</v>
      </c>
      <c r="D22" s="81">
        <v>1</v>
      </c>
      <c r="E22" s="107"/>
      <c r="F22" s="4"/>
    </row>
    <row r="23" spans="1:6" ht="14.1" customHeight="1" x14ac:dyDescent="0.25">
      <c r="A23" s="13"/>
      <c r="B23" s="14"/>
      <c r="C23" s="10"/>
      <c r="D23" s="81"/>
      <c r="E23" s="47"/>
      <c r="F23" s="4"/>
    </row>
    <row r="24" spans="1:6" ht="14.1" customHeight="1" x14ac:dyDescent="0.25">
      <c r="A24" s="13" t="s">
        <v>558</v>
      </c>
      <c r="B24" s="14" t="s">
        <v>342</v>
      </c>
      <c r="C24" s="10"/>
      <c r="D24" s="81"/>
      <c r="E24" s="47"/>
      <c r="F24" s="4"/>
    </row>
    <row r="25" spans="1:6" ht="14.1" customHeight="1" x14ac:dyDescent="0.25">
      <c r="A25" s="13"/>
      <c r="B25" s="14"/>
      <c r="C25" s="10"/>
      <c r="D25" s="81"/>
      <c r="E25" s="47"/>
      <c r="F25" s="4"/>
    </row>
    <row r="26" spans="1:6" ht="14.1" customHeight="1" x14ac:dyDescent="0.25">
      <c r="A26" s="13" t="s">
        <v>559</v>
      </c>
      <c r="B26" s="14" t="s">
        <v>409</v>
      </c>
      <c r="C26" s="10" t="s">
        <v>582</v>
      </c>
      <c r="D26" s="81">
        <f>D11</f>
        <v>6</v>
      </c>
      <c r="E26" s="107"/>
      <c r="F26" s="4"/>
    </row>
    <row r="27" spans="1:6" ht="14.1" customHeight="1" x14ac:dyDescent="0.25">
      <c r="A27" s="13"/>
      <c r="B27" s="14"/>
      <c r="C27" s="10"/>
      <c r="D27" s="81"/>
      <c r="E27" s="47"/>
      <c r="F27" s="4"/>
    </row>
    <row r="28" spans="1:6" ht="14.1" customHeight="1" x14ac:dyDescent="0.25">
      <c r="A28" s="13" t="s">
        <v>560</v>
      </c>
      <c r="B28" s="14" t="s">
        <v>410</v>
      </c>
      <c r="C28" s="10"/>
      <c r="D28" s="113"/>
      <c r="E28" s="12"/>
      <c r="F28" s="4"/>
    </row>
    <row r="29" spans="1:6" ht="14.1" customHeight="1" x14ac:dyDescent="0.25">
      <c r="A29" s="13"/>
      <c r="B29" s="14"/>
      <c r="C29" s="10"/>
      <c r="D29" s="81"/>
      <c r="E29" s="12"/>
      <c r="F29" s="4"/>
    </row>
    <row r="30" spans="1:6" ht="14.1" customHeight="1" x14ac:dyDescent="0.25">
      <c r="A30" s="13" t="s">
        <v>561</v>
      </c>
      <c r="B30" s="14" t="s">
        <v>409</v>
      </c>
      <c r="C30" s="10" t="s">
        <v>582</v>
      </c>
      <c r="D30" s="81">
        <f>D26</f>
        <v>6</v>
      </c>
      <c r="E30" s="107"/>
      <c r="F30" s="4"/>
    </row>
    <row r="31" spans="1:6" ht="14.1" customHeight="1" x14ac:dyDescent="0.25">
      <c r="A31" s="13"/>
      <c r="B31" s="14"/>
      <c r="C31" s="10"/>
      <c r="D31" s="81"/>
      <c r="E31" s="12"/>
      <c r="F31" s="4"/>
    </row>
    <row r="32" spans="1:6" ht="14.1" customHeight="1" x14ac:dyDescent="0.25">
      <c r="A32" s="13" t="s">
        <v>562</v>
      </c>
      <c r="B32" s="14" t="s">
        <v>29</v>
      </c>
      <c r="C32" s="10" t="s">
        <v>636</v>
      </c>
      <c r="D32" s="81">
        <v>1</v>
      </c>
      <c r="E32" s="107"/>
      <c r="F32" s="4"/>
    </row>
    <row r="33" spans="1:6" ht="14.1" customHeight="1" x14ac:dyDescent="0.25">
      <c r="A33" s="13"/>
      <c r="B33" s="14"/>
      <c r="C33" s="10"/>
      <c r="D33" s="81"/>
      <c r="E33" s="12"/>
      <c r="F33" s="4"/>
    </row>
    <row r="34" spans="1:6" ht="14.1" customHeight="1" thickBot="1" x14ac:dyDescent="0.3">
      <c r="A34" s="31"/>
      <c r="B34" s="32"/>
      <c r="C34" s="33"/>
      <c r="D34" s="110"/>
      <c r="E34" s="35"/>
      <c r="F34" s="36"/>
    </row>
    <row r="35" spans="1:6" ht="28.05" customHeight="1" thickBot="1" x14ac:dyDescent="0.3">
      <c r="A35" s="253" t="s">
        <v>396</v>
      </c>
      <c r="B35" s="254"/>
      <c r="C35" s="254"/>
      <c r="D35" s="254"/>
      <c r="E35" s="255"/>
      <c r="F35" s="37">
        <f>SUM(F9:F34)</f>
        <v>0</v>
      </c>
    </row>
    <row r="36" spans="1:6" ht="14.1" customHeight="1" x14ac:dyDescent="0.25">
      <c r="A36" s="161"/>
      <c r="B36" s="38"/>
      <c r="C36" s="38"/>
      <c r="D36" s="111"/>
      <c r="E36" s="38"/>
      <c r="F36" s="162"/>
    </row>
    <row r="37" spans="1:6" ht="28.05" customHeight="1" x14ac:dyDescent="0.25">
      <c r="A37" s="256" t="s">
        <v>394</v>
      </c>
      <c r="B37" s="247"/>
      <c r="C37" s="247"/>
      <c r="D37" s="247"/>
      <c r="E37" s="248" t="s">
        <v>395</v>
      </c>
      <c r="F37" s="257"/>
    </row>
    <row r="38" spans="1:6" ht="10.050000000000001" customHeight="1" thickBot="1" x14ac:dyDescent="0.3">
      <c r="A38" s="163"/>
      <c r="E38" s="45"/>
      <c r="F38" s="164"/>
    </row>
    <row r="39" spans="1:6" ht="28.05" customHeight="1" thickBot="1" x14ac:dyDescent="0.3">
      <c r="A39" s="16" t="s">
        <v>387</v>
      </c>
      <c r="B39" s="17" t="s">
        <v>388</v>
      </c>
      <c r="C39" s="17" t="s">
        <v>389</v>
      </c>
      <c r="D39" s="18" t="s">
        <v>390</v>
      </c>
      <c r="E39" s="19" t="s">
        <v>391</v>
      </c>
      <c r="F39" s="20" t="s">
        <v>392</v>
      </c>
    </row>
    <row r="40" spans="1:6" ht="28.05" customHeight="1" x14ac:dyDescent="0.25">
      <c r="A40" s="258" t="s">
        <v>397</v>
      </c>
      <c r="B40" s="259"/>
      <c r="C40" s="259"/>
      <c r="D40" s="259"/>
      <c r="E40" s="260"/>
      <c r="F40" s="46">
        <f>F35</f>
        <v>0</v>
      </c>
    </row>
    <row r="41" spans="1:6" ht="14.1" customHeight="1" x14ac:dyDescent="0.25">
      <c r="A41" s="13"/>
      <c r="B41" s="14"/>
      <c r="C41" s="10"/>
      <c r="D41" s="81"/>
      <c r="E41" s="12"/>
      <c r="F41" s="4"/>
    </row>
    <row r="42" spans="1:6" ht="14.1" customHeight="1" x14ac:dyDescent="0.25">
      <c r="A42" s="13" t="s">
        <v>583</v>
      </c>
      <c r="B42" s="14" t="s">
        <v>31</v>
      </c>
      <c r="C42" s="10"/>
      <c r="D42" s="81"/>
      <c r="E42" s="54"/>
      <c r="F42" s="4"/>
    </row>
    <row r="43" spans="1:6" ht="14.1" customHeight="1" x14ac:dyDescent="0.25">
      <c r="A43" s="13"/>
      <c r="B43" s="14" t="s">
        <v>32</v>
      </c>
      <c r="C43" s="10" t="s">
        <v>552</v>
      </c>
      <c r="D43" s="81">
        <v>1</v>
      </c>
      <c r="E43" s="107"/>
      <c r="F43" s="4"/>
    </row>
    <row r="44" spans="1:6" ht="14.1" customHeight="1" x14ac:dyDescent="0.25">
      <c r="A44" s="13"/>
      <c r="B44" s="14"/>
      <c r="C44" s="10"/>
      <c r="D44" s="81"/>
      <c r="E44" s="12"/>
      <c r="F44" s="4"/>
    </row>
    <row r="45" spans="1:6" ht="14.1" customHeight="1" x14ac:dyDescent="0.25">
      <c r="A45" s="13" t="s">
        <v>33</v>
      </c>
      <c r="B45" s="14" t="s">
        <v>34</v>
      </c>
      <c r="C45" s="10"/>
      <c r="D45" s="81"/>
      <c r="E45" s="54"/>
      <c r="F45" s="4"/>
    </row>
    <row r="46" spans="1:6" ht="14.1" customHeight="1" x14ac:dyDescent="0.25">
      <c r="A46" s="13"/>
      <c r="B46" s="14" t="s">
        <v>35</v>
      </c>
      <c r="C46" s="10" t="s">
        <v>552</v>
      </c>
      <c r="D46" s="81">
        <v>1</v>
      </c>
      <c r="E46" s="107"/>
      <c r="F46" s="4"/>
    </row>
    <row r="47" spans="1:6" ht="14.1" customHeight="1" x14ac:dyDescent="0.25">
      <c r="A47" s="13"/>
      <c r="B47" s="14"/>
      <c r="C47" s="10"/>
      <c r="D47" s="81"/>
      <c r="E47" s="47"/>
      <c r="F47" s="4"/>
    </row>
    <row r="48" spans="1:6" ht="14.1" customHeight="1" x14ac:dyDescent="0.25">
      <c r="A48" s="13"/>
      <c r="B48" s="14"/>
      <c r="C48" s="10"/>
      <c r="D48" s="81"/>
      <c r="E48" s="47"/>
      <c r="F48" s="4"/>
    </row>
    <row r="49" spans="1:6" ht="14.1" customHeight="1" x14ac:dyDescent="0.25">
      <c r="A49" s="27" t="s">
        <v>565</v>
      </c>
      <c r="B49" s="28" t="s">
        <v>343</v>
      </c>
      <c r="C49" s="10"/>
      <c r="D49" s="81"/>
      <c r="E49" s="12"/>
      <c r="F49" s="4"/>
    </row>
    <row r="50" spans="1:6" ht="14.1" customHeight="1" x14ac:dyDescent="0.25">
      <c r="A50" s="13"/>
      <c r="B50" s="14"/>
      <c r="C50" s="10"/>
      <c r="D50" s="81"/>
      <c r="E50" s="12"/>
      <c r="F50" s="4"/>
    </row>
    <row r="51" spans="1:6" ht="14.1" customHeight="1" x14ac:dyDescent="0.25">
      <c r="A51" s="13" t="s">
        <v>554</v>
      </c>
      <c r="B51" s="14" t="s">
        <v>411</v>
      </c>
      <c r="C51" s="10" t="s">
        <v>552</v>
      </c>
      <c r="D51" s="81">
        <v>1</v>
      </c>
      <c r="E51" s="107">
        <v>105123</v>
      </c>
      <c r="F51" s="4">
        <f>E51*D51</f>
        <v>105123</v>
      </c>
    </row>
    <row r="52" spans="1:6" ht="14.1" customHeight="1" x14ac:dyDescent="0.25">
      <c r="A52" s="13"/>
      <c r="B52" s="14"/>
      <c r="C52" s="10"/>
      <c r="D52" s="81"/>
      <c r="E52" s="12"/>
      <c r="F52" s="4"/>
    </row>
    <row r="53" spans="1:6" ht="14.1" customHeight="1" x14ac:dyDescent="0.25">
      <c r="A53" s="13" t="s">
        <v>555</v>
      </c>
      <c r="B53" s="14" t="s">
        <v>563</v>
      </c>
      <c r="C53" s="10"/>
      <c r="D53" s="81"/>
      <c r="E53" s="12"/>
      <c r="F53" s="4"/>
    </row>
    <row r="54" spans="1:6" ht="14.1" customHeight="1" x14ac:dyDescent="0.25">
      <c r="A54" s="13"/>
      <c r="B54" s="14" t="s">
        <v>412</v>
      </c>
      <c r="C54" s="10" t="s">
        <v>356</v>
      </c>
      <c r="D54" s="81">
        <f>F51</f>
        <v>105123</v>
      </c>
      <c r="E54" s="234"/>
      <c r="F54" s="4"/>
    </row>
    <row r="55" spans="1:6" ht="14.1" customHeight="1" x14ac:dyDescent="0.25">
      <c r="A55" s="13"/>
      <c r="B55" s="14"/>
      <c r="C55" s="10"/>
      <c r="D55" s="10"/>
      <c r="E55" s="12"/>
      <c r="F55" s="4"/>
    </row>
    <row r="56" spans="1:6" ht="14.1" customHeight="1" x14ac:dyDescent="0.25">
      <c r="A56" s="27" t="s">
        <v>564</v>
      </c>
      <c r="B56" s="28" t="s">
        <v>326</v>
      </c>
      <c r="C56" s="10" t="s">
        <v>450</v>
      </c>
      <c r="D56" s="81">
        <v>2</v>
      </c>
      <c r="E56" s="107"/>
      <c r="F56" s="4"/>
    </row>
    <row r="57" spans="1:6" ht="14.1" customHeight="1" x14ac:dyDescent="0.25">
      <c r="A57" s="13"/>
      <c r="B57" s="14" t="s">
        <v>306</v>
      </c>
      <c r="C57" s="10"/>
      <c r="D57" s="81"/>
      <c r="E57" s="12"/>
      <c r="F57" s="4"/>
    </row>
    <row r="58" spans="1:6" ht="14.1" customHeight="1" x14ac:dyDescent="0.25">
      <c r="A58" s="13"/>
      <c r="B58" s="14"/>
      <c r="C58" s="10"/>
      <c r="D58" s="81"/>
      <c r="E58" s="47"/>
      <c r="F58" s="4"/>
    </row>
    <row r="59" spans="1:6" ht="14.1" customHeight="1" thickBot="1" x14ac:dyDescent="0.3">
      <c r="A59" s="31"/>
      <c r="B59" s="32"/>
      <c r="C59" s="33"/>
      <c r="D59" s="110"/>
      <c r="E59" s="35"/>
      <c r="F59" s="36"/>
    </row>
    <row r="60" spans="1:6" ht="28.05" customHeight="1" thickBot="1" x14ac:dyDescent="0.3">
      <c r="A60" s="253" t="s">
        <v>396</v>
      </c>
      <c r="B60" s="254"/>
      <c r="C60" s="254"/>
      <c r="D60" s="254"/>
      <c r="E60" s="255"/>
      <c r="F60" s="37"/>
    </row>
    <row r="61" spans="1:6" ht="14.1" customHeight="1" x14ac:dyDescent="0.25">
      <c r="A61" s="48"/>
      <c r="B61" s="48"/>
      <c r="C61" s="48"/>
      <c r="D61" s="114"/>
      <c r="E61" s="48"/>
      <c r="F61" s="50"/>
    </row>
    <row r="62" spans="1:6" ht="28.05" customHeight="1" x14ac:dyDescent="0.25">
      <c r="A62" s="246" t="s">
        <v>394</v>
      </c>
      <c r="B62" s="247"/>
      <c r="C62" s="247"/>
      <c r="D62" s="247"/>
      <c r="E62" s="248" t="s">
        <v>395</v>
      </c>
      <c r="F62" s="247"/>
    </row>
    <row r="63" spans="1:6" ht="42" customHeight="1" thickBot="1" x14ac:dyDescent="0.3">
      <c r="A63" s="249"/>
      <c r="B63" s="250"/>
      <c r="C63" s="250"/>
      <c r="D63" s="250"/>
      <c r="E63" s="251"/>
      <c r="F63" s="252"/>
    </row>
    <row r="64" spans="1:6" ht="10.050000000000001" customHeight="1" x14ac:dyDescent="0.25">
      <c r="A64" s="51"/>
      <c r="B64" s="52"/>
      <c r="C64" s="52"/>
      <c r="D64" s="115"/>
      <c r="E64" s="53"/>
      <c r="F64" s="52"/>
    </row>
    <row r="65" ht="10.050000000000001" customHeight="1" x14ac:dyDescent="0.25"/>
    <row r="66" ht="28.05" customHeight="1" x14ac:dyDescent="0.25"/>
    <row r="67" ht="28.05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28.05" customHeight="1" x14ac:dyDescent="0.25"/>
    <row r="114" ht="14.1" customHeight="1" x14ac:dyDescent="0.25"/>
    <row r="115" ht="28.05" customHeight="1" x14ac:dyDescent="0.25"/>
    <row r="116" ht="42" customHeight="1" x14ac:dyDescent="0.25"/>
    <row r="117" ht="10.050000000000001" customHeight="1" x14ac:dyDescent="0.25"/>
    <row r="118" ht="28.05" customHeight="1" x14ac:dyDescent="0.25"/>
    <row r="119" ht="28.05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28.05" customHeight="1" x14ac:dyDescent="0.25"/>
    <row r="166" ht="14.1" customHeight="1" x14ac:dyDescent="0.25"/>
    <row r="167" ht="28.05" customHeight="1" x14ac:dyDescent="0.25"/>
    <row r="168" ht="42" customHeight="1" x14ac:dyDescent="0.25"/>
    <row r="169" ht="10.050000000000001" customHeight="1" x14ac:dyDescent="0.25"/>
    <row r="170" ht="28.05" customHeight="1" x14ac:dyDescent="0.25"/>
    <row r="171" ht="28.05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28.05" customHeight="1" x14ac:dyDescent="0.25"/>
    <row r="218" ht="14.1" customHeight="1" x14ac:dyDescent="0.25"/>
    <row r="219" ht="28.05" customHeight="1" x14ac:dyDescent="0.25"/>
    <row r="220" ht="42" customHeight="1" x14ac:dyDescent="0.25"/>
    <row r="221" ht="10.050000000000001" customHeight="1" x14ac:dyDescent="0.25"/>
    <row r="222" ht="28.05" customHeight="1" x14ac:dyDescent="0.25"/>
    <row r="223" ht="28.05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28.05" customHeight="1" x14ac:dyDescent="0.25"/>
    <row r="270" ht="14.1" customHeight="1" x14ac:dyDescent="0.25"/>
    <row r="271" ht="28.05" customHeight="1" x14ac:dyDescent="0.25"/>
    <row r="272" ht="42" customHeight="1" x14ac:dyDescent="0.25"/>
    <row r="273" ht="10.050000000000001" customHeight="1" x14ac:dyDescent="0.25"/>
    <row r="274" ht="28.05" customHeight="1" x14ac:dyDescent="0.25"/>
    <row r="275" ht="28.05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28.05" customHeight="1" x14ac:dyDescent="0.25"/>
    <row r="322" ht="14.1" customHeight="1" x14ac:dyDescent="0.25"/>
    <row r="323" ht="28.05" customHeight="1" x14ac:dyDescent="0.25"/>
    <row r="324" ht="42" customHeight="1" x14ac:dyDescent="0.25"/>
    <row r="325" ht="10.050000000000001" customHeight="1" x14ac:dyDescent="0.25"/>
    <row r="326" ht="28.05" customHeight="1" x14ac:dyDescent="0.25"/>
    <row r="327" ht="28.05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28.05" customHeight="1" x14ac:dyDescent="0.25"/>
    <row r="374" ht="14.1" customHeight="1" x14ac:dyDescent="0.25"/>
    <row r="375" ht="28.05" customHeight="1" x14ac:dyDescent="0.25"/>
    <row r="376" ht="42" customHeight="1" x14ac:dyDescent="0.25"/>
    <row r="377" ht="10.050000000000001" customHeight="1" x14ac:dyDescent="0.25"/>
  </sheetData>
  <sheetProtection selectLockedCells="1"/>
  <mergeCells count="9">
    <mergeCell ref="A62:D62"/>
    <mergeCell ref="E62:F62"/>
    <mergeCell ref="A63:D63"/>
    <mergeCell ref="E63:F63"/>
    <mergeCell ref="A35:E35"/>
    <mergeCell ref="A37:D37"/>
    <mergeCell ref="E37:F37"/>
    <mergeCell ref="A40:E40"/>
    <mergeCell ref="A60:E60"/>
  </mergeCells>
  <phoneticPr fontId="1" type="noConversion"/>
  <conditionalFormatting sqref="F9">
    <cfRule type="cellIs" dxfId="91" priority="13" stopIfTrue="1" operator="equal">
      <formula>"ro"</formula>
    </cfRule>
    <cfRule type="cellIs" dxfId="90" priority="14" stopIfTrue="1" operator="equal">
      <formula>" "</formula>
    </cfRule>
  </conditionalFormatting>
  <conditionalFormatting sqref="F11">
    <cfRule type="cellIs" dxfId="89" priority="11" stopIfTrue="1" operator="equal">
      <formula>"ro"</formula>
    </cfRule>
    <cfRule type="cellIs" dxfId="88" priority="12" stopIfTrue="1" operator="equal">
      <formula>" "</formula>
    </cfRule>
  </conditionalFormatting>
  <conditionalFormatting sqref="F14 F20 F22 F26 F30 F32 F43 F51 F54 F56">
    <cfRule type="cellIs" dxfId="87" priority="39" stopIfTrue="1" operator="equal">
      <formula>"ro"</formula>
    </cfRule>
    <cfRule type="cellIs" dxfId="86" priority="40" stopIfTrue="1" operator="equal">
      <formula>" "</formula>
    </cfRule>
  </conditionalFormatting>
  <conditionalFormatting sqref="F46">
    <cfRule type="cellIs" dxfId="85" priority="9" stopIfTrue="1" operator="equal">
      <formula>"ro"</formula>
    </cfRule>
    <cfRule type="cellIs" dxfId="84" priority="10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83" firstPageNumber="6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1</oddFooter>
  </headerFooter>
  <rowBreaks count="1" manualBreakCount="1">
    <brk id="3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34"/>
  </sheetPr>
  <dimension ref="A1:F377"/>
  <sheetViews>
    <sheetView showZeros="0" view="pageLayout" topLeftCell="A42" zoomScale="140" zoomScaleNormal="100" zoomScaleSheetLayoutView="100" zoomScalePageLayoutView="140" workbookViewId="0">
      <selection activeCell="C47" sqref="C47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16" t="s">
        <v>387</v>
      </c>
      <c r="B1" s="17" t="s">
        <v>388</v>
      </c>
      <c r="C1" s="17" t="s">
        <v>389</v>
      </c>
      <c r="D1" s="18" t="s">
        <v>390</v>
      </c>
      <c r="E1" s="19" t="s">
        <v>391</v>
      </c>
      <c r="F1" s="20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385</v>
      </c>
      <c r="B3" s="28" t="s">
        <v>386</v>
      </c>
      <c r="C3" s="10"/>
      <c r="D3" s="81"/>
      <c r="E3" s="12"/>
      <c r="F3" s="4"/>
    </row>
    <row r="4" spans="1:6" ht="14.1" customHeight="1" x14ac:dyDescent="0.25">
      <c r="A4" s="27"/>
      <c r="B4" s="28"/>
      <c r="C4" s="10"/>
      <c r="D4" s="81"/>
      <c r="E4" s="12"/>
      <c r="F4" s="4"/>
    </row>
    <row r="5" spans="1:6" ht="14.1" customHeight="1" x14ac:dyDescent="0.25">
      <c r="A5" s="27" t="s">
        <v>413</v>
      </c>
      <c r="B5" s="28" t="s">
        <v>414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27" t="s">
        <v>567</v>
      </c>
      <c r="B7" s="28" t="s">
        <v>415</v>
      </c>
      <c r="C7" s="10"/>
      <c r="D7" s="81"/>
      <c r="E7" s="12"/>
      <c r="F7" s="4"/>
    </row>
    <row r="8" spans="1:6" ht="14.1" customHeight="1" x14ac:dyDescent="0.25">
      <c r="A8" s="13"/>
      <c r="B8" s="14"/>
      <c r="C8" s="10"/>
      <c r="D8" s="81"/>
      <c r="E8" s="12"/>
      <c r="F8" s="4"/>
    </row>
    <row r="9" spans="1:6" ht="14.1" customHeight="1" x14ac:dyDescent="0.25">
      <c r="A9" s="13" t="s">
        <v>778</v>
      </c>
      <c r="B9" s="14" t="s">
        <v>416</v>
      </c>
      <c r="C9" s="10" t="s">
        <v>782</v>
      </c>
      <c r="D9" s="81">
        <v>1</v>
      </c>
      <c r="E9" s="107"/>
      <c r="F9" s="4"/>
    </row>
    <row r="10" spans="1:6" ht="14.1" customHeight="1" x14ac:dyDescent="0.25">
      <c r="A10" s="13"/>
      <c r="B10" s="14"/>
      <c r="C10" s="10"/>
      <c r="D10" s="81"/>
      <c r="E10" s="12"/>
      <c r="F10" s="4"/>
    </row>
    <row r="11" spans="1:6" ht="14.1" customHeight="1" x14ac:dyDescent="0.25">
      <c r="A11" s="13" t="s">
        <v>781</v>
      </c>
      <c r="B11" s="14" t="s">
        <v>779</v>
      </c>
      <c r="C11" s="10" t="s">
        <v>782</v>
      </c>
      <c r="D11" s="81">
        <v>1</v>
      </c>
      <c r="E11" s="107"/>
      <c r="F11" s="4"/>
    </row>
    <row r="12" spans="1:6" ht="14.1" customHeight="1" x14ac:dyDescent="0.25">
      <c r="A12" s="13"/>
      <c r="B12" s="14" t="s">
        <v>780</v>
      </c>
      <c r="C12" s="10"/>
      <c r="D12" s="81"/>
      <c r="E12" s="12"/>
      <c r="F12" s="4"/>
    </row>
    <row r="13" spans="1:6" ht="14.1" customHeight="1" x14ac:dyDescent="0.25">
      <c r="A13" s="13"/>
      <c r="B13" s="14"/>
      <c r="C13" s="10"/>
      <c r="D13" s="81"/>
      <c r="E13" s="12"/>
      <c r="F13" s="4"/>
    </row>
    <row r="14" spans="1:6" ht="14.1" customHeight="1" x14ac:dyDescent="0.25">
      <c r="A14" s="27" t="s">
        <v>568</v>
      </c>
      <c r="B14" s="28" t="s">
        <v>58</v>
      </c>
      <c r="C14" s="10"/>
      <c r="D14" s="81"/>
      <c r="E14" s="12"/>
      <c r="F14" s="4"/>
    </row>
    <row r="15" spans="1:6" ht="14.1" customHeight="1" x14ac:dyDescent="0.25">
      <c r="A15" s="27"/>
      <c r="B15" s="28" t="s">
        <v>59</v>
      </c>
      <c r="C15" s="10"/>
      <c r="D15" s="81"/>
      <c r="E15" s="12"/>
      <c r="F15" s="4"/>
    </row>
    <row r="16" spans="1:6" ht="14.1" customHeight="1" x14ac:dyDescent="0.25">
      <c r="A16" s="27"/>
      <c r="B16" s="28" t="s">
        <v>60</v>
      </c>
      <c r="C16" s="10" t="s">
        <v>582</v>
      </c>
      <c r="D16" s="81">
        <f>D9</f>
        <v>1</v>
      </c>
      <c r="E16" s="107"/>
      <c r="F16" s="4"/>
    </row>
    <row r="17" spans="1:6" ht="14.1" customHeight="1" x14ac:dyDescent="0.25">
      <c r="A17" s="27"/>
      <c r="B17" s="28"/>
      <c r="C17" s="10"/>
      <c r="D17" s="81"/>
      <c r="E17" s="12"/>
      <c r="F17" s="235"/>
    </row>
    <row r="18" spans="1:6" ht="14.1" customHeight="1" x14ac:dyDescent="0.25">
      <c r="A18" s="13"/>
      <c r="B18" s="14"/>
      <c r="C18" s="10"/>
      <c r="D18" s="81"/>
      <c r="E18" s="12"/>
      <c r="F18" s="235"/>
    </row>
    <row r="19" spans="1:6" ht="14.1" customHeight="1" x14ac:dyDescent="0.25">
      <c r="A19" s="27" t="s">
        <v>570</v>
      </c>
      <c r="B19" s="28" t="s">
        <v>348</v>
      </c>
      <c r="C19" s="10"/>
      <c r="D19" s="81"/>
      <c r="E19" s="12"/>
      <c r="F19" s="235"/>
    </row>
    <row r="20" spans="1:6" ht="14.1" customHeight="1" x14ac:dyDescent="0.25">
      <c r="A20" s="13"/>
      <c r="B20" s="14"/>
      <c r="C20" s="10"/>
      <c r="D20" s="81"/>
      <c r="E20" s="12"/>
      <c r="F20" s="235"/>
    </row>
    <row r="21" spans="1:6" ht="14.1" customHeight="1" x14ac:dyDescent="0.25">
      <c r="A21" s="13" t="s">
        <v>569</v>
      </c>
      <c r="B21" s="14" t="s">
        <v>417</v>
      </c>
      <c r="C21" s="10"/>
      <c r="D21" s="81"/>
      <c r="E21" s="12"/>
      <c r="F21" s="235"/>
    </row>
    <row r="22" spans="1:6" ht="14.1" customHeight="1" x14ac:dyDescent="0.25">
      <c r="A22" s="13"/>
      <c r="B22" s="14" t="s">
        <v>349</v>
      </c>
      <c r="C22" s="10"/>
      <c r="D22" s="81"/>
      <c r="E22" s="12"/>
      <c r="F22" s="235"/>
    </row>
    <row r="23" spans="1:6" ht="14.1" customHeight="1" x14ac:dyDescent="0.25">
      <c r="A23" s="13"/>
      <c r="B23" s="14" t="s">
        <v>419</v>
      </c>
      <c r="C23" s="10"/>
      <c r="D23" s="81"/>
      <c r="E23" s="12"/>
      <c r="F23" s="235"/>
    </row>
    <row r="24" spans="1:6" ht="14.1" customHeight="1" x14ac:dyDescent="0.25">
      <c r="A24" s="13"/>
      <c r="B24" s="14" t="s">
        <v>420</v>
      </c>
      <c r="C24" s="10" t="s">
        <v>552</v>
      </c>
      <c r="D24" s="81">
        <v>1</v>
      </c>
      <c r="E24" s="107"/>
      <c r="F24" s="4"/>
    </row>
    <row r="25" spans="1:6" ht="14.1" customHeight="1" x14ac:dyDescent="0.25">
      <c r="A25" s="13"/>
      <c r="B25" s="14"/>
      <c r="C25" s="10"/>
      <c r="D25" s="81"/>
      <c r="E25" s="12"/>
      <c r="F25" s="235"/>
    </row>
    <row r="26" spans="1:6" ht="14.1" customHeight="1" x14ac:dyDescent="0.25">
      <c r="A26" s="13" t="s">
        <v>571</v>
      </c>
      <c r="B26" s="14" t="s">
        <v>421</v>
      </c>
      <c r="C26" s="10"/>
      <c r="D26" s="81"/>
      <c r="E26" s="12"/>
      <c r="F26" s="235"/>
    </row>
    <row r="27" spans="1:6" ht="14.1" customHeight="1" x14ac:dyDescent="0.25">
      <c r="A27" s="13"/>
      <c r="B27" s="14" t="s">
        <v>349</v>
      </c>
      <c r="C27" s="10"/>
      <c r="D27" s="81"/>
      <c r="E27" s="12"/>
      <c r="F27" s="235"/>
    </row>
    <row r="28" spans="1:6" ht="14.1" customHeight="1" x14ac:dyDescent="0.25">
      <c r="A28" s="13"/>
      <c r="B28" s="14" t="s">
        <v>418</v>
      </c>
      <c r="C28" s="10" t="s">
        <v>552</v>
      </c>
      <c r="D28" s="81">
        <v>1</v>
      </c>
      <c r="E28" s="107"/>
      <c r="F28" s="4"/>
    </row>
    <row r="29" spans="1:6" ht="14.1" customHeight="1" x14ac:dyDescent="0.25">
      <c r="A29" s="13"/>
      <c r="B29" s="14"/>
      <c r="C29" s="10"/>
      <c r="D29" s="81"/>
      <c r="E29" s="12"/>
      <c r="F29" s="235"/>
    </row>
    <row r="30" spans="1:6" ht="14.1" customHeight="1" x14ac:dyDescent="0.25">
      <c r="A30" s="13"/>
      <c r="B30" s="14"/>
      <c r="C30" s="10"/>
      <c r="D30" s="81"/>
      <c r="E30" s="12"/>
      <c r="F30" s="235"/>
    </row>
    <row r="31" spans="1:6" ht="14.1" customHeight="1" x14ac:dyDescent="0.25">
      <c r="A31" s="27" t="s">
        <v>572</v>
      </c>
      <c r="B31" s="28" t="s">
        <v>422</v>
      </c>
      <c r="C31" s="10"/>
      <c r="D31" s="81"/>
      <c r="E31" s="12"/>
      <c r="F31" s="235"/>
    </row>
    <row r="32" spans="1:6" ht="14.1" customHeight="1" x14ac:dyDescent="0.25">
      <c r="A32" s="27"/>
      <c r="B32" s="28" t="s">
        <v>423</v>
      </c>
      <c r="C32" s="10"/>
      <c r="D32" s="81"/>
      <c r="E32" s="12"/>
      <c r="F32" s="235"/>
    </row>
    <row r="33" spans="1:6" ht="14.1" customHeight="1" x14ac:dyDescent="0.25">
      <c r="A33" s="13"/>
      <c r="B33" s="14"/>
      <c r="C33" s="10"/>
      <c r="D33" s="81"/>
      <c r="E33" s="12"/>
      <c r="F33" s="235"/>
    </row>
    <row r="34" spans="1:6" ht="14.1" customHeight="1" x14ac:dyDescent="0.25">
      <c r="A34" s="13" t="s">
        <v>573</v>
      </c>
      <c r="B34" s="14" t="s">
        <v>30</v>
      </c>
      <c r="C34" s="10" t="s">
        <v>585</v>
      </c>
      <c r="D34" s="81">
        <v>60</v>
      </c>
      <c r="E34" s="107"/>
      <c r="F34" s="4"/>
    </row>
    <row r="35" spans="1:6" ht="14.1" customHeight="1" x14ac:dyDescent="0.25">
      <c r="A35" s="13"/>
      <c r="B35" s="14"/>
      <c r="C35" s="10"/>
      <c r="D35" s="81"/>
      <c r="E35" s="12"/>
      <c r="F35" s="4"/>
    </row>
    <row r="36" spans="1:6" ht="14.1" customHeight="1" x14ac:dyDescent="0.25">
      <c r="A36" s="13"/>
      <c r="B36" s="14"/>
      <c r="C36" s="10"/>
      <c r="D36" s="81"/>
      <c r="E36" s="12"/>
      <c r="F36" s="4"/>
    </row>
    <row r="37" spans="1:6" ht="14.1" customHeight="1" x14ac:dyDescent="0.25">
      <c r="A37" s="13"/>
      <c r="B37" s="14"/>
      <c r="C37" s="10"/>
      <c r="D37" s="81"/>
      <c r="E37" s="12"/>
      <c r="F37" s="4"/>
    </row>
    <row r="38" spans="1:6" ht="14.1" customHeight="1" x14ac:dyDescent="0.25">
      <c r="A38" s="13"/>
      <c r="B38" s="14"/>
      <c r="C38" s="10"/>
      <c r="D38" s="81"/>
      <c r="E38" s="12"/>
      <c r="F38" s="4"/>
    </row>
    <row r="39" spans="1:6" ht="28.05" customHeight="1" x14ac:dyDescent="0.25">
      <c r="A39" s="13"/>
      <c r="B39" s="14"/>
      <c r="C39" s="10"/>
      <c r="D39" s="81"/>
      <c r="E39" s="12"/>
      <c r="F39" s="4"/>
    </row>
    <row r="40" spans="1:6" ht="14.1" customHeight="1" thickBot="1" x14ac:dyDescent="0.3">
      <c r="A40" s="31"/>
      <c r="B40" s="32"/>
      <c r="C40" s="33"/>
      <c r="D40" s="110"/>
      <c r="E40" s="35"/>
      <c r="F40" s="36"/>
    </row>
    <row r="41" spans="1:6" ht="28.05" customHeight="1" thickBot="1" x14ac:dyDescent="0.3">
      <c r="A41" s="253" t="s">
        <v>393</v>
      </c>
      <c r="B41" s="254"/>
      <c r="C41" s="254"/>
      <c r="D41" s="254"/>
      <c r="E41" s="255"/>
      <c r="F41" s="37">
        <f>SUM(F2:F40)</f>
        <v>0</v>
      </c>
    </row>
    <row r="42" spans="1:6" ht="42" customHeight="1" thickBot="1" x14ac:dyDescent="0.3">
      <c r="A42" s="38"/>
      <c r="B42" s="38"/>
      <c r="C42" s="38"/>
      <c r="D42" s="111"/>
      <c r="E42" s="38"/>
      <c r="F42" s="40"/>
    </row>
    <row r="43" spans="1:6" ht="10.050000000000001" customHeight="1" x14ac:dyDescent="0.25">
      <c r="A43" s="261" t="s">
        <v>394</v>
      </c>
      <c r="B43" s="262"/>
      <c r="C43" s="262"/>
      <c r="D43" s="262"/>
      <c r="E43" s="263" t="s">
        <v>395</v>
      </c>
      <c r="F43" s="264"/>
    </row>
    <row r="44" spans="1:6" ht="28.05" customHeight="1" thickBot="1" x14ac:dyDescent="0.3">
      <c r="A44" s="249"/>
      <c r="B44" s="250"/>
      <c r="C44" s="250"/>
      <c r="D44" s="250"/>
      <c r="E44" s="251"/>
      <c r="F44" s="252"/>
    </row>
    <row r="45" spans="1:6" ht="28.05" customHeight="1" x14ac:dyDescent="0.25"/>
    <row r="46" spans="1:6" ht="14.1" customHeight="1" x14ac:dyDescent="0.25"/>
    <row r="47" spans="1:6" ht="14.1" customHeight="1" x14ac:dyDescent="0.25"/>
    <row r="48" spans="1:6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28.05" customHeight="1" x14ac:dyDescent="0.25"/>
    <row r="92" ht="14.1" customHeight="1" x14ac:dyDescent="0.25"/>
    <row r="93" ht="28.05" customHeight="1" x14ac:dyDescent="0.25"/>
    <row r="94" ht="42" customHeight="1" x14ac:dyDescent="0.25"/>
    <row r="95" ht="10.050000000000001" customHeight="1" x14ac:dyDescent="0.25"/>
    <row r="96" ht="28.05" customHeight="1" x14ac:dyDescent="0.25"/>
    <row r="97" ht="28.05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28.05" customHeight="1" x14ac:dyDescent="0.25"/>
    <row r="144" ht="14.1" customHeight="1" x14ac:dyDescent="0.25"/>
    <row r="145" ht="28.05" customHeight="1" x14ac:dyDescent="0.25"/>
    <row r="146" ht="42" customHeight="1" x14ac:dyDescent="0.25"/>
    <row r="147" ht="10.050000000000001" customHeight="1" x14ac:dyDescent="0.25"/>
    <row r="148" ht="28.05" customHeight="1" x14ac:dyDescent="0.25"/>
    <row r="149" ht="28.05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28.05" customHeight="1" x14ac:dyDescent="0.25"/>
    <row r="196" ht="14.1" customHeight="1" x14ac:dyDescent="0.25"/>
    <row r="197" ht="28.05" customHeight="1" x14ac:dyDescent="0.25"/>
    <row r="198" ht="42" customHeight="1" x14ac:dyDescent="0.25"/>
    <row r="199" ht="10.050000000000001" customHeight="1" x14ac:dyDescent="0.25"/>
    <row r="200" ht="28.05" customHeight="1" x14ac:dyDescent="0.25"/>
    <row r="201" ht="28.05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28.05" customHeight="1" x14ac:dyDescent="0.25"/>
    <row r="248" ht="14.1" customHeight="1" x14ac:dyDescent="0.25"/>
    <row r="249" ht="28.05" customHeight="1" x14ac:dyDescent="0.25"/>
    <row r="250" ht="42" customHeight="1" x14ac:dyDescent="0.25"/>
    <row r="251" ht="10.050000000000001" customHeight="1" x14ac:dyDescent="0.25"/>
    <row r="252" ht="28.05" customHeight="1" x14ac:dyDescent="0.25"/>
    <row r="253" ht="28.05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28.05" customHeight="1" x14ac:dyDescent="0.25"/>
    <row r="300" ht="14.1" customHeight="1" x14ac:dyDescent="0.25"/>
    <row r="301" ht="28.05" customHeight="1" x14ac:dyDescent="0.25"/>
    <row r="302" ht="42" customHeight="1" x14ac:dyDescent="0.25"/>
    <row r="303" ht="10.050000000000001" customHeight="1" x14ac:dyDescent="0.25"/>
    <row r="304" ht="28.05" customHeight="1" x14ac:dyDescent="0.25"/>
    <row r="305" ht="28.05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28.05" customHeight="1" x14ac:dyDescent="0.25"/>
    <row r="352" ht="14.1" customHeight="1" x14ac:dyDescent="0.25"/>
    <row r="353" ht="28.05" customHeight="1" x14ac:dyDescent="0.25"/>
    <row r="354" ht="42" customHeight="1" x14ac:dyDescent="0.25"/>
    <row r="355" ht="10.050000000000001" customHeight="1" x14ac:dyDescent="0.25"/>
    <row r="356" ht="28.05" customHeight="1" x14ac:dyDescent="0.25"/>
    <row r="357" ht="28.05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</sheetData>
  <mergeCells count="5">
    <mergeCell ref="A41:E41"/>
    <mergeCell ref="A43:D43"/>
    <mergeCell ref="E43:F43"/>
    <mergeCell ref="A44:D44"/>
    <mergeCell ref="E44:F44"/>
  </mergeCells>
  <phoneticPr fontId="1" type="noConversion"/>
  <conditionalFormatting sqref="F9 F16 F24 F28 F34">
    <cfRule type="cellIs" dxfId="83" priority="3" stopIfTrue="1" operator="equal">
      <formula>"ro"</formula>
    </cfRule>
    <cfRule type="cellIs" dxfId="82" priority="4" stopIfTrue="1" operator="equal">
      <formula>" "</formula>
    </cfRule>
  </conditionalFormatting>
  <conditionalFormatting sqref="F11">
    <cfRule type="cellIs" dxfId="81" priority="1" stopIfTrue="1" operator="equal">
      <formula>"ro"</formula>
    </cfRule>
    <cfRule type="cellIs" dxfId="80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9" orientation="portrait" blackAndWhite="1" useFirstPageNumber="1" r:id="rId1"/>
  <headerFooter alignWithMargins="0">
    <oddHeader xml:space="preserve">&amp;L&amp;"Calibri,Regular"&amp;8
Part C2: Pricing Data
COO 03-2025.26
</oddHeader>
    <oddFooter>&amp;C&amp;"Calibri,Regular"&amp;8Part C2: Page2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50"/>
  </sheetPr>
  <dimension ref="A1:F418"/>
  <sheetViews>
    <sheetView showZeros="0" view="pageLayout" zoomScale="130" zoomScaleNormal="100" zoomScaleSheetLayoutView="100" zoomScalePageLayoutView="130" workbookViewId="0">
      <selection activeCell="D36" sqref="D36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9" t="s">
        <v>387</v>
      </c>
      <c r="B1" s="100" t="s">
        <v>388</v>
      </c>
      <c r="C1" s="100" t="s">
        <v>389</v>
      </c>
      <c r="D1" s="101" t="s">
        <v>390</v>
      </c>
      <c r="E1" s="102" t="s">
        <v>391</v>
      </c>
      <c r="F1" s="103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443</v>
      </c>
      <c r="B3" s="28" t="s">
        <v>424</v>
      </c>
      <c r="C3" s="10"/>
      <c r="D3" s="81"/>
      <c r="E3" s="12"/>
      <c r="F3" s="4"/>
    </row>
    <row r="4" spans="1:6" ht="14.1" customHeight="1" x14ac:dyDescent="0.25">
      <c r="A4" s="13"/>
      <c r="B4" s="14"/>
      <c r="C4" s="10"/>
      <c r="D4" s="81"/>
      <c r="E4" s="12"/>
      <c r="F4" s="4"/>
    </row>
    <row r="5" spans="1:6" ht="14.1" customHeight="1" x14ac:dyDescent="0.25">
      <c r="A5" s="27" t="s">
        <v>444</v>
      </c>
      <c r="B5" s="28" t="s">
        <v>373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27" t="s">
        <v>445</v>
      </c>
      <c r="B7" s="28" t="s">
        <v>446</v>
      </c>
      <c r="C7" s="10"/>
      <c r="D7" s="81"/>
      <c r="E7" s="12"/>
      <c r="F7" s="4"/>
    </row>
    <row r="8" spans="1:6" ht="14.1" customHeight="1" x14ac:dyDescent="0.25">
      <c r="A8" s="13"/>
      <c r="B8" s="14"/>
      <c r="C8" s="10"/>
      <c r="D8" s="81"/>
      <c r="E8" s="12"/>
      <c r="F8" s="4"/>
    </row>
    <row r="9" spans="1:6" ht="14.1" customHeight="1" x14ac:dyDescent="0.25">
      <c r="A9" s="13" t="s">
        <v>448</v>
      </c>
      <c r="B9" s="14" t="s">
        <v>447</v>
      </c>
      <c r="C9" s="10" t="s">
        <v>449</v>
      </c>
      <c r="D9" s="81">
        <v>30000</v>
      </c>
      <c r="E9" s="107"/>
      <c r="F9" s="4"/>
    </row>
    <row r="10" spans="1:6" ht="14.1" customHeight="1" x14ac:dyDescent="0.25">
      <c r="A10" s="13"/>
      <c r="B10" s="14"/>
      <c r="C10" s="10"/>
      <c r="D10" s="81"/>
      <c r="E10" s="12"/>
      <c r="F10" s="4"/>
    </row>
    <row r="11" spans="1:6" ht="14.1" customHeight="1" x14ac:dyDescent="0.25">
      <c r="A11" s="27" t="s">
        <v>451</v>
      </c>
      <c r="B11" s="28" t="s">
        <v>452</v>
      </c>
      <c r="C11" s="10"/>
      <c r="D11" s="81"/>
      <c r="E11" s="12"/>
      <c r="F11" s="4"/>
    </row>
    <row r="12" spans="1:6" ht="14.1" customHeight="1" x14ac:dyDescent="0.25">
      <c r="A12" s="27"/>
      <c r="B12" s="28" t="s">
        <v>453</v>
      </c>
      <c r="C12" s="10"/>
      <c r="D12" s="81"/>
      <c r="E12" s="12"/>
      <c r="F12" s="4"/>
    </row>
    <row r="13" spans="1:6" ht="14.1" customHeight="1" x14ac:dyDescent="0.25">
      <c r="A13" s="13"/>
      <c r="B13" s="14"/>
      <c r="C13" s="10"/>
      <c r="D13" s="81"/>
      <c r="E13" s="12"/>
      <c r="F13" s="4"/>
    </row>
    <row r="14" spans="1:6" ht="14.1" customHeight="1" x14ac:dyDescent="0.25">
      <c r="A14" s="13" t="s">
        <v>346</v>
      </c>
      <c r="B14" s="14" t="s">
        <v>454</v>
      </c>
      <c r="C14" s="10" t="s">
        <v>449</v>
      </c>
      <c r="D14" s="81">
        <v>5000</v>
      </c>
      <c r="E14" s="107"/>
      <c r="F14" s="4"/>
    </row>
    <row r="15" spans="1:6" ht="14.1" customHeight="1" x14ac:dyDescent="0.25">
      <c r="A15" s="13"/>
      <c r="B15" s="14"/>
      <c r="C15" s="10"/>
      <c r="D15" s="81"/>
      <c r="E15" s="12"/>
      <c r="F15" s="4"/>
    </row>
    <row r="16" spans="1:6" ht="14.1" customHeight="1" x14ac:dyDescent="0.25">
      <c r="A16" s="27" t="s">
        <v>455</v>
      </c>
      <c r="B16" s="28" t="s">
        <v>456</v>
      </c>
      <c r="C16" s="10"/>
      <c r="D16" s="81"/>
      <c r="E16" s="12"/>
      <c r="F16" s="4"/>
    </row>
    <row r="17" spans="1:6" ht="14.1" customHeight="1" x14ac:dyDescent="0.25">
      <c r="A17" s="27"/>
      <c r="B17" s="83" t="s">
        <v>457</v>
      </c>
      <c r="C17" s="10"/>
      <c r="D17" s="81"/>
      <c r="E17" s="12"/>
      <c r="F17" s="4"/>
    </row>
    <row r="18" spans="1:6" ht="14.1" customHeight="1" x14ac:dyDescent="0.25">
      <c r="A18" s="13"/>
      <c r="B18" s="14"/>
      <c r="C18" s="10"/>
      <c r="D18" s="81"/>
      <c r="E18" s="12"/>
      <c r="F18" s="4"/>
    </row>
    <row r="19" spans="1:6" ht="14.1" customHeight="1" x14ac:dyDescent="0.25">
      <c r="A19" s="13" t="s">
        <v>462</v>
      </c>
      <c r="B19" s="14" t="s">
        <v>459</v>
      </c>
      <c r="C19" s="10" t="s">
        <v>449</v>
      </c>
      <c r="D19" s="81">
        <v>20</v>
      </c>
      <c r="E19" s="107"/>
      <c r="F19" s="4"/>
    </row>
    <row r="20" spans="1:6" ht="14.1" customHeight="1" x14ac:dyDescent="0.25">
      <c r="A20" s="13"/>
      <c r="B20" s="14"/>
      <c r="C20" s="10"/>
      <c r="D20" s="81"/>
      <c r="E20" s="12"/>
      <c r="F20" s="4"/>
    </row>
    <row r="21" spans="1:6" ht="14.1" customHeight="1" x14ac:dyDescent="0.25">
      <c r="A21" s="13" t="s">
        <v>463</v>
      </c>
      <c r="B21" s="14" t="s">
        <v>460</v>
      </c>
      <c r="C21" s="10" t="s">
        <v>449</v>
      </c>
      <c r="D21" s="81">
        <v>20</v>
      </c>
      <c r="E21" s="107"/>
      <c r="F21" s="4"/>
    </row>
    <row r="22" spans="1:6" ht="14.1" customHeight="1" x14ac:dyDescent="0.25">
      <c r="A22" s="13"/>
      <c r="B22" s="14"/>
      <c r="C22" s="10"/>
      <c r="D22" s="81"/>
      <c r="E22" s="12"/>
      <c r="F22" s="4"/>
    </row>
    <row r="23" spans="1:6" ht="14.1" customHeight="1" x14ac:dyDescent="0.25">
      <c r="A23" s="13" t="s">
        <v>464</v>
      </c>
      <c r="B23" s="14" t="s">
        <v>338</v>
      </c>
      <c r="C23" s="10" t="s">
        <v>402</v>
      </c>
      <c r="D23" s="81">
        <v>12</v>
      </c>
      <c r="E23" s="107"/>
      <c r="F23" s="4"/>
    </row>
    <row r="24" spans="1:6" ht="14.1" customHeight="1" x14ac:dyDescent="0.25">
      <c r="A24" s="13"/>
      <c r="B24" s="14"/>
      <c r="C24" s="10"/>
      <c r="D24" s="81"/>
      <c r="E24" s="12"/>
      <c r="F24" s="4"/>
    </row>
    <row r="25" spans="1:6" ht="14.1" customHeight="1" x14ac:dyDescent="0.25">
      <c r="A25" s="13" t="s">
        <v>340</v>
      </c>
      <c r="B25" s="14" t="s">
        <v>339</v>
      </c>
      <c r="C25" s="10" t="s">
        <v>449</v>
      </c>
      <c r="D25" s="81">
        <v>15</v>
      </c>
      <c r="E25" s="107"/>
      <c r="F25" s="4"/>
    </row>
    <row r="26" spans="1:6" ht="14.1" customHeight="1" x14ac:dyDescent="0.25">
      <c r="A26" s="13"/>
      <c r="B26" s="14"/>
      <c r="C26" s="10"/>
      <c r="D26" s="81"/>
      <c r="E26" s="12"/>
      <c r="F26" s="4"/>
    </row>
    <row r="27" spans="1:6" ht="14.1" customHeight="1" x14ac:dyDescent="0.25">
      <c r="A27" s="13"/>
      <c r="B27" s="14"/>
      <c r="C27" s="10"/>
      <c r="D27" s="81"/>
      <c r="E27" s="12"/>
      <c r="F27" s="4"/>
    </row>
    <row r="28" spans="1:6" ht="14.1" customHeight="1" x14ac:dyDescent="0.25">
      <c r="A28" s="13"/>
      <c r="B28" s="14"/>
      <c r="C28" s="10"/>
      <c r="D28" s="81"/>
      <c r="E28" s="12"/>
      <c r="F28" s="4"/>
    </row>
    <row r="29" spans="1:6" ht="14.1" customHeight="1" x14ac:dyDescent="0.25">
      <c r="A29" s="13"/>
      <c r="B29" s="14"/>
      <c r="C29" s="10"/>
      <c r="D29" s="81"/>
      <c r="E29" s="12"/>
      <c r="F29" s="4"/>
    </row>
    <row r="30" spans="1:6" ht="14.1" customHeight="1" x14ac:dyDescent="0.25">
      <c r="A30" s="13"/>
      <c r="B30" s="14"/>
      <c r="C30" s="10"/>
      <c r="D30" s="81"/>
      <c r="E30" s="12"/>
      <c r="F30" s="4"/>
    </row>
    <row r="31" spans="1:6" ht="14.1" customHeight="1" x14ac:dyDescent="0.25">
      <c r="A31" s="13"/>
      <c r="B31" s="14"/>
      <c r="C31" s="10"/>
      <c r="D31" s="81"/>
      <c r="E31" s="12"/>
      <c r="F31" s="4"/>
    </row>
    <row r="32" spans="1:6" ht="14.1" customHeight="1" x14ac:dyDescent="0.25">
      <c r="A32" s="13"/>
      <c r="B32" s="14"/>
      <c r="C32" s="10"/>
      <c r="D32" s="81"/>
      <c r="E32" s="12"/>
      <c r="F32" s="4"/>
    </row>
    <row r="33" spans="1:6" ht="14.1" customHeight="1" x14ac:dyDescent="0.25">
      <c r="A33" s="13"/>
      <c r="B33" s="14"/>
      <c r="C33" s="10"/>
      <c r="D33" s="81"/>
      <c r="E33" s="12"/>
      <c r="F33" s="4"/>
    </row>
    <row r="34" spans="1:6" ht="14.1" customHeight="1" x14ac:dyDescent="0.25">
      <c r="A34" s="13"/>
      <c r="B34" s="14"/>
      <c r="C34" s="10"/>
      <c r="D34" s="81"/>
      <c r="E34" s="12"/>
      <c r="F34" s="4"/>
    </row>
    <row r="35" spans="1:6" ht="14.1" customHeight="1" x14ac:dyDescent="0.25">
      <c r="A35" s="13"/>
      <c r="B35" s="14"/>
      <c r="C35" s="10"/>
      <c r="D35" s="81"/>
      <c r="E35" s="12"/>
      <c r="F35" s="4"/>
    </row>
    <row r="36" spans="1:6" ht="14.1" customHeight="1" x14ac:dyDescent="0.25">
      <c r="A36" s="13"/>
      <c r="B36" s="14"/>
      <c r="C36" s="10"/>
      <c r="D36" s="81"/>
      <c r="E36" s="12"/>
      <c r="F36" s="4"/>
    </row>
    <row r="37" spans="1:6" ht="14.1" customHeight="1" x14ac:dyDescent="0.25">
      <c r="A37" s="13"/>
      <c r="B37" s="14"/>
      <c r="C37" s="10"/>
      <c r="D37" s="81"/>
      <c r="E37" s="12"/>
      <c r="F37" s="4"/>
    </row>
    <row r="38" spans="1:6" ht="14.1" customHeight="1" x14ac:dyDescent="0.25">
      <c r="A38" s="13"/>
      <c r="B38" s="14"/>
      <c r="C38" s="10"/>
      <c r="D38" s="81"/>
      <c r="E38" s="12"/>
      <c r="F38" s="4"/>
    </row>
    <row r="39" spans="1:6" ht="14.1" customHeight="1" x14ac:dyDescent="0.25">
      <c r="A39" s="13"/>
      <c r="B39" s="14"/>
      <c r="C39" s="10"/>
      <c r="D39" s="81"/>
      <c r="E39" s="12"/>
      <c r="F39" s="4"/>
    </row>
    <row r="40" spans="1:6" ht="14.1" customHeight="1" x14ac:dyDescent="0.25">
      <c r="A40" s="13"/>
      <c r="B40" s="14"/>
      <c r="C40" s="10"/>
      <c r="D40" s="81"/>
      <c r="E40" s="12"/>
      <c r="F40" s="4"/>
    </row>
    <row r="41" spans="1:6" ht="14.1" customHeight="1" x14ac:dyDescent="0.25">
      <c r="A41" s="13"/>
      <c r="B41" s="14"/>
      <c r="C41" s="10"/>
      <c r="D41" s="81"/>
      <c r="E41" s="12"/>
      <c r="F41" s="4"/>
    </row>
    <row r="42" spans="1:6" ht="14.1" customHeight="1" x14ac:dyDescent="0.25">
      <c r="A42" s="13"/>
      <c r="B42" s="14"/>
      <c r="C42" s="10"/>
      <c r="D42" s="81"/>
      <c r="E42" s="12"/>
      <c r="F42" s="4"/>
    </row>
    <row r="43" spans="1:6" ht="14.1" customHeight="1" x14ac:dyDescent="0.25">
      <c r="A43" s="13"/>
      <c r="B43" s="14"/>
      <c r="C43" s="10"/>
      <c r="D43" s="81"/>
      <c r="E43" s="12"/>
      <c r="F43" s="4"/>
    </row>
    <row r="44" spans="1:6" ht="14.1" customHeight="1" x14ac:dyDescent="0.25">
      <c r="A44" s="13"/>
      <c r="B44" s="14"/>
      <c r="C44" s="10"/>
      <c r="D44" s="81"/>
      <c r="E44" s="12"/>
      <c r="F44" s="4"/>
    </row>
    <row r="45" spans="1:6" ht="14.1" customHeight="1" x14ac:dyDescent="0.25">
      <c r="A45" s="13"/>
      <c r="B45" s="14"/>
      <c r="C45" s="10"/>
      <c r="D45" s="81"/>
      <c r="E45" s="12"/>
      <c r="F45" s="4"/>
    </row>
    <row r="46" spans="1:6" ht="14.1" customHeight="1" x14ac:dyDescent="0.25">
      <c r="A46" s="13"/>
      <c r="B46" s="14"/>
      <c r="C46" s="10"/>
      <c r="D46" s="81"/>
      <c r="E46" s="12"/>
      <c r="F46" s="4"/>
    </row>
    <row r="47" spans="1:6" ht="14.1" customHeight="1" x14ac:dyDescent="0.25">
      <c r="A47" s="13"/>
      <c r="B47" s="14"/>
      <c r="C47" s="10"/>
      <c r="D47" s="81"/>
      <c r="E47" s="12"/>
      <c r="F47" s="4"/>
    </row>
    <row r="48" spans="1:6" ht="14.1" customHeight="1" x14ac:dyDescent="0.25">
      <c r="A48" s="13"/>
      <c r="B48" s="14"/>
      <c r="C48" s="10"/>
      <c r="D48" s="81"/>
      <c r="E48" s="12"/>
      <c r="F48" s="4"/>
    </row>
    <row r="49" spans="1:6" ht="14.1" customHeight="1" thickBot="1" x14ac:dyDescent="0.3">
      <c r="A49" s="31"/>
      <c r="B49" s="32"/>
      <c r="C49" s="33"/>
      <c r="D49" s="110"/>
      <c r="E49" s="35"/>
      <c r="F49" s="36"/>
    </row>
    <row r="50" spans="1:6" ht="28.05" customHeight="1" thickBot="1" x14ac:dyDescent="0.3">
      <c r="A50" s="265" t="s">
        <v>393</v>
      </c>
      <c r="B50" s="266"/>
      <c r="C50" s="266"/>
      <c r="D50" s="266"/>
      <c r="E50" s="267"/>
      <c r="F50" s="104">
        <f>SUM(F2:F49)</f>
        <v>0</v>
      </c>
    </row>
    <row r="51" spans="1:6" ht="14.1" customHeight="1" x14ac:dyDescent="0.25">
      <c r="A51" s="38"/>
      <c r="B51" s="38"/>
      <c r="C51" s="38"/>
      <c r="D51" s="111"/>
      <c r="E51" s="38"/>
      <c r="F51" s="40"/>
    </row>
    <row r="52" spans="1:6" ht="27.6" customHeight="1" x14ac:dyDescent="0.25">
      <c r="A52" s="268" t="s">
        <v>394</v>
      </c>
      <c r="B52" s="269"/>
      <c r="C52" s="269"/>
      <c r="D52" s="270"/>
      <c r="E52" s="248" t="s">
        <v>395</v>
      </c>
      <c r="F52" s="247"/>
    </row>
    <row r="53" spans="1:6" ht="12.6" customHeight="1" x14ac:dyDescent="0.25">
      <c r="A53" s="43"/>
      <c r="E53" s="45"/>
    </row>
    <row r="54" spans="1:6" ht="10.050000000000001" customHeight="1" x14ac:dyDescent="0.25"/>
    <row r="55" spans="1:6" ht="28.05" customHeight="1" x14ac:dyDescent="0.25"/>
    <row r="56" spans="1:6" ht="28.05" customHeight="1" x14ac:dyDescent="0.25"/>
    <row r="57" spans="1:6" ht="14.1" customHeight="1" x14ac:dyDescent="0.25"/>
    <row r="58" spans="1:6" ht="14.1" customHeight="1" x14ac:dyDescent="0.25"/>
    <row r="59" spans="1:6" ht="14.1" customHeight="1" x14ac:dyDescent="0.25"/>
    <row r="60" spans="1:6" ht="14.1" customHeight="1" x14ac:dyDescent="0.25"/>
    <row r="61" spans="1:6" ht="14.1" customHeight="1" x14ac:dyDescent="0.25"/>
    <row r="62" spans="1:6" ht="14.1" customHeight="1" x14ac:dyDescent="0.25"/>
    <row r="63" spans="1:6" ht="14.1" customHeight="1" x14ac:dyDescent="0.25"/>
    <row r="64" spans="1:6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28.05" customHeight="1" x14ac:dyDescent="0.25"/>
    <row r="103" ht="14.1" customHeight="1" x14ac:dyDescent="0.25"/>
    <row r="104" ht="28.05" customHeight="1" x14ac:dyDescent="0.25"/>
    <row r="105" ht="42" customHeight="1" x14ac:dyDescent="0.25"/>
    <row r="106" ht="10.050000000000001" customHeight="1" x14ac:dyDescent="0.25"/>
    <row r="107" ht="28.05" customHeight="1" x14ac:dyDescent="0.25"/>
    <row r="108" ht="28.05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28.05" customHeight="1" x14ac:dyDescent="0.25"/>
    <row r="155" ht="14.1" customHeight="1" x14ac:dyDescent="0.25"/>
    <row r="156" ht="28.05" customHeight="1" x14ac:dyDescent="0.25"/>
    <row r="157" ht="42" customHeight="1" x14ac:dyDescent="0.25"/>
    <row r="158" ht="10.050000000000001" customHeight="1" x14ac:dyDescent="0.25"/>
    <row r="159" ht="28.05" customHeight="1" x14ac:dyDescent="0.25"/>
    <row r="160" ht="28.05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28.05" customHeight="1" x14ac:dyDescent="0.25"/>
    <row r="207" ht="14.1" customHeight="1" x14ac:dyDescent="0.25"/>
    <row r="208" ht="28.05" customHeight="1" x14ac:dyDescent="0.25"/>
    <row r="209" ht="42" customHeight="1" x14ac:dyDescent="0.25"/>
    <row r="210" ht="10.050000000000001" customHeight="1" x14ac:dyDescent="0.25"/>
    <row r="211" ht="28.05" customHeight="1" x14ac:dyDescent="0.25"/>
    <row r="212" ht="28.05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28.05" customHeight="1" x14ac:dyDescent="0.25"/>
    <row r="259" ht="14.1" customHeight="1" x14ac:dyDescent="0.25"/>
    <row r="260" ht="28.05" customHeight="1" x14ac:dyDescent="0.25"/>
    <row r="261" ht="42" customHeight="1" x14ac:dyDescent="0.25"/>
    <row r="262" ht="10.050000000000001" customHeight="1" x14ac:dyDescent="0.25"/>
    <row r="263" ht="28.05" customHeight="1" x14ac:dyDescent="0.25"/>
    <row r="264" ht="28.05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28.05" customHeight="1" x14ac:dyDescent="0.25"/>
    <row r="311" ht="14.1" customHeight="1" x14ac:dyDescent="0.25"/>
    <row r="312" ht="28.05" customHeight="1" x14ac:dyDescent="0.25"/>
    <row r="313" ht="42" customHeight="1" x14ac:dyDescent="0.25"/>
    <row r="314" ht="10.050000000000001" customHeight="1" x14ac:dyDescent="0.25"/>
    <row r="315" ht="28.05" customHeight="1" x14ac:dyDescent="0.25"/>
    <row r="316" ht="28.05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28.05" customHeight="1" x14ac:dyDescent="0.25"/>
    <row r="363" ht="14.1" customHeight="1" x14ac:dyDescent="0.25"/>
    <row r="364" ht="28.05" customHeight="1" x14ac:dyDescent="0.25"/>
    <row r="365" ht="42" customHeight="1" x14ac:dyDescent="0.25"/>
    <row r="366" ht="10.050000000000001" customHeight="1" x14ac:dyDescent="0.25"/>
    <row r="367" ht="28.05" customHeight="1" x14ac:dyDescent="0.25"/>
    <row r="368" ht="28.05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28.05" customHeight="1" x14ac:dyDescent="0.25"/>
    <row r="415" ht="14.1" customHeight="1" x14ac:dyDescent="0.25"/>
    <row r="416" ht="28.05" customHeight="1" x14ac:dyDescent="0.25"/>
    <row r="417" ht="42" customHeight="1" x14ac:dyDescent="0.25"/>
    <row r="418" ht="10.050000000000001" customHeight="1" x14ac:dyDescent="0.25"/>
  </sheetData>
  <mergeCells count="3">
    <mergeCell ref="A50:E50"/>
    <mergeCell ref="A52:D52"/>
    <mergeCell ref="E52:F52"/>
  </mergeCells>
  <phoneticPr fontId="1" type="noConversion"/>
  <conditionalFormatting sqref="F9 F14">
    <cfRule type="cellIs" dxfId="79" priority="3" stopIfTrue="1" operator="equal">
      <formula>"ro"</formula>
    </cfRule>
    <cfRule type="cellIs" dxfId="78" priority="4" stopIfTrue="1" operator="equal">
      <formula>" "</formula>
    </cfRule>
  </conditionalFormatting>
  <conditionalFormatting sqref="F19 F21 F23 F25">
    <cfRule type="cellIs" dxfId="77" priority="1" stopIfTrue="1" operator="equal">
      <formula>"ro"</formula>
    </cfRule>
    <cfRule type="cellIs" dxfId="76" priority="2" stopIfTrue="1" operator="equal">
      <formula>" "</formula>
    </cfRule>
  </conditionalFormatting>
  <printOptions horizontalCentered="1"/>
  <pageMargins left="0.78740157480314965" right="0.59055118110236227" top="0.98425196850393704" bottom="0.39370078740157483" header="0.39370078740157483" footer="0.19685039370078741"/>
  <pageSetup paperSize="9" scale="94" firstPageNumber="10" orientation="portrait" blackAndWhite="1" useFirstPageNumber="1" r:id="rId1"/>
  <headerFooter alignWithMargins="0">
    <oddHeader xml:space="preserve">&amp;L&amp;"Calibri,Regular"&amp;8
Part C2: Pricing Data 
COO - 03 2025/26
</oddHeader>
    <oddFooter>&amp;C&amp;"Calibri,Regular"&amp;8Part C2: Page &amp;P&amp;  of 80</oddFooter>
  </headerFooter>
  <rowBreaks count="1" manualBreakCount="1">
    <brk id="52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50"/>
  </sheetPr>
  <dimension ref="A1:F486"/>
  <sheetViews>
    <sheetView showZeros="0" view="pageLayout" topLeftCell="A17" zoomScale="140" zoomScaleNormal="100" zoomScaleSheetLayoutView="90" zoomScalePageLayoutView="140" workbookViewId="0">
      <selection activeCell="C4" sqref="C4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9" t="s">
        <v>387</v>
      </c>
      <c r="B1" s="100" t="s">
        <v>388</v>
      </c>
      <c r="C1" s="100" t="s">
        <v>389</v>
      </c>
      <c r="D1" s="101" t="s">
        <v>390</v>
      </c>
      <c r="E1" s="102" t="s">
        <v>391</v>
      </c>
      <c r="F1" s="103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443</v>
      </c>
      <c r="B3" s="28" t="s">
        <v>424</v>
      </c>
      <c r="C3" s="10"/>
      <c r="D3" s="81"/>
      <c r="E3" s="12"/>
      <c r="F3" s="4"/>
    </row>
    <row r="4" spans="1:6" ht="14.1" customHeight="1" x14ac:dyDescent="0.25">
      <c r="A4" s="13"/>
      <c r="B4" s="14"/>
      <c r="C4" s="10"/>
      <c r="D4" s="81"/>
      <c r="E4" s="12"/>
      <c r="F4" s="4"/>
    </row>
    <row r="5" spans="1:6" ht="14.1" customHeight="1" x14ac:dyDescent="0.25">
      <c r="A5" s="27" t="s">
        <v>465</v>
      </c>
      <c r="B5" s="28" t="s">
        <v>466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27" t="s">
        <v>576</v>
      </c>
      <c r="B7" s="28" t="s">
        <v>350</v>
      </c>
      <c r="C7" s="10"/>
      <c r="D7" s="81"/>
      <c r="E7" s="12"/>
      <c r="F7" s="4"/>
    </row>
    <row r="8" spans="1:6" ht="14.1" customHeight="1" x14ac:dyDescent="0.25">
      <c r="A8" s="27"/>
      <c r="B8" s="28" t="s">
        <v>467</v>
      </c>
      <c r="C8" s="10" t="s">
        <v>449</v>
      </c>
      <c r="D8" s="116">
        <v>1700</v>
      </c>
      <c r="E8" s="107"/>
      <c r="F8" s="221"/>
    </row>
    <row r="9" spans="1:6" ht="14.1" customHeight="1" x14ac:dyDescent="0.25">
      <c r="A9" s="13"/>
      <c r="B9" s="14"/>
      <c r="C9" s="10"/>
      <c r="D9" s="117"/>
      <c r="E9" s="12"/>
      <c r="F9" s="221"/>
    </row>
    <row r="10" spans="1:6" ht="14.1" customHeight="1" x14ac:dyDescent="0.25">
      <c r="A10" s="27" t="s">
        <v>474</v>
      </c>
      <c r="B10" s="28" t="s">
        <v>468</v>
      </c>
      <c r="C10" s="10" t="s">
        <v>473</v>
      </c>
      <c r="D10" s="116">
        <v>1.5</v>
      </c>
      <c r="E10" s="236"/>
      <c r="F10" s="237"/>
    </row>
    <row r="11" spans="1:6" ht="14.1" customHeight="1" x14ac:dyDescent="0.25">
      <c r="A11" s="13"/>
      <c r="B11" s="14"/>
      <c r="C11" s="10"/>
      <c r="D11" s="117"/>
      <c r="E11" s="12"/>
      <c r="F11" s="221"/>
    </row>
    <row r="12" spans="1:6" ht="14.1" customHeight="1" x14ac:dyDescent="0.25">
      <c r="A12" s="27" t="s">
        <v>577</v>
      </c>
      <c r="B12" s="28" t="s">
        <v>475</v>
      </c>
      <c r="C12" s="10" t="s">
        <v>449</v>
      </c>
      <c r="D12" s="116">
        <v>500</v>
      </c>
      <c r="E12" s="107"/>
      <c r="F12" s="221"/>
    </row>
    <row r="13" spans="1:6" ht="14.1" customHeight="1" x14ac:dyDescent="0.25">
      <c r="A13" s="13"/>
      <c r="B13" s="14"/>
      <c r="C13" s="10"/>
      <c r="D13" s="117"/>
      <c r="E13" s="12"/>
      <c r="F13" s="221"/>
    </row>
    <row r="14" spans="1:6" ht="14.1" customHeight="1" x14ac:dyDescent="0.25">
      <c r="A14" s="27" t="s">
        <v>578</v>
      </c>
      <c r="B14" s="28" t="s">
        <v>469</v>
      </c>
      <c r="C14" s="10"/>
      <c r="D14" s="117"/>
      <c r="E14" s="12"/>
      <c r="F14" s="221"/>
    </row>
    <row r="15" spans="1:6" ht="14.1" customHeight="1" x14ac:dyDescent="0.25">
      <c r="A15" s="13"/>
      <c r="B15" s="28" t="s">
        <v>470</v>
      </c>
      <c r="C15" s="10"/>
      <c r="D15" s="117"/>
      <c r="E15" s="12"/>
      <c r="F15" s="221"/>
    </row>
    <row r="16" spans="1:6" ht="14.1" customHeight="1" x14ac:dyDescent="0.25">
      <c r="A16" s="13"/>
      <c r="B16" s="28" t="s">
        <v>471</v>
      </c>
      <c r="C16" s="10"/>
      <c r="D16" s="117"/>
      <c r="E16" s="12"/>
      <c r="F16" s="221"/>
    </row>
    <row r="17" spans="1:6" ht="14.1" customHeight="1" x14ac:dyDescent="0.25">
      <c r="A17" s="13"/>
      <c r="B17" s="28" t="s">
        <v>472</v>
      </c>
      <c r="C17" s="10" t="s">
        <v>449</v>
      </c>
      <c r="D17" s="116">
        <v>500</v>
      </c>
      <c r="E17" s="107"/>
      <c r="F17" s="221"/>
    </row>
    <row r="18" spans="1:6" ht="14.1" customHeight="1" x14ac:dyDescent="0.25">
      <c r="A18" s="13"/>
      <c r="B18" s="14"/>
      <c r="C18" s="10"/>
      <c r="D18" s="117"/>
      <c r="E18" s="12"/>
      <c r="F18" s="221"/>
    </row>
    <row r="19" spans="1:6" ht="14.1" customHeight="1" x14ac:dyDescent="0.25">
      <c r="A19" s="27" t="s">
        <v>476</v>
      </c>
      <c r="B19" s="28" t="s">
        <v>477</v>
      </c>
      <c r="C19" s="10"/>
      <c r="D19" s="81"/>
      <c r="E19" s="12"/>
      <c r="F19" s="4"/>
    </row>
    <row r="20" spans="1:6" ht="28.05" customHeight="1" x14ac:dyDescent="0.25">
      <c r="A20" s="13"/>
      <c r="B20" s="15"/>
      <c r="C20" s="10"/>
      <c r="D20" s="81"/>
      <c r="E20" s="12"/>
      <c r="F20" s="4"/>
    </row>
    <row r="21" spans="1:6" ht="14.1" customHeight="1" x14ac:dyDescent="0.25">
      <c r="A21" s="13" t="s">
        <v>574</v>
      </c>
      <c r="B21" s="14" t="s">
        <v>478</v>
      </c>
      <c r="C21" s="10" t="s">
        <v>584</v>
      </c>
      <c r="D21" s="81">
        <f>6*22*6</f>
        <v>792</v>
      </c>
      <c r="E21" s="107"/>
      <c r="F21" s="4"/>
    </row>
    <row r="22" spans="1:6" ht="28.05" customHeight="1" x14ac:dyDescent="0.25">
      <c r="A22" s="13"/>
      <c r="B22" s="14"/>
      <c r="C22" s="10"/>
      <c r="D22" s="81"/>
      <c r="E22" s="12"/>
      <c r="F22" s="4"/>
    </row>
    <row r="23" spans="1:6" ht="10.050000000000001" customHeight="1" x14ac:dyDescent="0.25">
      <c r="A23" s="13" t="s">
        <v>487</v>
      </c>
      <c r="B23" s="14" t="s">
        <v>479</v>
      </c>
      <c r="C23" s="10" t="s">
        <v>450</v>
      </c>
      <c r="D23" s="81">
        <v>4</v>
      </c>
      <c r="E23" s="107"/>
      <c r="F23" s="4"/>
    </row>
    <row r="24" spans="1:6" ht="28.05" customHeight="1" x14ac:dyDescent="0.25">
      <c r="A24" s="13"/>
      <c r="B24" s="14"/>
      <c r="C24" s="10"/>
      <c r="D24" s="81"/>
      <c r="E24" s="12"/>
      <c r="F24" s="4"/>
    </row>
    <row r="25" spans="1:6" ht="28.05" customHeight="1" x14ac:dyDescent="0.25">
      <c r="A25" s="13" t="s">
        <v>488</v>
      </c>
      <c r="B25" s="14" t="s">
        <v>480</v>
      </c>
      <c r="C25" s="10" t="s">
        <v>450</v>
      </c>
      <c r="D25" s="81">
        <v>4</v>
      </c>
      <c r="E25" s="107"/>
      <c r="F25" s="4"/>
    </row>
    <row r="26" spans="1:6" ht="14.1" customHeight="1" x14ac:dyDescent="0.25">
      <c r="A26" s="13"/>
      <c r="B26" s="14"/>
      <c r="C26" s="10"/>
      <c r="D26" s="81"/>
      <c r="E26" s="12"/>
      <c r="F26" s="4"/>
    </row>
    <row r="27" spans="1:6" ht="14.1" customHeight="1" x14ac:dyDescent="0.25">
      <c r="A27" s="13" t="s">
        <v>489</v>
      </c>
      <c r="B27" s="14" t="s">
        <v>481</v>
      </c>
      <c r="C27" s="10"/>
      <c r="D27" s="81"/>
      <c r="E27" s="12"/>
      <c r="F27" s="4"/>
    </row>
    <row r="28" spans="1:6" ht="14.1" customHeight="1" x14ac:dyDescent="0.25">
      <c r="A28" s="13"/>
      <c r="B28" s="14" t="s">
        <v>499</v>
      </c>
      <c r="C28" s="10"/>
      <c r="D28" s="81"/>
      <c r="E28" s="12"/>
      <c r="F28" s="4"/>
    </row>
    <row r="29" spans="1:6" ht="14.1" customHeight="1" x14ac:dyDescent="0.25">
      <c r="A29" s="13"/>
      <c r="B29" s="14" t="s">
        <v>500</v>
      </c>
      <c r="C29" s="10" t="s">
        <v>450</v>
      </c>
      <c r="D29" s="81">
        <v>4</v>
      </c>
      <c r="E29" s="107"/>
      <c r="F29" s="4"/>
    </row>
    <row r="30" spans="1:6" ht="14.1" customHeight="1" x14ac:dyDescent="0.25">
      <c r="A30" s="13"/>
      <c r="B30" s="14"/>
      <c r="C30" s="10"/>
      <c r="D30" s="81"/>
      <c r="E30" s="12"/>
      <c r="F30" s="4"/>
    </row>
    <row r="31" spans="1:6" ht="14.1" customHeight="1" x14ac:dyDescent="0.25">
      <c r="A31" s="13" t="s">
        <v>490</v>
      </c>
      <c r="B31" s="14" t="s">
        <v>482</v>
      </c>
      <c r="C31" s="10"/>
      <c r="D31" s="81"/>
      <c r="E31" s="12"/>
      <c r="F31" s="4"/>
    </row>
    <row r="32" spans="1:6" ht="14.1" customHeight="1" x14ac:dyDescent="0.25">
      <c r="A32" s="13"/>
      <c r="B32" s="14" t="s">
        <v>483</v>
      </c>
      <c r="C32" s="10" t="s">
        <v>450</v>
      </c>
      <c r="D32" s="81">
        <v>5</v>
      </c>
      <c r="E32" s="107"/>
      <c r="F32" s="4"/>
    </row>
    <row r="33" spans="1:6" ht="14.1" customHeight="1" x14ac:dyDescent="0.25">
      <c r="A33" s="13"/>
      <c r="B33" s="14"/>
      <c r="C33" s="10"/>
      <c r="D33" s="81"/>
      <c r="E33" s="12"/>
      <c r="F33" s="4"/>
    </row>
    <row r="34" spans="1:6" ht="14.1" customHeight="1" x14ac:dyDescent="0.25">
      <c r="A34" s="13" t="s">
        <v>491</v>
      </c>
      <c r="B34" s="14" t="s">
        <v>484</v>
      </c>
      <c r="C34" s="10" t="s">
        <v>449</v>
      </c>
      <c r="D34" s="81">
        <v>5</v>
      </c>
      <c r="E34" s="107"/>
      <c r="F34" s="4"/>
    </row>
    <row r="35" spans="1:6" ht="14.1" customHeight="1" x14ac:dyDescent="0.25">
      <c r="A35" s="13"/>
      <c r="B35" s="14"/>
      <c r="C35" s="10"/>
      <c r="D35" s="81"/>
      <c r="E35" s="12"/>
      <c r="F35" s="4"/>
    </row>
    <row r="36" spans="1:6" ht="14.1" customHeight="1" x14ac:dyDescent="0.25">
      <c r="A36" s="13" t="s">
        <v>492</v>
      </c>
      <c r="B36" s="14" t="s">
        <v>485</v>
      </c>
      <c r="C36" s="10" t="s">
        <v>450</v>
      </c>
      <c r="D36" s="81">
        <v>50</v>
      </c>
      <c r="E36" s="107"/>
      <c r="F36" s="4"/>
    </row>
    <row r="37" spans="1:6" ht="14.1" customHeight="1" x14ac:dyDescent="0.25">
      <c r="A37" s="13"/>
      <c r="B37" s="14"/>
      <c r="C37" s="10"/>
      <c r="D37" s="117"/>
      <c r="E37" s="12"/>
      <c r="F37" s="221"/>
    </row>
    <row r="38" spans="1:6" ht="14.1" customHeight="1" x14ac:dyDescent="0.25">
      <c r="A38" s="13" t="s">
        <v>493</v>
      </c>
      <c r="B38" s="14" t="s">
        <v>351</v>
      </c>
      <c r="C38" s="10"/>
      <c r="D38" s="81"/>
      <c r="E38" s="12"/>
      <c r="F38" s="4"/>
    </row>
    <row r="39" spans="1:6" ht="14.1" customHeight="1" x14ac:dyDescent="0.25">
      <c r="A39" s="13"/>
      <c r="B39" s="14" t="s">
        <v>486</v>
      </c>
      <c r="C39" s="10" t="s">
        <v>450</v>
      </c>
      <c r="D39" s="81">
        <v>4</v>
      </c>
      <c r="E39" s="107"/>
      <c r="F39" s="4"/>
    </row>
    <row r="40" spans="1:6" ht="14.1" customHeight="1" x14ac:dyDescent="0.25">
      <c r="A40" s="13"/>
      <c r="B40" s="14"/>
      <c r="C40" s="10"/>
      <c r="D40" s="81"/>
      <c r="E40" s="12"/>
      <c r="F40" s="4"/>
    </row>
    <row r="41" spans="1:6" ht="14.1" customHeight="1" x14ac:dyDescent="0.25">
      <c r="A41" s="13" t="s">
        <v>579</v>
      </c>
      <c r="B41" s="14" t="s">
        <v>497</v>
      </c>
      <c r="C41" s="10" t="s">
        <v>450</v>
      </c>
      <c r="D41" s="81">
        <v>10</v>
      </c>
      <c r="E41" s="107"/>
      <c r="F41" s="4"/>
    </row>
    <row r="42" spans="1:6" ht="14.1" customHeight="1" x14ac:dyDescent="0.25">
      <c r="A42" s="13"/>
      <c r="B42" s="14"/>
      <c r="C42" s="10"/>
      <c r="D42" s="81"/>
      <c r="E42" s="12"/>
      <c r="F42" s="4"/>
    </row>
    <row r="43" spans="1:6" ht="14.1" customHeight="1" x14ac:dyDescent="0.25">
      <c r="A43" s="13" t="s">
        <v>498</v>
      </c>
      <c r="B43" s="14" t="s">
        <v>503</v>
      </c>
      <c r="C43" s="10" t="s">
        <v>450</v>
      </c>
      <c r="D43" s="81">
        <v>20</v>
      </c>
      <c r="E43" s="107"/>
      <c r="F43" s="4"/>
    </row>
    <row r="44" spans="1:6" ht="14.1" customHeight="1" x14ac:dyDescent="0.25">
      <c r="A44" s="13"/>
      <c r="B44" s="14"/>
      <c r="C44" s="10"/>
      <c r="D44" s="117"/>
      <c r="E44" s="12"/>
      <c r="F44" s="221"/>
    </row>
    <row r="45" spans="1:6" ht="14.1" customHeight="1" x14ac:dyDescent="0.25">
      <c r="A45" s="27" t="s">
        <v>494</v>
      </c>
      <c r="B45" s="28" t="s">
        <v>495</v>
      </c>
      <c r="C45" s="10"/>
      <c r="D45" s="81"/>
      <c r="E45" s="12"/>
      <c r="F45" s="4"/>
    </row>
    <row r="46" spans="1:6" ht="14.1" customHeight="1" x14ac:dyDescent="0.25">
      <c r="A46" s="13"/>
      <c r="B46" s="28" t="s">
        <v>496</v>
      </c>
      <c r="C46" s="10"/>
      <c r="D46" s="81"/>
      <c r="E46" s="12"/>
      <c r="F46" s="4"/>
    </row>
    <row r="47" spans="1:6" ht="14.1" customHeight="1" x14ac:dyDescent="0.25">
      <c r="A47" s="13"/>
      <c r="B47" s="14"/>
      <c r="C47" s="10"/>
      <c r="D47" s="81"/>
      <c r="E47" s="12"/>
      <c r="F47" s="4"/>
    </row>
    <row r="48" spans="1:6" ht="14.1" customHeight="1" x14ac:dyDescent="0.25">
      <c r="A48" s="13" t="s">
        <v>504</v>
      </c>
      <c r="B48" s="14" t="s">
        <v>501</v>
      </c>
      <c r="C48" s="10" t="s">
        <v>450</v>
      </c>
      <c r="D48" s="81">
        <v>1</v>
      </c>
      <c r="E48" s="107"/>
      <c r="F48" s="4"/>
    </row>
    <row r="49" spans="1:6" ht="14.1" customHeight="1" thickBot="1" x14ac:dyDescent="0.3">
      <c r="A49" s="31"/>
      <c r="B49" s="32"/>
      <c r="C49" s="33"/>
      <c r="D49" s="222"/>
      <c r="E49" s="35"/>
      <c r="F49" s="223"/>
    </row>
    <row r="50" spans="1:6" ht="14.1" customHeight="1" thickBot="1" x14ac:dyDescent="0.3">
      <c r="A50" s="271" t="s">
        <v>396</v>
      </c>
      <c r="B50" s="272"/>
      <c r="C50" s="272"/>
      <c r="D50" s="272"/>
      <c r="E50" s="273"/>
      <c r="F50" s="108">
        <f>SUM(F2:F49)</f>
        <v>0</v>
      </c>
    </row>
    <row r="51" spans="1:6" ht="14.1" customHeight="1" x14ac:dyDescent="0.25">
      <c r="A51" s="38"/>
      <c r="B51" s="38"/>
      <c r="C51" s="38"/>
      <c r="D51" s="111"/>
      <c r="E51" s="38"/>
      <c r="F51" s="40"/>
    </row>
    <row r="52" spans="1:6" ht="14.1" customHeight="1" x14ac:dyDescent="0.25">
      <c r="A52" s="246" t="s">
        <v>394</v>
      </c>
      <c r="B52" s="247"/>
      <c r="C52" s="247"/>
      <c r="D52" s="247"/>
      <c r="E52" s="248" t="s">
        <v>395</v>
      </c>
      <c r="F52" s="247"/>
    </row>
    <row r="53" spans="1:6" ht="14.1" customHeight="1" thickBot="1" x14ac:dyDescent="0.3">
      <c r="A53" s="43"/>
      <c r="E53" s="45"/>
    </row>
    <row r="54" spans="1:6" ht="14.1" customHeight="1" thickBot="1" x14ac:dyDescent="0.3">
      <c r="A54" s="99" t="s">
        <v>387</v>
      </c>
      <c r="B54" s="100" t="s">
        <v>388</v>
      </c>
      <c r="C54" s="100" t="s">
        <v>389</v>
      </c>
      <c r="D54" s="101" t="s">
        <v>390</v>
      </c>
      <c r="E54" s="102" t="s">
        <v>391</v>
      </c>
      <c r="F54" s="103" t="s">
        <v>392</v>
      </c>
    </row>
    <row r="55" spans="1:6" ht="14.1" customHeight="1" x14ac:dyDescent="0.25">
      <c r="A55" s="274" t="s">
        <v>397</v>
      </c>
      <c r="B55" s="275"/>
      <c r="C55" s="275"/>
      <c r="D55" s="275"/>
      <c r="E55" s="276"/>
      <c r="F55" s="105">
        <f>F50</f>
        <v>0</v>
      </c>
    </row>
    <row r="56" spans="1:6" ht="14.1" customHeight="1" x14ac:dyDescent="0.25">
      <c r="A56" s="13"/>
      <c r="B56" s="14"/>
      <c r="C56" s="10"/>
      <c r="D56" s="81"/>
      <c r="E56" s="12"/>
      <c r="F56" s="4"/>
    </row>
    <row r="57" spans="1:6" ht="14.1" customHeight="1" x14ac:dyDescent="0.25">
      <c r="A57" s="13"/>
      <c r="B57" s="14"/>
      <c r="C57" s="10"/>
      <c r="D57" s="81"/>
      <c r="E57" s="12"/>
      <c r="F57" s="4"/>
    </row>
    <row r="58" spans="1:6" ht="14.1" customHeight="1" x14ac:dyDescent="0.25">
      <c r="A58" s="13"/>
      <c r="B58" s="14"/>
      <c r="C58" s="10"/>
      <c r="D58" s="81"/>
      <c r="E58" s="12"/>
      <c r="F58" s="4"/>
    </row>
    <row r="59" spans="1:6" ht="14.1" customHeight="1" x14ac:dyDescent="0.25">
      <c r="A59" s="27" t="s">
        <v>494</v>
      </c>
      <c r="B59" s="28" t="s">
        <v>495</v>
      </c>
      <c r="C59" s="10"/>
      <c r="D59" s="81"/>
      <c r="E59" s="12"/>
      <c r="F59" s="4"/>
    </row>
    <row r="60" spans="1:6" ht="14.1" customHeight="1" x14ac:dyDescent="0.25">
      <c r="A60" s="13"/>
      <c r="B60" s="28" t="s">
        <v>496</v>
      </c>
      <c r="C60" s="10"/>
      <c r="D60" s="81"/>
      <c r="E60" s="12"/>
      <c r="F60" s="4"/>
    </row>
    <row r="61" spans="1:6" ht="14.1" customHeight="1" x14ac:dyDescent="0.25">
      <c r="A61" s="13"/>
      <c r="B61" s="14"/>
      <c r="C61" s="10"/>
      <c r="D61" s="81"/>
      <c r="E61" s="12"/>
      <c r="F61" s="4"/>
    </row>
    <row r="62" spans="1:6" ht="14.1" customHeight="1" x14ac:dyDescent="0.25">
      <c r="A62" s="13" t="s">
        <v>504</v>
      </c>
      <c r="B62" s="14" t="s">
        <v>501</v>
      </c>
      <c r="C62" s="10" t="s">
        <v>450</v>
      </c>
      <c r="D62" s="81">
        <v>1</v>
      </c>
      <c r="E62" s="30">
        <v>500</v>
      </c>
      <c r="F62" s="29">
        <f>IF(TRIM(D62)="rate only","ro",IF(ISBLANK(E62)," ",D62*E62))</f>
        <v>500</v>
      </c>
    </row>
    <row r="63" spans="1:6" ht="14.1" customHeight="1" x14ac:dyDescent="0.25">
      <c r="A63" s="13"/>
      <c r="B63" s="14"/>
      <c r="C63" s="10"/>
      <c r="D63" s="81"/>
      <c r="E63" s="12"/>
      <c r="F63" s="4"/>
    </row>
    <row r="64" spans="1:6" ht="14.1" customHeight="1" x14ac:dyDescent="0.25">
      <c r="A64" s="13" t="s">
        <v>505</v>
      </c>
      <c r="B64" s="14" t="s">
        <v>502</v>
      </c>
      <c r="C64" s="10" t="s">
        <v>450</v>
      </c>
      <c r="D64" s="81">
        <v>2</v>
      </c>
      <c r="E64" s="30">
        <v>500</v>
      </c>
      <c r="F64" s="29">
        <f>IF(TRIM(D64)="rate only","ro",IF(ISBLANK(E64)," ",D64*E64))</f>
        <v>1000</v>
      </c>
    </row>
    <row r="65" spans="1:6" ht="14.1" customHeight="1" x14ac:dyDescent="0.25">
      <c r="A65" s="13"/>
      <c r="B65" s="14"/>
      <c r="C65" s="10"/>
      <c r="D65" s="81"/>
      <c r="E65" s="12"/>
      <c r="F65" s="4"/>
    </row>
    <row r="66" spans="1:6" ht="14.1" customHeight="1" x14ac:dyDescent="0.25">
      <c r="A66" s="13" t="s">
        <v>506</v>
      </c>
      <c r="B66" s="14" t="s">
        <v>484</v>
      </c>
      <c r="C66" s="10" t="s">
        <v>450</v>
      </c>
      <c r="D66" s="81">
        <v>2</v>
      </c>
      <c r="E66" s="30">
        <v>500</v>
      </c>
      <c r="F66" s="29">
        <f>IF(TRIM(D66)="rate only","ro",IF(ISBLANK(E66)," ",D66*E66))</f>
        <v>1000</v>
      </c>
    </row>
    <row r="67" spans="1:6" ht="14.1" customHeight="1" x14ac:dyDescent="0.25">
      <c r="A67" s="13"/>
      <c r="B67" s="14"/>
      <c r="C67" s="10"/>
      <c r="D67" s="81"/>
      <c r="E67" s="12"/>
      <c r="F67" s="4"/>
    </row>
    <row r="68" spans="1:6" ht="14.1" customHeight="1" x14ac:dyDescent="0.25">
      <c r="A68" s="13" t="s">
        <v>507</v>
      </c>
      <c r="B68" s="14" t="s">
        <v>485</v>
      </c>
      <c r="C68" s="10" t="s">
        <v>450</v>
      </c>
      <c r="D68" s="81">
        <v>50</v>
      </c>
      <c r="E68" s="30">
        <v>198</v>
      </c>
      <c r="F68" s="29">
        <f>IF(TRIM(D68)="rate only","ro",IF(ISBLANK(E68)," ",D68*E68))</f>
        <v>9900</v>
      </c>
    </row>
    <row r="69" spans="1:6" ht="14.1" customHeight="1" x14ac:dyDescent="0.25">
      <c r="A69" s="13"/>
      <c r="B69" s="14"/>
      <c r="C69" s="10"/>
      <c r="D69" s="81"/>
      <c r="E69" s="12"/>
      <c r="F69" s="4"/>
    </row>
    <row r="70" spans="1:6" ht="14.1" customHeight="1" x14ac:dyDescent="0.25">
      <c r="A70" s="13" t="s">
        <v>508</v>
      </c>
      <c r="B70" s="14" t="s">
        <v>503</v>
      </c>
      <c r="C70" s="10" t="s">
        <v>450</v>
      </c>
      <c r="D70" s="81">
        <v>10</v>
      </c>
      <c r="E70" s="30">
        <v>500</v>
      </c>
      <c r="F70" s="29">
        <f>IF(TRIM(D70)="rate only","ro",IF(ISBLANK(E70)," ",D70*E70))</f>
        <v>5000</v>
      </c>
    </row>
    <row r="71" spans="1:6" ht="14.1" customHeight="1" x14ac:dyDescent="0.25">
      <c r="A71" s="13"/>
      <c r="B71" s="14"/>
      <c r="C71" s="10"/>
      <c r="D71" s="81"/>
      <c r="E71" s="12"/>
      <c r="F71" s="4"/>
    </row>
    <row r="72" spans="1:6" ht="14.1" customHeight="1" x14ac:dyDescent="0.25">
      <c r="A72" s="13"/>
      <c r="B72" s="14"/>
      <c r="C72" s="10"/>
      <c r="D72" s="81"/>
      <c r="E72" s="12"/>
      <c r="F72" s="4"/>
    </row>
    <row r="73" spans="1:6" ht="14.1" customHeight="1" x14ac:dyDescent="0.25">
      <c r="A73" s="27" t="s">
        <v>575</v>
      </c>
      <c r="B73" s="28" t="s">
        <v>509</v>
      </c>
      <c r="C73" s="10" t="s">
        <v>449</v>
      </c>
      <c r="D73" s="118"/>
      <c r="E73" s="30"/>
      <c r="F73" s="29" t="str">
        <f>IF(TRIM(D73)="rate only","ro",IF(ISBLANK(E73)," ",D73*E73))</f>
        <v xml:space="preserve"> </v>
      </c>
    </row>
    <row r="74" spans="1:6" ht="14.1" customHeight="1" x14ac:dyDescent="0.25">
      <c r="A74" s="13"/>
      <c r="B74" s="14"/>
      <c r="C74" s="10"/>
      <c r="D74" s="81"/>
      <c r="E74" s="12"/>
      <c r="F74" s="4"/>
    </row>
    <row r="75" spans="1:6" ht="14.1" customHeight="1" x14ac:dyDescent="0.25">
      <c r="A75" s="13"/>
      <c r="B75" s="14"/>
      <c r="C75" s="10"/>
      <c r="D75" s="81"/>
      <c r="E75" s="12"/>
      <c r="F75" s="4"/>
    </row>
    <row r="76" spans="1:6" ht="14.1" customHeight="1" x14ac:dyDescent="0.25">
      <c r="A76" s="13"/>
      <c r="B76" s="14"/>
      <c r="C76" s="10"/>
      <c r="D76" s="81"/>
      <c r="E76" s="12"/>
      <c r="F76" s="4"/>
    </row>
    <row r="77" spans="1:6" ht="14.1" customHeight="1" x14ac:dyDescent="0.25">
      <c r="A77" s="13"/>
      <c r="B77" s="14"/>
      <c r="C77" s="10"/>
      <c r="D77" s="81"/>
      <c r="E77" s="12"/>
      <c r="F77" s="4"/>
    </row>
    <row r="78" spans="1:6" ht="14.1" customHeight="1" x14ac:dyDescent="0.25">
      <c r="A78" s="13"/>
      <c r="B78" s="14"/>
      <c r="C78" s="10"/>
      <c r="D78" s="81"/>
      <c r="E78" s="12"/>
      <c r="F78" s="4"/>
    </row>
    <row r="79" spans="1:6" ht="14.1" customHeight="1" x14ac:dyDescent="0.25">
      <c r="A79" s="13"/>
      <c r="B79" s="14"/>
      <c r="C79" s="10"/>
      <c r="D79" s="81"/>
      <c r="E79" s="12"/>
      <c r="F79" s="4"/>
    </row>
    <row r="80" spans="1:6" ht="14.1" customHeight="1" x14ac:dyDescent="0.25">
      <c r="A80" s="13"/>
      <c r="B80" s="14"/>
      <c r="C80" s="10"/>
      <c r="D80" s="81"/>
      <c r="E80" s="12"/>
      <c r="F80" s="4"/>
    </row>
    <row r="81" spans="1:6" ht="14.1" customHeight="1" x14ac:dyDescent="0.25">
      <c r="A81" s="13"/>
      <c r="B81" s="14"/>
      <c r="C81" s="10"/>
      <c r="D81" s="81"/>
      <c r="E81" s="12"/>
      <c r="F81" s="4"/>
    </row>
    <row r="82" spans="1:6" ht="14.1" customHeight="1" x14ac:dyDescent="0.25">
      <c r="A82" s="13"/>
      <c r="B82" s="14"/>
      <c r="C82" s="10"/>
      <c r="D82" s="81"/>
      <c r="E82" s="12"/>
      <c r="F82" s="4"/>
    </row>
    <row r="83" spans="1:6" ht="14.1" customHeight="1" x14ac:dyDescent="0.25">
      <c r="A83" s="13"/>
      <c r="B83" s="14"/>
      <c r="C83" s="10"/>
      <c r="D83" s="81"/>
      <c r="E83" s="12"/>
      <c r="F83" s="4"/>
    </row>
    <row r="84" spans="1:6" ht="14.1" customHeight="1" x14ac:dyDescent="0.25">
      <c r="A84" s="13"/>
      <c r="B84" s="14"/>
      <c r="C84" s="10"/>
      <c r="D84" s="81"/>
      <c r="E84" s="12"/>
      <c r="F84" s="4"/>
    </row>
    <row r="85" spans="1:6" ht="14.1" customHeight="1" x14ac:dyDescent="0.25">
      <c r="A85" s="13"/>
      <c r="B85" s="14"/>
      <c r="C85" s="10"/>
      <c r="D85" s="81"/>
      <c r="E85" s="12"/>
      <c r="F85" s="4"/>
    </row>
    <row r="86" spans="1:6" ht="14.1" customHeight="1" x14ac:dyDescent="0.25">
      <c r="A86" s="13"/>
      <c r="B86" s="14"/>
      <c r="C86" s="10"/>
      <c r="D86" s="81"/>
      <c r="E86" s="12"/>
      <c r="F86" s="4"/>
    </row>
    <row r="87" spans="1:6" ht="14.1" customHeight="1" x14ac:dyDescent="0.25">
      <c r="A87" s="13"/>
      <c r="B87" s="14"/>
      <c r="C87" s="10"/>
      <c r="D87" s="81"/>
      <c r="E87" s="12"/>
      <c r="F87" s="4"/>
    </row>
    <row r="88" spans="1:6" ht="14.1" customHeight="1" x14ac:dyDescent="0.25">
      <c r="A88" s="13"/>
      <c r="B88" s="14"/>
      <c r="C88" s="10"/>
      <c r="D88" s="81"/>
      <c r="E88" s="12"/>
      <c r="F88" s="4"/>
    </row>
    <row r="89" spans="1:6" ht="14.1" customHeight="1" x14ac:dyDescent="0.25">
      <c r="A89" s="13"/>
      <c r="B89" s="14"/>
      <c r="C89" s="10"/>
      <c r="D89" s="81"/>
      <c r="E89" s="12"/>
      <c r="F89" s="4"/>
    </row>
    <row r="90" spans="1:6" ht="14.1" customHeight="1" x14ac:dyDescent="0.25">
      <c r="A90" s="13"/>
      <c r="B90" s="14"/>
      <c r="C90" s="10"/>
      <c r="D90" s="81"/>
      <c r="E90" s="12"/>
      <c r="F90" s="4"/>
    </row>
    <row r="91" spans="1:6" ht="14.1" customHeight="1" x14ac:dyDescent="0.25">
      <c r="A91" s="13"/>
      <c r="B91" s="14"/>
      <c r="C91" s="10"/>
      <c r="D91" s="81"/>
      <c r="E91" s="12"/>
      <c r="F91" s="4"/>
    </row>
    <row r="92" spans="1:6" ht="14.1" customHeight="1" x14ac:dyDescent="0.25">
      <c r="A92" s="13"/>
      <c r="B92" s="14"/>
      <c r="C92" s="10"/>
      <c r="D92" s="81"/>
      <c r="E92" s="12"/>
      <c r="F92" s="4"/>
    </row>
    <row r="93" spans="1:6" ht="14.1" customHeight="1" x14ac:dyDescent="0.25">
      <c r="A93" s="13"/>
      <c r="B93" s="14"/>
      <c r="C93" s="10"/>
      <c r="D93" s="81"/>
      <c r="E93" s="12"/>
      <c r="F93" s="4"/>
    </row>
    <row r="94" spans="1:6" ht="14.1" customHeight="1" x14ac:dyDescent="0.25">
      <c r="A94" s="13"/>
      <c r="B94" s="14"/>
      <c r="C94" s="10"/>
      <c r="D94" s="81"/>
      <c r="E94" s="12"/>
      <c r="F94" s="4"/>
    </row>
    <row r="95" spans="1:6" ht="14.1" customHeight="1" x14ac:dyDescent="0.25">
      <c r="A95" s="13"/>
      <c r="B95" s="14"/>
      <c r="C95" s="10"/>
      <c r="D95" s="81"/>
      <c r="E95" s="12"/>
      <c r="F95" s="4"/>
    </row>
    <row r="96" spans="1:6" ht="14.1" customHeight="1" x14ac:dyDescent="0.25">
      <c r="A96" s="13"/>
      <c r="B96" s="14"/>
      <c r="C96" s="10"/>
      <c r="D96" s="81"/>
      <c r="E96" s="12"/>
      <c r="F96" s="4"/>
    </row>
    <row r="97" spans="1:6" ht="14.1" customHeight="1" x14ac:dyDescent="0.25">
      <c r="A97" s="13"/>
      <c r="B97" s="14"/>
      <c r="C97" s="10"/>
      <c r="D97" s="81"/>
      <c r="E97" s="12"/>
      <c r="F97" s="4"/>
    </row>
    <row r="98" spans="1:6" ht="14.1" customHeight="1" x14ac:dyDescent="0.25">
      <c r="A98" s="13"/>
      <c r="B98" s="14"/>
      <c r="C98" s="10"/>
      <c r="D98" s="81"/>
      <c r="E98" s="12"/>
      <c r="F98" s="4"/>
    </row>
    <row r="99" spans="1:6" ht="14.1" customHeight="1" x14ac:dyDescent="0.25">
      <c r="A99" s="13"/>
      <c r="B99" s="14"/>
      <c r="C99" s="10"/>
      <c r="D99" s="81"/>
      <c r="E99" s="12"/>
      <c r="F99" s="4"/>
    </row>
    <row r="100" spans="1:6" ht="14.1" customHeight="1" x14ac:dyDescent="0.25">
      <c r="A100" s="13"/>
      <c r="B100" s="14"/>
      <c r="C100" s="10"/>
      <c r="D100" s="81"/>
      <c r="E100" s="12"/>
      <c r="F100" s="4"/>
    </row>
    <row r="101" spans="1:6" ht="14.1" customHeight="1" x14ac:dyDescent="0.25">
      <c r="A101" s="13"/>
      <c r="B101" s="14"/>
      <c r="C101" s="10"/>
      <c r="D101" s="81"/>
      <c r="E101" s="12"/>
      <c r="F101" s="4"/>
    </row>
    <row r="102" spans="1:6" ht="14.1" customHeight="1" x14ac:dyDescent="0.25">
      <c r="A102" s="13"/>
      <c r="B102" s="14"/>
      <c r="C102" s="10"/>
      <c r="D102" s="81"/>
      <c r="E102" s="12"/>
      <c r="F102" s="4"/>
    </row>
    <row r="103" spans="1:6" ht="14.1" customHeight="1" thickBot="1" x14ac:dyDescent="0.3">
      <c r="A103" s="31"/>
      <c r="B103" s="32"/>
      <c r="C103" s="33"/>
      <c r="D103" s="110"/>
      <c r="E103" s="35"/>
      <c r="F103" s="36"/>
    </row>
    <row r="104" spans="1:6" ht="14.1" customHeight="1" thickBot="1" x14ac:dyDescent="0.3">
      <c r="A104" s="265" t="s">
        <v>393</v>
      </c>
      <c r="B104" s="266"/>
      <c r="C104" s="266"/>
      <c r="D104" s="266"/>
      <c r="E104" s="267"/>
      <c r="F104" s="104">
        <f>SUM(F55:F103)</f>
        <v>17400</v>
      </c>
    </row>
    <row r="105" spans="1:6" ht="14.1" customHeight="1" x14ac:dyDescent="0.25">
      <c r="A105" s="246" t="s">
        <v>394</v>
      </c>
      <c r="B105" s="247"/>
      <c r="C105" s="247"/>
      <c r="D105" s="247"/>
      <c r="E105" s="248" t="s">
        <v>395</v>
      </c>
      <c r="F105" s="247"/>
    </row>
    <row r="106" spans="1:6" ht="14.1" customHeight="1" thickBot="1" x14ac:dyDescent="0.3">
      <c r="A106" s="249"/>
      <c r="B106" s="250"/>
      <c r="C106" s="250"/>
      <c r="D106" s="250"/>
      <c r="E106" s="251"/>
      <c r="F106" s="252"/>
    </row>
    <row r="107" spans="1:6" ht="14.1" customHeight="1" x14ac:dyDescent="0.25"/>
    <row r="108" spans="1:6" ht="14.1" customHeight="1" x14ac:dyDescent="0.25"/>
    <row r="109" spans="1:6" ht="14.1" customHeight="1" x14ac:dyDescent="0.25"/>
    <row r="110" spans="1:6" ht="14.1" customHeight="1" x14ac:dyDescent="0.25"/>
    <row r="111" spans="1:6" ht="14.1" customHeight="1" x14ac:dyDescent="0.25"/>
    <row r="112" spans="1:6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28.05" customHeight="1" x14ac:dyDescent="0.25"/>
    <row r="120" ht="28.05" customHeight="1" x14ac:dyDescent="0.25"/>
    <row r="121" ht="42" customHeight="1" x14ac:dyDescent="0.25"/>
    <row r="122" ht="10.050000000000001" customHeight="1" x14ac:dyDescent="0.25"/>
    <row r="123" ht="28.05" customHeight="1" x14ac:dyDescent="0.25"/>
    <row r="124" ht="28.05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28.05" customHeight="1" x14ac:dyDescent="0.25"/>
    <row r="171" ht="14.1" customHeight="1" x14ac:dyDescent="0.25"/>
    <row r="172" ht="28.05" customHeight="1" x14ac:dyDescent="0.25"/>
    <row r="173" ht="42" customHeight="1" x14ac:dyDescent="0.25"/>
    <row r="174" ht="10.050000000000001" customHeight="1" x14ac:dyDescent="0.25"/>
    <row r="175" ht="28.05" customHeight="1" x14ac:dyDescent="0.25"/>
    <row r="176" ht="28.05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28.05" customHeight="1" x14ac:dyDescent="0.25"/>
    <row r="223" ht="14.1" customHeight="1" x14ac:dyDescent="0.25"/>
    <row r="224" ht="28.05" customHeight="1" x14ac:dyDescent="0.25"/>
    <row r="225" ht="42" customHeight="1" x14ac:dyDescent="0.25"/>
    <row r="226" ht="10.050000000000001" customHeight="1" x14ac:dyDescent="0.25"/>
    <row r="227" ht="28.05" customHeight="1" x14ac:dyDescent="0.25"/>
    <row r="228" ht="28.05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28.05" customHeight="1" x14ac:dyDescent="0.25"/>
    <row r="275" ht="14.1" customHeight="1" x14ac:dyDescent="0.25"/>
    <row r="276" ht="28.05" customHeight="1" x14ac:dyDescent="0.25"/>
    <row r="277" ht="42" customHeight="1" x14ac:dyDescent="0.25"/>
    <row r="278" ht="10.050000000000001" customHeight="1" x14ac:dyDescent="0.25"/>
    <row r="279" ht="28.05" customHeight="1" x14ac:dyDescent="0.25"/>
    <row r="280" ht="28.05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28.05" customHeight="1" x14ac:dyDescent="0.25"/>
    <row r="327" ht="14.1" customHeight="1" x14ac:dyDescent="0.25"/>
    <row r="328" ht="28.05" customHeight="1" x14ac:dyDescent="0.25"/>
    <row r="329" ht="42" customHeight="1" x14ac:dyDescent="0.25"/>
    <row r="330" ht="10.050000000000001" customHeight="1" x14ac:dyDescent="0.25"/>
    <row r="331" ht="28.05" customHeight="1" x14ac:dyDescent="0.25"/>
    <row r="332" ht="28.05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28.05" customHeight="1" x14ac:dyDescent="0.25"/>
    <row r="379" ht="14.1" customHeight="1" x14ac:dyDescent="0.25"/>
    <row r="380" ht="28.05" customHeight="1" x14ac:dyDescent="0.25"/>
    <row r="381" ht="42" customHeight="1" x14ac:dyDescent="0.25"/>
    <row r="382" ht="10.050000000000001" customHeight="1" x14ac:dyDescent="0.25"/>
    <row r="383" ht="28.05" customHeight="1" x14ac:dyDescent="0.25"/>
    <row r="384" ht="28.05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14.1" customHeight="1" x14ac:dyDescent="0.25"/>
    <row r="415" ht="14.1" customHeight="1" x14ac:dyDescent="0.25"/>
    <row r="416" ht="14.1" customHeight="1" x14ac:dyDescent="0.25"/>
    <row r="417" ht="14.1" customHeight="1" x14ac:dyDescent="0.25"/>
    <row r="418" ht="14.1" customHeight="1" x14ac:dyDescent="0.25"/>
    <row r="419" ht="14.1" customHeight="1" x14ac:dyDescent="0.25"/>
    <row r="420" ht="14.1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28.05" customHeight="1" x14ac:dyDescent="0.25"/>
    <row r="431" ht="14.1" customHeight="1" x14ac:dyDescent="0.25"/>
    <row r="432" ht="28.05" customHeight="1" x14ac:dyDescent="0.25"/>
    <row r="433" ht="42" customHeight="1" x14ac:dyDescent="0.25"/>
    <row r="434" ht="10.050000000000001" customHeight="1" x14ac:dyDescent="0.25"/>
    <row r="435" ht="28.05" customHeight="1" x14ac:dyDescent="0.25"/>
    <row r="436" ht="28.05" customHeight="1" x14ac:dyDescent="0.25"/>
    <row r="437" ht="14.1" customHeight="1" x14ac:dyDescent="0.25"/>
    <row r="438" ht="14.1" customHeight="1" x14ac:dyDescent="0.25"/>
    <row r="439" ht="14.1" customHeight="1" x14ac:dyDescent="0.25"/>
    <row r="440" ht="14.1" customHeight="1" x14ac:dyDescent="0.25"/>
    <row r="441" ht="14.1" customHeight="1" x14ac:dyDescent="0.25"/>
    <row r="442" ht="14.1" customHeight="1" x14ac:dyDescent="0.25"/>
    <row r="443" ht="14.1" customHeight="1" x14ac:dyDescent="0.25"/>
    <row r="444" ht="14.1" customHeight="1" x14ac:dyDescent="0.25"/>
    <row r="445" ht="14.1" customHeight="1" x14ac:dyDescent="0.25"/>
    <row r="446" ht="14.1" customHeight="1" x14ac:dyDescent="0.25"/>
    <row r="447" ht="14.1" customHeight="1" x14ac:dyDescent="0.25"/>
    <row r="448" ht="14.1" customHeight="1" x14ac:dyDescent="0.25"/>
    <row r="449" ht="14.1" customHeight="1" x14ac:dyDescent="0.25"/>
    <row r="450" ht="14.1" customHeight="1" x14ac:dyDescent="0.25"/>
    <row r="451" ht="14.1" customHeight="1" x14ac:dyDescent="0.25"/>
    <row r="452" ht="14.1" customHeight="1" x14ac:dyDescent="0.25"/>
    <row r="453" ht="14.1" customHeight="1" x14ac:dyDescent="0.25"/>
    <row r="454" ht="14.1" customHeight="1" x14ac:dyDescent="0.25"/>
    <row r="455" ht="14.1" customHeight="1" x14ac:dyDescent="0.25"/>
    <row r="456" ht="14.1" customHeight="1" x14ac:dyDescent="0.25"/>
    <row r="457" ht="14.1" customHeight="1" x14ac:dyDescent="0.25"/>
    <row r="458" ht="14.1" customHeight="1" x14ac:dyDescent="0.25"/>
    <row r="459" ht="14.1" customHeight="1" x14ac:dyDescent="0.25"/>
    <row r="460" ht="14.1" customHeight="1" x14ac:dyDescent="0.25"/>
    <row r="461" ht="14.1" customHeight="1" x14ac:dyDescent="0.25"/>
    <row r="462" ht="14.1" customHeight="1" x14ac:dyDescent="0.25"/>
    <row r="463" ht="14.1" customHeight="1" x14ac:dyDescent="0.25"/>
    <row r="464" ht="14.1" customHeight="1" x14ac:dyDescent="0.25"/>
    <row r="465" ht="14.1" customHeight="1" x14ac:dyDescent="0.25"/>
    <row r="466" ht="14.1" customHeight="1" x14ac:dyDescent="0.25"/>
    <row r="467" ht="14.1" customHeight="1" x14ac:dyDescent="0.25"/>
    <row r="468" ht="14.1" customHeight="1" x14ac:dyDescent="0.25"/>
    <row r="469" ht="14.1" customHeight="1" x14ac:dyDescent="0.25"/>
    <row r="470" ht="14.1" customHeight="1" x14ac:dyDescent="0.25"/>
    <row r="471" ht="14.1" customHeight="1" x14ac:dyDescent="0.25"/>
    <row r="472" ht="14.1" customHeight="1" x14ac:dyDescent="0.25"/>
    <row r="473" ht="14.1" customHeight="1" x14ac:dyDescent="0.25"/>
    <row r="474" ht="14.1" customHeight="1" x14ac:dyDescent="0.25"/>
    <row r="475" ht="14.1" customHeight="1" x14ac:dyDescent="0.25"/>
    <row r="476" ht="14.1" customHeight="1" x14ac:dyDescent="0.25"/>
    <row r="477" ht="14.1" customHeight="1" x14ac:dyDescent="0.25"/>
    <row r="478" ht="14.1" customHeight="1" x14ac:dyDescent="0.25"/>
    <row r="479" ht="14.1" customHeight="1" x14ac:dyDescent="0.25"/>
    <row r="480" ht="14.1" customHeight="1" x14ac:dyDescent="0.25"/>
    <row r="481" ht="14.1" customHeight="1" x14ac:dyDescent="0.25"/>
    <row r="482" ht="28.05" customHeight="1" x14ac:dyDescent="0.25"/>
    <row r="483" ht="14.1" customHeight="1" x14ac:dyDescent="0.25"/>
    <row r="484" ht="28.05" customHeight="1" x14ac:dyDescent="0.25"/>
    <row r="485" ht="42" customHeight="1" x14ac:dyDescent="0.25"/>
    <row r="486" ht="10.050000000000001" customHeight="1" x14ac:dyDescent="0.25"/>
  </sheetData>
  <mergeCells count="9">
    <mergeCell ref="E105:F105"/>
    <mergeCell ref="A50:E50"/>
    <mergeCell ref="A52:D52"/>
    <mergeCell ref="E52:F52"/>
    <mergeCell ref="A106:D106"/>
    <mergeCell ref="E106:F106"/>
    <mergeCell ref="A55:E55"/>
    <mergeCell ref="A104:E104"/>
    <mergeCell ref="A105:D105"/>
  </mergeCells>
  <phoneticPr fontId="1" type="noConversion"/>
  <conditionalFormatting sqref="F21 F23 F25 F29 F32 F34 F36">
    <cfRule type="cellIs" dxfId="75" priority="5" stopIfTrue="1" operator="equal">
      <formula>"ro"</formula>
    </cfRule>
    <cfRule type="cellIs" dxfId="74" priority="6" stopIfTrue="1" operator="equal">
      <formula>" "</formula>
    </cfRule>
  </conditionalFormatting>
  <conditionalFormatting sqref="F39 F41 F43">
    <cfRule type="cellIs" dxfId="73" priority="3" stopIfTrue="1" operator="equal">
      <formula>"ro"</formula>
    </cfRule>
    <cfRule type="cellIs" dxfId="72" priority="4" stopIfTrue="1" operator="equal">
      <formula>" "</formula>
    </cfRule>
  </conditionalFormatting>
  <conditionalFormatting sqref="F48">
    <cfRule type="cellIs" dxfId="71" priority="1" stopIfTrue="1" operator="equal">
      <formula>"ro"</formula>
    </cfRule>
    <cfRule type="cellIs" dxfId="70" priority="2" stopIfTrue="1" operator="equal">
      <formula>" "</formula>
    </cfRule>
  </conditionalFormatting>
  <conditionalFormatting sqref="F62 F64 F66 F68 F70:F73">
    <cfRule type="cellIs" dxfId="69" priority="7" stopIfTrue="1" operator="equal">
      <formula>"ro"</formula>
    </cfRule>
    <cfRule type="cellIs" dxfId="68" priority="8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12" orientation="portrait" blackAndWhite="1" useFirstPageNumber="1" r:id="rId1"/>
  <headerFooter alignWithMargins="0">
    <oddHeader>&amp;L&amp;"-,Regular"&amp;8
Part C2: Pricing Data
COO 03-2025.26</oddHeader>
    <oddFooter>&amp;C&amp;"Calibri,Regular"&amp;8Part C2: Page &amp;P&amp;  of 80</oddFooter>
  </headerFooter>
  <rowBreaks count="1" manualBreakCount="1">
    <brk id="52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50"/>
  </sheetPr>
  <dimension ref="A1:F435"/>
  <sheetViews>
    <sheetView showZeros="0" view="pageLayout" zoomScale="140" zoomScaleNormal="100" zoomScaleSheetLayoutView="100" zoomScalePageLayoutView="140" workbookViewId="0">
      <selection activeCell="D11" sqref="D11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9" t="s">
        <v>387</v>
      </c>
      <c r="B1" s="100" t="s">
        <v>388</v>
      </c>
      <c r="C1" s="100" t="s">
        <v>389</v>
      </c>
      <c r="D1" s="101" t="s">
        <v>390</v>
      </c>
      <c r="E1" s="102" t="s">
        <v>391</v>
      </c>
      <c r="F1" s="103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443</v>
      </c>
      <c r="B3" s="28" t="s">
        <v>424</v>
      </c>
      <c r="C3" s="10"/>
      <c r="D3" s="81"/>
      <c r="E3" s="12"/>
      <c r="F3" s="4"/>
    </row>
    <row r="4" spans="1:6" ht="14.1" customHeight="1" x14ac:dyDescent="0.25">
      <c r="A4" s="13"/>
      <c r="B4" s="14"/>
      <c r="C4" s="10"/>
      <c r="D4" s="81"/>
      <c r="E4" s="12"/>
      <c r="F4" s="4"/>
    </row>
    <row r="5" spans="1:6" ht="14.1" customHeight="1" x14ac:dyDescent="0.25">
      <c r="A5" s="27" t="s">
        <v>510</v>
      </c>
      <c r="B5" s="28" t="s">
        <v>374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13" t="s">
        <v>511</v>
      </c>
      <c r="B7" s="14" t="s">
        <v>512</v>
      </c>
      <c r="C7" s="10"/>
      <c r="D7" s="81"/>
      <c r="E7" s="12"/>
      <c r="F7" s="4"/>
    </row>
    <row r="8" spans="1:6" ht="14.1" customHeight="1" x14ac:dyDescent="0.25">
      <c r="A8" s="13"/>
      <c r="B8" s="14" t="s">
        <v>513</v>
      </c>
      <c r="C8" s="10" t="s">
        <v>514</v>
      </c>
      <c r="D8" s="118">
        <v>15000</v>
      </c>
      <c r="E8" s="107"/>
      <c r="F8" s="165"/>
    </row>
    <row r="9" spans="1:6" ht="14.1" customHeight="1" x14ac:dyDescent="0.25">
      <c r="A9" s="13"/>
      <c r="B9" s="14"/>
      <c r="C9" s="10"/>
      <c r="D9" s="81"/>
      <c r="E9" s="12"/>
      <c r="F9" s="4"/>
    </row>
    <row r="10" spans="1:6" ht="14.1" customHeight="1" x14ac:dyDescent="0.25">
      <c r="A10" s="13"/>
      <c r="B10" s="14" t="s">
        <v>61</v>
      </c>
      <c r="C10" s="10"/>
      <c r="D10" s="81"/>
      <c r="E10" s="12"/>
      <c r="F10" s="4"/>
    </row>
    <row r="11" spans="1:6" ht="14.1" customHeight="1" x14ac:dyDescent="0.25">
      <c r="A11" s="13"/>
      <c r="B11" s="14" t="s">
        <v>276</v>
      </c>
      <c r="C11" s="10"/>
      <c r="D11" s="81"/>
      <c r="E11" s="12"/>
      <c r="F11" s="4"/>
    </row>
    <row r="12" spans="1:6" ht="14.1" customHeight="1" x14ac:dyDescent="0.25">
      <c r="A12" s="13"/>
      <c r="B12" s="14" t="s">
        <v>62</v>
      </c>
      <c r="C12" s="10"/>
      <c r="D12" s="81"/>
      <c r="E12" s="12"/>
      <c r="F12" s="4"/>
    </row>
    <row r="13" spans="1:6" ht="14.1" customHeight="1" x14ac:dyDescent="0.25">
      <c r="A13" s="13"/>
      <c r="B13" s="14"/>
      <c r="C13" s="10"/>
      <c r="D13" s="81"/>
      <c r="E13" s="12"/>
      <c r="F13" s="4"/>
    </row>
    <row r="14" spans="1:6" ht="14.1" customHeight="1" thickBot="1" x14ac:dyDescent="0.3">
      <c r="A14" s="31"/>
      <c r="B14" s="32"/>
      <c r="C14" s="33"/>
      <c r="D14" s="110"/>
      <c r="E14" s="35"/>
      <c r="F14" s="36"/>
    </row>
    <row r="15" spans="1:6" ht="28.05" customHeight="1" thickBot="1" x14ac:dyDescent="0.3">
      <c r="A15" s="265" t="s">
        <v>393</v>
      </c>
      <c r="B15" s="266"/>
      <c r="C15" s="266"/>
      <c r="D15" s="266"/>
      <c r="E15" s="267"/>
      <c r="F15" s="104">
        <f>SUM(F2:F14)</f>
        <v>0</v>
      </c>
    </row>
    <row r="16" spans="1:6" ht="14.1" customHeight="1" x14ac:dyDescent="0.25">
      <c r="A16" s="38"/>
      <c r="B16" s="38"/>
      <c r="C16" s="38"/>
      <c r="D16" s="111"/>
      <c r="E16" s="38"/>
      <c r="F16" s="40"/>
    </row>
    <row r="17" spans="1:6" ht="28.05" customHeight="1" x14ac:dyDescent="0.25">
      <c r="A17" s="246" t="s">
        <v>394</v>
      </c>
      <c r="B17" s="247"/>
      <c r="C17" s="247"/>
      <c r="D17" s="247"/>
      <c r="E17" s="248" t="s">
        <v>395</v>
      </c>
      <c r="F17" s="247"/>
    </row>
    <row r="18" spans="1:6" ht="42" customHeight="1" thickBot="1" x14ac:dyDescent="0.3">
      <c r="A18" s="249"/>
      <c r="B18" s="250"/>
      <c r="C18" s="250"/>
      <c r="D18" s="250"/>
      <c r="E18" s="251"/>
      <c r="F18" s="252"/>
    </row>
    <row r="19" spans="1:6" ht="10.050000000000001" customHeight="1" x14ac:dyDescent="0.25">
      <c r="A19" s="43"/>
      <c r="E19" s="45"/>
    </row>
    <row r="20" spans="1:6" ht="28.05" customHeight="1" x14ac:dyDescent="0.25"/>
    <row r="21" spans="1:6" ht="28.05" customHeight="1" x14ac:dyDescent="0.25"/>
    <row r="22" spans="1:6" ht="14.1" customHeight="1" x14ac:dyDescent="0.25"/>
    <row r="23" spans="1:6" ht="14.1" customHeight="1" x14ac:dyDescent="0.25"/>
    <row r="24" spans="1:6" ht="14.1" customHeight="1" x14ac:dyDescent="0.25"/>
    <row r="25" spans="1:6" ht="14.1" customHeight="1" x14ac:dyDescent="0.25"/>
    <row r="26" spans="1:6" ht="14.1" customHeight="1" x14ac:dyDescent="0.25"/>
    <row r="27" spans="1:6" ht="14.1" customHeight="1" x14ac:dyDescent="0.25"/>
    <row r="28" spans="1:6" ht="14.1" customHeight="1" x14ac:dyDescent="0.25"/>
    <row r="29" spans="1:6" ht="14.1" customHeight="1" x14ac:dyDescent="0.25"/>
    <row r="30" spans="1:6" ht="14.1" customHeight="1" x14ac:dyDescent="0.25"/>
    <row r="31" spans="1:6" ht="14.1" customHeight="1" x14ac:dyDescent="0.25"/>
    <row r="32" spans="1:6" ht="14.1" customHeight="1" x14ac:dyDescent="0.25"/>
    <row r="33" ht="14.1" customHeight="1" x14ac:dyDescent="0.25"/>
    <row r="34" ht="14.1" customHeight="1" x14ac:dyDescent="0.25"/>
    <row r="35" ht="14.1" customHeight="1" x14ac:dyDescent="0.25"/>
    <row r="36" ht="14.1" customHeight="1" x14ac:dyDescent="0.25"/>
    <row r="37" ht="14.1" customHeight="1" x14ac:dyDescent="0.25"/>
    <row r="38" ht="14.1" customHeight="1" x14ac:dyDescent="0.25"/>
    <row r="39" ht="14.1" customHeight="1" x14ac:dyDescent="0.25"/>
    <row r="40" ht="14.1" customHeight="1" x14ac:dyDescent="0.25"/>
    <row r="41" ht="14.1" customHeight="1" x14ac:dyDescent="0.25"/>
    <row r="42" ht="14.1" customHeight="1" x14ac:dyDescent="0.25"/>
    <row r="43" ht="14.1" customHeight="1" x14ac:dyDescent="0.25"/>
    <row r="44" ht="14.1" customHeight="1" x14ac:dyDescent="0.25"/>
    <row r="45" ht="14.1" customHeight="1" x14ac:dyDescent="0.25"/>
    <row r="46" ht="14.1" customHeight="1" x14ac:dyDescent="0.25"/>
    <row r="47" ht="14.1" customHeight="1" x14ac:dyDescent="0.25"/>
    <row r="48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28.05" customHeight="1" x14ac:dyDescent="0.25"/>
    <row r="68" ht="14.1" customHeight="1" x14ac:dyDescent="0.25"/>
    <row r="69" ht="28.05" customHeight="1" x14ac:dyDescent="0.25"/>
    <row r="70" ht="42" customHeight="1" x14ac:dyDescent="0.25"/>
    <row r="71" ht="10.050000000000001" customHeight="1" x14ac:dyDescent="0.25"/>
    <row r="72" ht="28.05" customHeight="1" x14ac:dyDescent="0.25"/>
    <row r="73" ht="28.05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28.05" customHeight="1" x14ac:dyDescent="0.25"/>
    <row r="120" ht="14.1" customHeight="1" x14ac:dyDescent="0.25"/>
    <row r="121" ht="28.05" customHeight="1" x14ac:dyDescent="0.25"/>
    <row r="122" ht="42" customHeight="1" x14ac:dyDescent="0.25"/>
    <row r="123" ht="10.050000000000001" customHeight="1" x14ac:dyDescent="0.25"/>
    <row r="124" ht="28.05" customHeight="1" x14ac:dyDescent="0.25"/>
    <row r="125" ht="28.05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28.05" customHeight="1" x14ac:dyDescent="0.25"/>
    <row r="172" ht="14.1" customHeight="1" x14ac:dyDescent="0.25"/>
    <row r="173" ht="28.05" customHeight="1" x14ac:dyDescent="0.25"/>
    <row r="174" ht="42" customHeight="1" x14ac:dyDescent="0.25"/>
    <row r="175" ht="10.050000000000001" customHeight="1" x14ac:dyDescent="0.25"/>
    <row r="176" ht="28.05" customHeight="1" x14ac:dyDescent="0.25"/>
    <row r="177" ht="28.05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28.05" customHeight="1" x14ac:dyDescent="0.25"/>
    <row r="224" ht="14.1" customHeight="1" x14ac:dyDescent="0.25"/>
    <row r="225" ht="28.05" customHeight="1" x14ac:dyDescent="0.25"/>
    <row r="226" ht="42" customHeight="1" x14ac:dyDescent="0.25"/>
    <row r="227" ht="10.050000000000001" customHeight="1" x14ac:dyDescent="0.25"/>
    <row r="228" ht="28.05" customHeight="1" x14ac:dyDescent="0.25"/>
    <row r="229" ht="28.05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28.05" customHeight="1" x14ac:dyDescent="0.25"/>
    <row r="276" ht="14.1" customHeight="1" x14ac:dyDescent="0.25"/>
    <row r="277" ht="28.05" customHeight="1" x14ac:dyDescent="0.25"/>
    <row r="278" ht="42" customHeight="1" x14ac:dyDescent="0.25"/>
    <row r="279" ht="10.050000000000001" customHeight="1" x14ac:dyDescent="0.25"/>
    <row r="280" ht="28.05" customHeight="1" x14ac:dyDescent="0.25"/>
    <row r="281" ht="28.05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28.05" customHeight="1" x14ac:dyDescent="0.25"/>
    <row r="328" ht="14.1" customHeight="1" x14ac:dyDescent="0.25"/>
    <row r="329" ht="28.05" customHeight="1" x14ac:dyDescent="0.25"/>
    <row r="330" ht="42" customHeight="1" x14ac:dyDescent="0.25"/>
    <row r="331" ht="10.050000000000001" customHeight="1" x14ac:dyDescent="0.25"/>
    <row r="332" ht="28.05" customHeight="1" x14ac:dyDescent="0.25"/>
    <row r="333" ht="28.05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28.05" customHeight="1" x14ac:dyDescent="0.25"/>
    <row r="380" ht="14.1" customHeight="1" x14ac:dyDescent="0.25"/>
    <row r="381" ht="28.05" customHeight="1" x14ac:dyDescent="0.25"/>
    <row r="382" ht="42" customHeight="1" x14ac:dyDescent="0.25"/>
    <row r="383" ht="10.050000000000001" customHeight="1" x14ac:dyDescent="0.25"/>
    <row r="384" ht="28.05" customHeight="1" x14ac:dyDescent="0.25"/>
    <row r="385" ht="28.05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14.1" customHeight="1" x14ac:dyDescent="0.25"/>
    <row r="415" ht="14.1" customHeight="1" x14ac:dyDescent="0.25"/>
    <row r="416" ht="14.1" customHeight="1" x14ac:dyDescent="0.25"/>
    <row r="417" ht="14.1" customHeight="1" x14ac:dyDescent="0.25"/>
    <row r="418" ht="14.1" customHeight="1" x14ac:dyDescent="0.25"/>
    <row r="419" ht="14.1" customHeight="1" x14ac:dyDescent="0.25"/>
    <row r="420" ht="14.1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14.1" customHeight="1" x14ac:dyDescent="0.25"/>
    <row r="431" ht="28.05" customHeight="1" x14ac:dyDescent="0.25"/>
    <row r="432" ht="14.1" customHeight="1" x14ac:dyDescent="0.25"/>
    <row r="433" ht="28.05" customHeight="1" x14ac:dyDescent="0.25"/>
    <row r="434" ht="42" customHeight="1" x14ac:dyDescent="0.25"/>
    <row r="435" ht="10.050000000000001" customHeight="1" x14ac:dyDescent="0.25"/>
  </sheetData>
  <mergeCells count="5">
    <mergeCell ref="A15:E15"/>
    <mergeCell ref="A17:D17"/>
    <mergeCell ref="E17:F17"/>
    <mergeCell ref="A18:D18"/>
    <mergeCell ref="E18:F18"/>
  </mergeCells>
  <phoneticPr fontId="1" type="noConversion"/>
  <conditionalFormatting sqref="F8">
    <cfRule type="cellIs" dxfId="67" priority="1" stopIfTrue="1" operator="equal">
      <formula>"ro"</formula>
    </cfRule>
    <cfRule type="cellIs" dxfId="66" priority="2" stopIfTrue="1" operator="equal">
      <formula>" "</formula>
    </cfRule>
    <cfRule type="cellIs" dxfId="65" priority="3" stopIfTrue="1" operator="equal">
      <formula>"ro"</formula>
    </cfRule>
    <cfRule type="cellIs" dxfId="64" priority="4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14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0"/>
  </sheetPr>
  <dimension ref="A1:F414"/>
  <sheetViews>
    <sheetView showZeros="0" view="pageLayout" topLeftCell="A5" zoomScale="120" zoomScaleNormal="100" zoomScaleSheetLayoutView="100" zoomScalePageLayoutView="120" workbookViewId="0">
      <selection activeCell="A41" sqref="A41:XFD42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9" t="s">
        <v>387</v>
      </c>
      <c r="B1" s="100" t="s">
        <v>388</v>
      </c>
      <c r="C1" s="100" t="s">
        <v>389</v>
      </c>
      <c r="D1" s="101" t="s">
        <v>390</v>
      </c>
      <c r="E1" s="102" t="s">
        <v>391</v>
      </c>
      <c r="F1" s="103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443</v>
      </c>
      <c r="B3" s="28" t="s">
        <v>424</v>
      </c>
      <c r="C3" s="10"/>
      <c r="D3" s="81"/>
      <c r="E3" s="12"/>
      <c r="F3" s="4"/>
    </row>
    <row r="4" spans="1:6" ht="14.1" customHeight="1" x14ac:dyDescent="0.25">
      <c r="A4" s="13"/>
      <c r="B4" s="14"/>
      <c r="C4" s="10"/>
      <c r="D4" s="81"/>
      <c r="E4" s="12"/>
      <c r="F4" s="4"/>
    </row>
    <row r="5" spans="1:6" ht="14.1" customHeight="1" x14ac:dyDescent="0.25">
      <c r="A5" s="27" t="s">
        <v>515</v>
      </c>
      <c r="B5" s="28" t="s">
        <v>375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27" t="s">
        <v>516</v>
      </c>
      <c r="B7" s="28" t="s">
        <v>517</v>
      </c>
      <c r="C7" s="10"/>
      <c r="D7" s="81"/>
      <c r="E7" s="12"/>
      <c r="F7" s="4"/>
    </row>
    <row r="8" spans="1:6" ht="14.1" customHeight="1" x14ac:dyDescent="0.25">
      <c r="A8" s="27"/>
      <c r="B8" s="28"/>
      <c r="C8" s="10"/>
      <c r="D8" s="81"/>
      <c r="E8" s="12"/>
      <c r="F8" s="4"/>
    </row>
    <row r="9" spans="1:6" ht="14.1" customHeight="1" x14ac:dyDescent="0.25">
      <c r="A9" s="13" t="s">
        <v>538</v>
      </c>
      <c r="B9" s="14" t="s">
        <v>518</v>
      </c>
      <c r="C9" s="10" t="s">
        <v>449</v>
      </c>
      <c r="D9" s="118">
        <v>200</v>
      </c>
      <c r="E9" s="107"/>
      <c r="F9" s="165"/>
    </row>
    <row r="10" spans="1:6" ht="14.1" customHeight="1" x14ac:dyDescent="0.25">
      <c r="A10" s="13"/>
      <c r="B10" s="14"/>
      <c r="C10" s="10"/>
      <c r="D10" s="81"/>
      <c r="E10" s="12"/>
      <c r="F10" s="165"/>
    </row>
    <row r="11" spans="1:6" ht="14.1" customHeight="1" x14ac:dyDescent="0.25">
      <c r="A11" s="27" t="s">
        <v>520</v>
      </c>
      <c r="B11" s="28" t="s">
        <v>352</v>
      </c>
      <c r="C11" s="10"/>
      <c r="D11" s="81"/>
      <c r="E11" s="12"/>
      <c r="F11" s="165"/>
    </row>
    <row r="12" spans="1:6" ht="14.1" customHeight="1" x14ac:dyDescent="0.25">
      <c r="A12" s="27"/>
      <c r="B12" s="28" t="s">
        <v>521</v>
      </c>
      <c r="C12" s="10"/>
      <c r="D12" s="81"/>
      <c r="E12" s="12"/>
      <c r="F12" s="165"/>
    </row>
    <row r="13" spans="1:6" ht="14.1" customHeight="1" x14ac:dyDescent="0.25">
      <c r="A13" s="13"/>
      <c r="B13" s="14"/>
      <c r="C13" s="10"/>
      <c r="D13" s="81"/>
      <c r="E13" s="12"/>
      <c r="F13" s="165"/>
    </row>
    <row r="14" spans="1:6" ht="14.1" customHeight="1" x14ac:dyDescent="0.25">
      <c r="A14" s="13" t="s">
        <v>528</v>
      </c>
      <c r="B14" s="14" t="s">
        <v>522</v>
      </c>
      <c r="C14" s="10" t="s">
        <v>531</v>
      </c>
      <c r="D14" s="118">
        <v>1</v>
      </c>
      <c r="E14" s="107"/>
      <c r="F14" s="165"/>
    </row>
    <row r="15" spans="1:6" ht="14.1" customHeight="1" x14ac:dyDescent="0.25">
      <c r="A15" s="13"/>
      <c r="B15" s="14"/>
      <c r="C15" s="10"/>
      <c r="D15" s="81"/>
      <c r="E15" s="12"/>
      <c r="F15" s="165"/>
    </row>
    <row r="16" spans="1:6" ht="14.1" customHeight="1" x14ac:dyDescent="0.25">
      <c r="A16" s="13" t="s">
        <v>529</v>
      </c>
      <c r="B16" s="14" t="s">
        <v>353</v>
      </c>
      <c r="C16" s="10"/>
      <c r="D16" s="81"/>
      <c r="E16" s="12"/>
      <c r="F16" s="165"/>
    </row>
    <row r="17" spans="1:6" ht="14.1" customHeight="1" x14ac:dyDescent="0.25">
      <c r="A17" s="13"/>
      <c r="B17" s="14"/>
      <c r="C17" s="10"/>
      <c r="D17" s="81"/>
      <c r="E17" s="12"/>
      <c r="F17" s="165"/>
    </row>
    <row r="18" spans="1:6" ht="14.1" customHeight="1" x14ac:dyDescent="0.25">
      <c r="A18" s="13" t="s">
        <v>530</v>
      </c>
      <c r="B18" s="14" t="s">
        <v>524</v>
      </c>
      <c r="C18" s="10"/>
      <c r="D18" s="81"/>
      <c r="E18" s="12"/>
      <c r="F18" s="165"/>
    </row>
    <row r="19" spans="1:6" ht="14.1" customHeight="1" x14ac:dyDescent="0.25">
      <c r="A19" s="13"/>
      <c r="B19" s="14" t="s">
        <v>525</v>
      </c>
      <c r="C19" s="10"/>
      <c r="D19" s="81"/>
      <c r="E19" s="12"/>
      <c r="F19" s="165"/>
    </row>
    <row r="20" spans="1:6" ht="14.1" customHeight="1" x14ac:dyDescent="0.25">
      <c r="A20" s="13"/>
      <c r="B20" s="14" t="s">
        <v>526</v>
      </c>
      <c r="C20" s="10" t="s">
        <v>402</v>
      </c>
      <c r="D20" s="118">
        <v>150</v>
      </c>
      <c r="E20" s="107"/>
      <c r="F20" s="165"/>
    </row>
    <row r="21" spans="1:6" ht="14.1" customHeight="1" x14ac:dyDescent="0.25">
      <c r="A21" s="13"/>
      <c r="B21" s="14"/>
      <c r="C21" s="10"/>
      <c r="D21" s="81"/>
      <c r="E21" s="12"/>
      <c r="F21" s="165"/>
    </row>
    <row r="22" spans="1:6" ht="14.1" customHeight="1" x14ac:dyDescent="0.25">
      <c r="A22" s="13" t="s">
        <v>532</v>
      </c>
      <c r="B22" s="14" t="s">
        <v>533</v>
      </c>
      <c r="C22" s="10"/>
      <c r="D22" s="81"/>
      <c r="E22" s="12"/>
      <c r="F22" s="165"/>
    </row>
    <row r="23" spans="1:6" ht="14.1" customHeight="1" x14ac:dyDescent="0.25">
      <c r="A23" s="13"/>
      <c r="B23" s="14" t="s">
        <v>534</v>
      </c>
      <c r="C23" s="10"/>
      <c r="D23" s="81"/>
      <c r="E23" s="12"/>
      <c r="F23" s="165"/>
    </row>
    <row r="24" spans="1:6" ht="14.1" customHeight="1" x14ac:dyDescent="0.25">
      <c r="A24" s="13"/>
      <c r="B24" s="14"/>
      <c r="C24" s="10"/>
      <c r="D24" s="81"/>
      <c r="E24" s="12"/>
      <c r="F24" s="165"/>
    </row>
    <row r="25" spans="1:6" ht="14.1" customHeight="1" x14ac:dyDescent="0.25">
      <c r="A25" s="13" t="s">
        <v>539</v>
      </c>
      <c r="B25" s="14" t="s">
        <v>535</v>
      </c>
      <c r="C25" s="10" t="s">
        <v>537</v>
      </c>
      <c r="D25" s="118">
        <v>1</v>
      </c>
      <c r="E25" s="107"/>
      <c r="F25" s="165"/>
    </row>
    <row r="26" spans="1:6" ht="14.1" customHeight="1" x14ac:dyDescent="0.25">
      <c r="A26" s="13"/>
      <c r="B26" s="14"/>
      <c r="C26" s="10"/>
      <c r="D26" s="118"/>
      <c r="E26" s="107"/>
      <c r="F26" s="165"/>
    </row>
    <row r="27" spans="1:6" ht="14.1" customHeight="1" x14ac:dyDescent="0.25">
      <c r="A27" s="13" t="s">
        <v>541</v>
      </c>
      <c r="B27" s="14" t="s">
        <v>536</v>
      </c>
      <c r="C27" s="10" t="s">
        <v>402</v>
      </c>
      <c r="D27" s="118">
        <v>150</v>
      </c>
      <c r="E27" s="107"/>
      <c r="F27" s="165"/>
    </row>
    <row r="28" spans="1:6" ht="14.1" customHeight="1" x14ac:dyDescent="0.25">
      <c r="A28" s="13"/>
      <c r="B28" s="15"/>
      <c r="C28" s="10"/>
      <c r="D28" s="81"/>
      <c r="E28" s="12"/>
      <c r="F28" s="165"/>
    </row>
    <row r="29" spans="1:6" ht="14.1" customHeight="1" x14ac:dyDescent="0.25">
      <c r="A29" s="27" t="s">
        <v>542</v>
      </c>
      <c r="B29" s="28" t="s">
        <v>543</v>
      </c>
      <c r="C29" s="10"/>
      <c r="D29" s="81"/>
      <c r="E29" s="12"/>
      <c r="F29" s="165"/>
    </row>
    <row r="30" spans="1:6" ht="14.1" customHeight="1" x14ac:dyDescent="0.25">
      <c r="A30" s="13"/>
      <c r="B30" s="15"/>
      <c r="C30" s="10"/>
      <c r="D30" s="81"/>
      <c r="E30" s="12"/>
      <c r="F30" s="165"/>
    </row>
    <row r="31" spans="1:6" ht="14.1" customHeight="1" x14ac:dyDescent="0.25">
      <c r="A31" s="13" t="s">
        <v>347</v>
      </c>
      <c r="B31" s="14" t="s">
        <v>544</v>
      </c>
      <c r="C31" s="10" t="s">
        <v>449</v>
      </c>
      <c r="D31" s="118">
        <v>100</v>
      </c>
      <c r="E31" s="107"/>
      <c r="F31" s="165"/>
    </row>
    <row r="32" spans="1:6" ht="14.1" customHeight="1" x14ac:dyDescent="0.25">
      <c r="A32" s="13"/>
      <c r="B32" s="14"/>
      <c r="C32" s="10"/>
      <c r="D32" s="81"/>
      <c r="E32" s="12"/>
      <c r="F32" s="165"/>
    </row>
    <row r="33" spans="1:6" ht="14.1" customHeight="1" x14ac:dyDescent="0.25">
      <c r="A33" s="13" t="s">
        <v>532</v>
      </c>
      <c r="B33" s="14" t="s">
        <v>354</v>
      </c>
      <c r="C33" s="10"/>
      <c r="D33" s="81"/>
      <c r="E33" s="12"/>
      <c r="F33" s="165"/>
    </row>
    <row r="34" spans="1:6" ht="14.1" customHeight="1" x14ac:dyDescent="0.25">
      <c r="A34" s="13"/>
      <c r="B34" s="14"/>
      <c r="C34" s="10"/>
      <c r="D34" s="81"/>
      <c r="E34" s="12"/>
      <c r="F34" s="165"/>
    </row>
    <row r="35" spans="1:6" ht="14.1" customHeight="1" x14ac:dyDescent="0.25">
      <c r="A35" s="13" t="s">
        <v>539</v>
      </c>
      <c r="B35" s="14" t="s">
        <v>545</v>
      </c>
      <c r="C35" s="10"/>
      <c r="D35" s="81"/>
      <c r="E35" s="12"/>
      <c r="F35" s="165"/>
    </row>
    <row r="36" spans="1:6" ht="14.1" customHeight="1" x14ac:dyDescent="0.25">
      <c r="A36" s="13"/>
      <c r="B36" s="14" t="s">
        <v>355</v>
      </c>
      <c r="C36" s="10" t="s">
        <v>546</v>
      </c>
      <c r="D36" s="118">
        <v>5</v>
      </c>
      <c r="E36" s="107"/>
      <c r="F36" s="165"/>
    </row>
    <row r="37" spans="1:6" ht="14.1" customHeight="1" x14ac:dyDescent="0.25">
      <c r="A37" s="13"/>
      <c r="B37" s="14"/>
      <c r="C37" s="10"/>
      <c r="D37" s="81"/>
      <c r="E37" s="12"/>
      <c r="F37" s="165"/>
    </row>
    <row r="38" spans="1:6" ht="14.1" customHeight="1" x14ac:dyDescent="0.25">
      <c r="A38" s="13" t="s">
        <v>540</v>
      </c>
      <c r="B38" s="14" t="s">
        <v>354</v>
      </c>
      <c r="C38" s="10" t="s">
        <v>531</v>
      </c>
      <c r="D38" s="118">
        <v>1</v>
      </c>
      <c r="E38" s="107"/>
      <c r="F38" s="165"/>
    </row>
    <row r="39" spans="1:6" ht="14.1" customHeight="1" x14ac:dyDescent="0.25">
      <c r="A39" s="13"/>
      <c r="B39" s="14"/>
      <c r="C39" s="10"/>
      <c r="D39" s="118"/>
      <c r="E39" s="107"/>
      <c r="F39" s="165"/>
    </row>
    <row r="40" spans="1:6" ht="14.1" customHeight="1" x14ac:dyDescent="0.25">
      <c r="A40" s="13"/>
      <c r="B40" s="14"/>
      <c r="C40" s="10"/>
      <c r="D40" s="118"/>
      <c r="E40" s="107"/>
      <c r="F40" s="165"/>
    </row>
    <row r="41" spans="1:6" ht="14.1" customHeight="1" x14ac:dyDescent="0.25">
      <c r="A41" s="13"/>
      <c r="B41" s="14"/>
      <c r="C41" s="10"/>
      <c r="D41" s="118"/>
      <c r="E41" s="107"/>
      <c r="F41" s="165"/>
    </row>
    <row r="42" spans="1:6" ht="14.1" customHeight="1" x14ac:dyDescent="0.25">
      <c r="A42" s="13"/>
      <c r="B42" s="14"/>
      <c r="C42" s="10"/>
      <c r="D42" s="118"/>
      <c r="E42" s="107"/>
      <c r="F42" s="165"/>
    </row>
    <row r="43" spans="1:6" ht="14.1" customHeight="1" x14ac:dyDescent="0.25">
      <c r="A43" s="13"/>
      <c r="B43" s="14"/>
      <c r="C43" s="10"/>
      <c r="D43" s="118"/>
      <c r="E43" s="107"/>
      <c r="F43" s="165"/>
    </row>
    <row r="44" spans="1:6" ht="14.1" customHeight="1" thickBot="1" x14ac:dyDescent="0.3">
      <c r="A44" s="31"/>
      <c r="B44" s="32"/>
      <c r="C44" s="33"/>
      <c r="D44" s="110"/>
      <c r="E44" s="35"/>
      <c r="F44" s="36"/>
    </row>
    <row r="45" spans="1:6" ht="27.6" customHeight="1" thickBot="1" x14ac:dyDescent="0.3">
      <c r="A45" s="265" t="s">
        <v>393</v>
      </c>
      <c r="B45" s="266"/>
      <c r="C45" s="266"/>
      <c r="D45" s="266"/>
      <c r="E45" s="267"/>
      <c r="F45" s="104">
        <f>SUM(F2:F44)</f>
        <v>0</v>
      </c>
    </row>
    <row r="46" spans="1:6" ht="13.8" customHeight="1" x14ac:dyDescent="0.25">
      <c r="A46" s="38"/>
      <c r="B46" s="38"/>
      <c r="C46" s="38"/>
      <c r="D46" s="111"/>
      <c r="E46" s="38"/>
      <c r="F46" s="40"/>
    </row>
    <row r="47" spans="1:6" ht="27.6" customHeight="1" x14ac:dyDescent="0.25">
      <c r="A47" s="246" t="s">
        <v>394</v>
      </c>
      <c r="B47" s="247"/>
      <c r="C47" s="247"/>
      <c r="D47" s="247"/>
      <c r="E47" s="248" t="s">
        <v>395</v>
      </c>
      <c r="F47" s="247"/>
    </row>
    <row r="48" spans="1:6" ht="9.6" customHeight="1" x14ac:dyDescent="0.25">
      <c r="A48" s="43"/>
      <c r="E48" s="45"/>
    </row>
    <row r="49" spans="1:6" ht="42" customHeight="1" x14ac:dyDescent="0.25">
      <c r="A49" s="277"/>
      <c r="B49" s="277"/>
      <c r="C49" s="277"/>
      <c r="D49" s="277"/>
      <c r="E49" s="279"/>
      <c r="F49" s="279"/>
    </row>
    <row r="50" spans="1:6" ht="10.050000000000001" customHeight="1" x14ac:dyDescent="0.25"/>
    <row r="51" spans="1:6" ht="27.6" customHeight="1" x14ac:dyDescent="0.25"/>
    <row r="52" spans="1:6" ht="28.05" customHeight="1" x14ac:dyDescent="0.25"/>
    <row r="53" spans="1:6" ht="14.1" customHeight="1" x14ac:dyDescent="0.25"/>
    <row r="54" spans="1:6" ht="14.1" customHeight="1" x14ac:dyDescent="0.25"/>
    <row r="55" spans="1:6" ht="14.1" customHeight="1" x14ac:dyDescent="0.25"/>
    <row r="56" spans="1:6" ht="14.1" customHeight="1" x14ac:dyDescent="0.25"/>
    <row r="57" spans="1:6" ht="14.1" customHeight="1" x14ac:dyDescent="0.25"/>
    <row r="58" spans="1:6" ht="14.1" customHeight="1" x14ac:dyDescent="0.25"/>
    <row r="59" spans="1:6" ht="14.1" customHeight="1" x14ac:dyDescent="0.25"/>
    <row r="60" spans="1:6" ht="14.1" customHeight="1" x14ac:dyDescent="0.25"/>
    <row r="61" spans="1:6" ht="14.1" customHeight="1" x14ac:dyDescent="0.25"/>
    <row r="62" spans="1:6" ht="14.1" customHeight="1" x14ac:dyDescent="0.25"/>
    <row r="63" spans="1:6" ht="14.1" customHeight="1" x14ac:dyDescent="0.25"/>
    <row r="64" spans="1:6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28.05" customHeight="1" x14ac:dyDescent="0.25"/>
    <row r="99" ht="14.1" customHeight="1" x14ac:dyDescent="0.25"/>
    <row r="100" ht="28.05" customHeight="1" x14ac:dyDescent="0.25"/>
    <row r="101" ht="42" customHeight="1" x14ac:dyDescent="0.25"/>
    <row r="102" ht="10.050000000000001" customHeight="1" x14ac:dyDescent="0.25"/>
    <row r="103" ht="28.05" customHeight="1" x14ac:dyDescent="0.25"/>
    <row r="104" ht="28.05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28.05" customHeight="1" x14ac:dyDescent="0.25"/>
    <row r="151" ht="14.1" customHeight="1" x14ac:dyDescent="0.25"/>
    <row r="152" ht="28.05" customHeight="1" x14ac:dyDescent="0.25"/>
    <row r="153" ht="42" customHeight="1" x14ac:dyDescent="0.25"/>
    <row r="154" ht="10.050000000000001" customHeight="1" x14ac:dyDescent="0.25"/>
    <row r="155" ht="28.05" customHeight="1" x14ac:dyDescent="0.25"/>
    <row r="156" ht="28.05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28.05" customHeight="1" x14ac:dyDescent="0.25"/>
    <row r="203" ht="14.1" customHeight="1" x14ac:dyDescent="0.25"/>
    <row r="204" ht="28.05" customHeight="1" x14ac:dyDescent="0.25"/>
    <row r="205" ht="42" customHeight="1" x14ac:dyDescent="0.25"/>
    <row r="206" ht="10.050000000000001" customHeight="1" x14ac:dyDescent="0.25"/>
    <row r="207" ht="28.05" customHeight="1" x14ac:dyDescent="0.25"/>
    <row r="208" ht="28.05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28.05" customHeight="1" x14ac:dyDescent="0.25"/>
    <row r="255" ht="14.1" customHeight="1" x14ac:dyDescent="0.25"/>
    <row r="256" ht="28.05" customHeight="1" x14ac:dyDescent="0.25"/>
    <row r="257" ht="42" customHeight="1" x14ac:dyDescent="0.25"/>
    <row r="258" ht="10.050000000000001" customHeight="1" x14ac:dyDescent="0.25"/>
    <row r="259" ht="28.05" customHeight="1" x14ac:dyDescent="0.25"/>
    <row r="260" ht="28.05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28.05" customHeight="1" x14ac:dyDescent="0.25"/>
    <row r="307" ht="14.1" customHeight="1" x14ac:dyDescent="0.25"/>
    <row r="308" ht="28.05" customHeight="1" x14ac:dyDescent="0.25"/>
    <row r="309" ht="42" customHeight="1" x14ac:dyDescent="0.25"/>
    <row r="310" ht="10.050000000000001" customHeight="1" x14ac:dyDescent="0.25"/>
    <row r="311" ht="28.05" customHeight="1" x14ac:dyDescent="0.25"/>
    <row r="312" ht="28.05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28.05" customHeight="1" x14ac:dyDescent="0.25"/>
    <row r="359" ht="14.1" customHeight="1" x14ac:dyDescent="0.25"/>
    <row r="360" ht="28.05" customHeight="1" x14ac:dyDescent="0.25"/>
    <row r="361" ht="42" customHeight="1" x14ac:dyDescent="0.25"/>
    <row r="362" ht="10.050000000000001" customHeight="1" x14ac:dyDescent="0.25"/>
    <row r="363" ht="28.05" customHeight="1" x14ac:dyDescent="0.25"/>
    <row r="364" ht="28.05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28.05" customHeight="1" x14ac:dyDescent="0.25"/>
    <row r="411" ht="14.1" customHeight="1" x14ac:dyDescent="0.25"/>
    <row r="412" ht="28.05" customHeight="1" x14ac:dyDescent="0.25"/>
    <row r="413" ht="42" customHeight="1" x14ac:dyDescent="0.25"/>
    <row r="414" ht="10.050000000000001" customHeight="1" x14ac:dyDescent="0.25"/>
  </sheetData>
  <mergeCells count="5">
    <mergeCell ref="E49:F49"/>
    <mergeCell ref="A49:D49"/>
    <mergeCell ref="A45:E45"/>
    <mergeCell ref="A47:D47"/>
    <mergeCell ref="E47:F47"/>
  </mergeCells>
  <phoneticPr fontId="1" type="noConversion"/>
  <conditionalFormatting sqref="F9:F43">
    <cfRule type="cellIs" dxfId="63" priority="1" stopIfTrue="1" operator="equal">
      <formula>"ro"</formula>
    </cfRule>
    <cfRule type="cellIs" dxfId="62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15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  <rowBreaks count="1" manualBreakCount="1">
    <brk id="47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0"/>
  </sheetPr>
  <dimension ref="A1:F413"/>
  <sheetViews>
    <sheetView showZeros="0" view="pageLayout" zoomScale="120" zoomScaleNormal="100" zoomScaleSheetLayoutView="100" zoomScalePageLayoutView="120" workbookViewId="0">
      <selection activeCell="F6" sqref="F6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44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9" t="s">
        <v>387</v>
      </c>
      <c r="B1" s="100" t="s">
        <v>388</v>
      </c>
      <c r="C1" s="100" t="s">
        <v>389</v>
      </c>
      <c r="D1" s="101" t="s">
        <v>390</v>
      </c>
      <c r="E1" s="102" t="s">
        <v>391</v>
      </c>
      <c r="F1" s="103" t="s">
        <v>392</v>
      </c>
    </row>
    <row r="2" spans="1:6" ht="14.1" customHeight="1" x14ac:dyDescent="0.25">
      <c r="A2" s="21"/>
      <c r="B2" s="22"/>
      <c r="C2" s="23"/>
      <c r="D2" s="24"/>
      <c r="E2" s="25"/>
      <c r="F2" s="26"/>
    </row>
    <row r="3" spans="1:6" ht="14.1" customHeight="1" x14ac:dyDescent="0.25">
      <c r="A3" s="27" t="s">
        <v>443</v>
      </c>
      <c r="B3" s="28" t="s">
        <v>424</v>
      </c>
      <c r="C3" s="10"/>
      <c r="D3" s="11"/>
      <c r="E3" s="12"/>
      <c r="F3" s="4"/>
    </row>
    <row r="4" spans="1:6" ht="14.1" customHeight="1" x14ac:dyDescent="0.25">
      <c r="A4" s="13"/>
      <c r="B4" s="14"/>
      <c r="C4" s="10"/>
      <c r="D4" s="11"/>
      <c r="E4" s="12"/>
      <c r="F4" s="4"/>
    </row>
    <row r="5" spans="1:6" ht="14.1" customHeight="1" x14ac:dyDescent="0.25">
      <c r="A5" s="27" t="s">
        <v>309</v>
      </c>
      <c r="B5" s="28" t="s">
        <v>440</v>
      </c>
      <c r="C5" s="10"/>
      <c r="D5" s="11"/>
      <c r="E5" s="12"/>
      <c r="F5" s="4"/>
    </row>
    <row r="6" spans="1:6" ht="14.1" customHeight="1" x14ac:dyDescent="0.25">
      <c r="A6" s="13"/>
      <c r="B6" s="15"/>
      <c r="C6" s="10"/>
      <c r="D6" s="11"/>
      <c r="E6" s="12"/>
      <c r="F6" s="4"/>
    </row>
    <row r="7" spans="1:6" ht="14.1" customHeight="1" x14ac:dyDescent="0.25">
      <c r="A7" s="27" t="s">
        <v>310</v>
      </c>
      <c r="B7" s="28" t="s">
        <v>311</v>
      </c>
      <c r="C7" s="10"/>
      <c r="D7" s="11"/>
      <c r="E7" s="12"/>
      <c r="F7" s="4"/>
    </row>
    <row r="8" spans="1:6" ht="14.1" customHeight="1" x14ac:dyDescent="0.25">
      <c r="A8" s="13"/>
      <c r="B8" s="28" t="s">
        <v>312</v>
      </c>
      <c r="C8" s="10"/>
      <c r="D8" s="11"/>
      <c r="E8" s="12"/>
      <c r="F8" s="4"/>
    </row>
    <row r="9" spans="1:6" ht="14.1" customHeight="1" x14ac:dyDescent="0.25">
      <c r="A9" s="13"/>
      <c r="B9" s="14"/>
      <c r="C9" s="10"/>
      <c r="D9" s="11"/>
      <c r="E9" s="12"/>
      <c r="F9" s="4"/>
    </row>
    <row r="10" spans="1:6" ht="14.1" customHeight="1" x14ac:dyDescent="0.25">
      <c r="A10" s="13" t="s">
        <v>36</v>
      </c>
      <c r="B10" s="14" t="s">
        <v>37</v>
      </c>
      <c r="C10" s="10" t="s">
        <v>458</v>
      </c>
      <c r="D10" s="81">
        <v>30</v>
      </c>
      <c r="E10" s="107"/>
      <c r="F10" s="233"/>
    </row>
    <row r="11" spans="1:6" ht="14.1" customHeight="1" x14ac:dyDescent="0.25">
      <c r="A11" s="13"/>
      <c r="B11" s="14"/>
      <c r="C11" s="10"/>
      <c r="D11" s="11"/>
      <c r="E11" s="12"/>
      <c r="F11" s="233"/>
    </row>
    <row r="12" spans="1:6" ht="14.1" customHeight="1" x14ac:dyDescent="0.25">
      <c r="A12" s="13" t="s">
        <v>38</v>
      </c>
      <c r="B12" s="14" t="s">
        <v>39</v>
      </c>
      <c r="C12" s="242" t="s">
        <v>458</v>
      </c>
      <c r="D12" s="81">
        <v>30</v>
      </c>
      <c r="E12" s="107"/>
      <c r="F12" s="233"/>
    </row>
    <row r="13" spans="1:6" ht="14.1" customHeight="1" x14ac:dyDescent="0.25">
      <c r="A13" s="163"/>
      <c r="B13" s="239"/>
      <c r="C13" s="242"/>
      <c r="D13" s="81"/>
      <c r="E13" s="107"/>
      <c r="F13" s="233"/>
    </row>
    <row r="14" spans="1:6" ht="14.1" customHeight="1" x14ac:dyDescent="0.25">
      <c r="A14" s="238" t="s">
        <v>40</v>
      </c>
      <c r="B14" s="241" t="s">
        <v>41</v>
      </c>
      <c r="C14" s="242" t="s">
        <v>458</v>
      </c>
      <c r="D14" s="81">
        <v>50</v>
      </c>
      <c r="E14" s="107"/>
      <c r="F14" s="233"/>
    </row>
    <row r="15" spans="1:6" ht="14.1" customHeight="1" x14ac:dyDescent="0.25">
      <c r="A15" s="163"/>
      <c r="B15" s="239"/>
      <c r="C15" s="242"/>
      <c r="D15" s="81"/>
      <c r="E15" s="107"/>
      <c r="F15" s="233"/>
    </row>
    <row r="16" spans="1:6" ht="14.1" customHeight="1" x14ac:dyDescent="0.25">
      <c r="A16" s="163"/>
      <c r="B16" s="239"/>
      <c r="C16" s="242"/>
      <c r="D16" s="81"/>
      <c r="E16" s="107"/>
      <c r="F16" s="233"/>
    </row>
    <row r="17" spans="1:6" ht="14.1" customHeight="1" x14ac:dyDescent="0.25">
      <c r="A17" s="163"/>
      <c r="B17" s="239"/>
      <c r="C17" s="242"/>
      <c r="D17" s="81"/>
      <c r="E17" s="107"/>
      <c r="F17" s="233"/>
    </row>
    <row r="18" spans="1:6" ht="14.1" customHeight="1" x14ac:dyDescent="0.25">
      <c r="A18" s="163"/>
      <c r="B18" s="239"/>
      <c r="C18" s="242"/>
      <c r="D18" s="81"/>
      <c r="E18" s="107"/>
      <c r="F18" s="233"/>
    </row>
    <row r="19" spans="1:6" ht="14.1" customHeight="1" x14ac:dyDescent="0.25">
      <c r="A19" s="163"/>
      <c r="B19" s="239"/>
      <c r="C19" s="242"/>
      <c r="D19" s="81"/>
      <c r="E19" s="107"/>
      <c r="F19" s="233"/>
    </row>
    <row r="20" spans="1:6" ht="14.1" customHeight="1" x14ac:dyDescent="0.25">
      <c r="A20" s="163"/>
      <c r="B20" s="239"/>
      <c r="C20" s="242"/>
      <c r="D20" s="81"/>
      <c r="E20" s="107"/>
      <c r="F20" s="233"/>
    </row>
    <row r="21" spans="1:6" ht="14.1" customHeight="1" x14ac:dyDescent="0.25">
      <c r="A21" s="163"/>
      <c r="B21" s="239"/>
      <c r="C21" s="242"/>
      <c r="D21" s="81"/>
      <c r="E21" s="107"/>
      <c r="F21" s="233"/>
    </row>
    <row r="22" spans="1:6" ht="14.1" customHeight="1" x14ac:dyDescent="0.25">
      <c r="A22" s="163"/>
      <c r="B22" s="239"/>
      <c r="C22" s="242"/>
      <c r="D22" s="81"/>
      <c r="E22" s="107"/>
      <c r="F22" s="233"/>
    </row>
    <row r="23" spans="1:6" ht="14.1" customHeight="1" x14ac:dyDescent="0.25">
      <c r="A23" s="163"/>
      <c r="B23" s="239"/>
      <c r="C23" s="242"/>
      <c r="D23" s="81"/>
      <c r="E23" s="107"/>
      <c r="F23" s="233"/>
    </row>
    <row r="24" spans="1:6" ht="14.1" customHeight="1" x14ac:dyDescent="0.25">
      <c r="A24" s="163"/>
      <c r="B24" s="239"/>
      <c r="C24" s="242"/>
      <c r="D24" s="81"/>
      <c r="E24" s="107"/>
      <c r="F24" s="233"/>
    </row>
    <row r="25" spans="1:6" ht="14.1" customHeight="1" x14ac:dyDescent="0.25">
      <c r="A25" s="163"/>
      <c r="B25" s="239"/>
      <c r="C25" s="242"/>
      <c r="D25" s="81"/>
      <c r="E25" s="107"/>
      <c r="F25" s="233"/>
    </row>
    <row r="26" spans="1:6" ht="14.1" customHeight="1" x14ac:dyDescent="0.25">
      <c r="A26" s="163"/>
      <c r="B26" s="239"/>
      <c r="C26" s="242"/>
      <c r="D26" s="81"/>
      <c r="E26" s="107"/>
      <c r="F26" s="233"/>
    </row>
    <row r="27" spans="1:6" ht="14.1" customHeight="1" x14ac:dyDescent="0.25">
      <c r="A27" s="163"/>
      <c r="B27" s="239"/>
      <c r="C27" s="242"/>
      <c r="D27" s="81"/>
      <c r="E27" s="107"/>
      <c r="F27" s="233"/>
    </row>
    <row r="28" spans="1:6" ht="14.1" customHeight="1" x14ac:dyDescent="0.25">
      <c r="A28" s="163"/>
      <c r="B28" s="239"/>
      <c r="C28" s="242"/>
      <c r="D28" s="81"/>
      <c r="E28" s="107"/>
      <c r="F28" s="233"/>
    </row>
    <row r="29" spans="1:6" ht="14.1" customHeight="1" x14ac:dyDescent="0.25">
      <c r="A29" s="163"/>
      <c r="B29" s="239"/>
      <c r="C29" s="242"/>
      <c r="D29" s="81"/>
      <c r="E29" s="107"/>
      <c r="F29" s="233"/>
    </row>
    <row r="30" spans="1:6" ht="14.1" customHeight="1" x14ac:dyDescent="0.25">
      <c r="A30" s="163"/>
      <c r="B30" s="239"/>
      <c r="C30" s="242"/>
      <c r="D30" s="81"/>
      <c r="E30" s="107"/>
      <c r="F30" s="233"/>
    </row>
    <row r="31" spans="1:6" ht="14.1" customHeight="1" x14ac:dyDescent="0.25">
      <c r="A31" s="163"/>
      <c r="B31" s="239"/>
      <c r="C31" s="242"/>
      <c r="D31" s="81"/>
      <c r="E31" s="107"/>
      <c r="F31" s="233"/>
    </row>
    <row r="32" spans="1:6" ht="14.1" customHeight="1" x14ac:dyDescent="0.25">
      <c r="A32" s="163"/>
      <c r="B32" s="239"/>
      <c r="C32" s="242"/>
      <c r="D32" s="81"/>
      <c r="E32" s="107"/>
      <c r="F32" s="233"/>
    </row>
    <row r="33" spans="1:6" ht="14.1" customHeight="1" x14ac:dyDescent="0.25">
      <c r="A33" s="163"/>
      <c r="B33" s="239"/>
      <c r="C33" s="242"/>
      <c r="D33" s="81"/>
      <c r="E33" s="107"/>
      <c r="F33" s="233"/>
    </row>
    <row r="34" spans="1:6" ht="14.1" customHeight="1" x14ac:dyDescent="0.25">
      <c r="A34" s="163"/>
      <c r="B34" s="239"/>
      <c r="C34" s="242"/>
      <c r="D34" s="81"/>
      <c r="E34" s="107"/>
      <c r="F34" s="233"/>
    </row>
    <row r="35" spans="1:6" ht="14.1" customHeight="1" x14ac:dyDescent="0.25">
      <c r="A35" s="163"/>
      <c r="B35" s="239"/>
      <c r="C35" s="242"/>
      <c r="D35" s="81"/>
      <c r="E35" s="107"/>
      <c r="F35" s="233"/>
    </row>
    <row r="36" spans="1:6" ht="14.1" customHeight="1" x14ac:dyDescent="0.25">
      <c r="A36" s="163"/>
      <c r="B36" s="239"/>
      <c r="C36" s="242"/>
      <c r="D36" s="81"/>
      <c r="E36" s="107"/>
      <c r="F36" s="233"/>
    </row>
    <row r="37" spans="1:6" ht="14.1" customHeight="1" x14ac:dyDescent="0.25">
      <c r="A37" s="163"/>
      <c r="B37" s="239"/>
      <c r="C37" s="242"/>
      <c r="D37" s="81"/>
      <c r="E37" s="107"/>
      <c r="F37" s="233"/>
    </row>
    <row r="38" spans="1:6" ht="14.1" customHeight="1" x14ac:dyDescent="0.25">
      <c r="A38" s="163"/>
      <c r="B38" s="239"/>
      <c r="C38" s="242"/>
      <c r="D38" s="81"/>
      <c r="E38" s="107"/>
      <c r="F38" s="233"/>
    </row>
    <row r="39" spans="1:6" ht="14.1" customHeight="1" x14ac:dyDescent="0.25">
      <c r="A39" s="163"/>
      <c r="B39" s="239"/>
      <c r="C39" s="242"/>
      <c r="D39" s="81"/>
      <c r="E39" s="107"/>
      <c r="F39" s="233"/>
    </row>
    <row r="40" spans="1:6" ht="14.1" customHeight="1" x14ac:dyDescent="0.25">
      <c r="A40" s="163"/>
      <c r="B40" s="239"/>
      <c r="C40" s="242"/>
      <c r="D40" s="81"/>
      <c r="E40" s="107"/>
      <c r="F40" s="233"/>
    </row>
    <row r="41" spans="1:6" ht="14.1" customHeight="1" x14ac:dyDescent="0.25">
      <c r="A41" s="163"/>
      <c r="B41" s="239"/>
      <c r="C41" s="242"/>
      <c r="D41" s="81"/>
      <c r="E41" s="107"/>
      <c r="F41" s="233"/>
    </row>
    <row r="42" spans="1:6" ht="14.1" customHeight="1" x14ac:dyDescent="0.25">
      <c r="A42" s="163"/>
      <c r="B42" s="239"/>
      <c r="C42" s="242"/>
      <c r="D42" s="81"/>
      <c r="E42" s="107"/>
      <c r="F42" s="233"/>
    </row>
    <row r="43" spans="1:6" ht="14.1" customHeight="1" x14ac:dyDescent="0.25">
      <c r="A43" s="163"/>
      <c r="B43" s="239"/>
      <c r="C43" s="242"/>
      <c r="D43" s="81"/>
      <c r="E43" s="107"/>
      <c r="F43" s="233"/>
    </row>
    <row r="44" spans="1:6" ht="14.1" customHeight="1" x14ac:dyDescent="0.25">
      <c r="A44" s="163"/>
      <c r="B44" s="239"/>
      <c r="C44" s="242"/>
      <c r="D44" s="81"/>
      <c r="E44" s="107"/>
      <c r="F44" s="233"/>
    </row>
    <row r="45" spans="1:6" ht="14.1" customHeight="1" x14ac:dyDescent="0.25">
      <c r="A45" s="163"/>
      <c r="B45" s="239"/>
      <c r="C45" s="242"/>
      <c r="D45" s="81"/>
      <c r="E45" s="107"/>
      <c r="F45" s="233"/>
    </row>
    <row r="46" spans="1:6" ht="14.1" customHeight="1" x14ac:dyDescent="0.25">
      <c r="A46" s="163"/>
      <c r="B46" s="239"/>
      <c r="C46" s="242"/>
      <c r="D46" s="81"/>
      <c r="E46" s="107"/>
      <c r="F46" s="233"/>
    </row>
    <row r="47" spans="1:6" ht="14.1" customHeight="1" x14ac:dyDescent="0.25">
      <c r="A47" s="163"/>
      <c r="B47" s="239"/>
      <c r="C47" s="242"/>
      <c r="D47" s="81"/>
      <c r="E47" s="107"/>
      <c r="F47" s="233"/>
    </row>
    <row r="48" spans="1:6" ht="14.1" customHeight="1" x14ac:dyDescent="0.25">
      <c r="A48" s="163"/>
      <c r="B48" s="239"/>
      <c r="C48" s="242"/>
      <c r="D48" s="81"/>
      <c r="E48" s="107"/>
      <c r="F48" s="233"/>
    </row>
    <row r="49" spans="1:6" ht="14.1" customHeight="1" x14ac:dyDescent="0.25">
      <c r="A49" s="163"/>
      <c r="B49" s="239"/>
      <c r="C49" s="242"/>
      <c r="D49" s="81"/>
      <c r="E49" s="107"/>
      <c r="F49" s="233"/>
    </row>
    <row r="50" spans="1:6" ht="14.1" customHeight="1" x14ac:dyDescent="0.25">
      <c r="A50" s="163"/>
      <c r="B50" s="239"/>
      <c r="C50" s="242"/>
      <c r="D50" s="81"/>
      <c r="E50" s="107"/>
      <c r="F50" s="233"/>
    </row>
    <row r="51" spans="1:6" ht="14.1" customHeight="1" x14ac:dyDescent="0.25">
      <c r="A51" s="163"/>
      <c r="B51" s="239"/>
      <c r="C51" s="242"/>
      <c r="D51" s="81"/>
      <c r="E51" s="107"/>
      <c r="F51" s="233"/>
    </row>
    <row r="52" spans="1:6" ht="14.1" customHeight="1" thickBot="1" x14ac:dyDescent="0.3">
      <c r="A52" s="163"/>
      <c r="B52" s="240"/>
      <c r="C52" s="243"/>
      <c r="D52" s="110"/>
      <c r="E52" s="244"/>
      <c r="F52" s="233"/>
    </row>
    <row r="53" spans="1:6" ht="14.1" customHeight="1" thickBot="1" x14ac:dyDescent="0.3">
      <c r="A53" s="280" t="s">
        <v>393</v>
      </c>
      <c r="B53" s="281"/>
      <c r="C53" s="281"/>
      <c r="D53" s="281"/>
      <c r="E53" s="282"/>
      <c r="F53" s="106">
        <f>SUM(F7:F12)</f>
        <v>0</v>
      </c>
    </row>
    <row r="54" spans="1:6" ht="14.1" customHeight="1" x14ac:dyDescent="0.25">
      <c r="A54" s="38"/>
      <c r="B54" s="38"/>
      <c r="C54" s="38"/>
      <c r="D54" s="111"/>
      <c r="E54" s="38"/>
      <c r="F54" s="40"/>
    </row>
    <row r="55" spans="1:6" ht="14.1" customHeight="1" x14ac:dyDescent="0.25">
      <c r="A55" s="246" t="s">
        <v>394</v>
      </c>
      <c r="B55" s="247"/>
      <c r="C55" s="247"/>
      <c r="D55" s="247"/>
      <c r="E55" s="248" t="s">
        <v>395</v>
      </c>
      <c r="F55" s="247"/>
    </row>
    <row r="56" spans="1:6" ht="14.1" customHeight="1" x14ac:dyDescent="0.25">
      <c r="D56" s="7"/>
    </row>
    <row r="57" spans="1:6" ht="14.1" customHeight="1" x14ac:dyDescent="0.25">
      <c r="D57" s="7"/>
    </row>
    <row r="58" spans="1:6" ht="14.1" customHeight="1" x14ac:dyDescent="0.25">
      <c r="D58" s="7"/>
    </row>
    <row r="59" spans="1:6" ht="14.1" customHeight="1" x14ac:dyDescent="0.25">
      <c r="D59" s="7"/>
    </row>
    <row r="60" spans="1:6" ht="14.1" customHeight="1" x14ac:dyDescent="0.25">
      <c r="D60" s="7"/>
    </row>
    <row r="61" spans="1:6" ht="14.1" customHeight="1" x14ac:dyDescent="0.25">
      <c r="D61" s="7"/>
    </row>
    <row r="62" spans="1:6" ht="14.1" customHeight="1" x14ac:dyDescent="0.25">
      <c r="D62" s="7"/>
    </row>
    <row r="63" spans="1:6" ht="14.1" customHeight="1" x14ac:dyDescent="0.25">
      <c r="D63" s="7"/>
    </row>
    <row r="64" spans="1:6" ht="14.1" customHeight="1" x14ac:dyDescent="0.25">
      <c r="D64" s="7"/>
    </row>
    <row r="65" spans="1:6" ht="14.1" customHeight="1" x14ac:dyDescent="0.25">
      <c r="D65" s="7"/>
    </row>
    <row r="66" spans="1:6" ht="14.1" customHeight="1" x14ac:dyDescent="0.25">
      <c r="D66" s="7"/>
    </row>
    <row r="67" spans="1:6" ht="14.1" customHeight="1" x14ac:dyDescent="0.25">
      <c r="D67" s="7"/>
    </row>
    <row r="68" spans="1:6" ht="14.1" customHeight="1" x14ac:dyDescent="0.25">
      <c r="D68" s="7"/>
    </row>
    <row r="69" spans="1:6" ht="14.1" customHeight="1" x14ac:dyDescent="0.25">
      <c r="D69" s="7"/>
    </row>
    <row r="70" spans="1:6" ht="14.1" customHeight="1" x14ac:dyDescent="0.25">
      <c r="D70" s="7"/>
    </row>
    <row r="71" spans="1:6" ht="14.1" customHeight="1" x14ac:dyDescent="0.25">
      <c r="D71" s="7"/>
    </row>
    <row r="72" spans="1:6" ht="14.1" customHeight="1" x14ac:dyDescent="0.25">
      <c r="D72" s="7"/>
    </row>
    <row r="73" spans="1:6" ht="14.1" customHeight="1" x14ac:dyDescent="0.25">
      <c r="D73" s="7"/>
    </row>
    <row r="74" spans="1:6" ht="14.1" customHeight="1" x14ac:dyDescent="0.25">
      <c r="D74" s="7"/>
    </row>
    <row r="75" spans="1:6" ht="14.1" customHeight="1" x14ac:dyDescent="0.25">
      <c r="A75" s="277"/>
      <c r="B75" s="278"/>
      <c r="C75" s="278"/>
      <c r="D75" s="278"/>
      <c r="E75" s="279"/>
      <c r="F75" s="278"/>
    </row>
    <row r="76" spans="1:6" ht="14.1" customHeight="1" x14ac:dyDescent="0.25"/>
    <row r="77" spans="1:6" ht="14.1" customHeight="1" x14ac:dyDescent="0.25"/>
    <row r="78" spans="1:6" ht="16.5" customHeight="1" x14ac:dyDescent="0.25"/>
    <row r="79" spans="1:6" ht="14.1" customHeight="1" x14ac:dyDescent="0.25"/>
    <row r="80" spans="1:6" ht="28.05" customHeight="1" x14ac:dyDescent="0.25"/>
    <row r="81" ht="28.05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28.05" customHeight="1" x14ac:dyDescent="0.25"/>
    <row r="98" ht="14.1" customHeight="1" x14ac:dyDescent="0.25"/>
    <row r="99" ht="28.05" customHeight="1" x14ac:dyDescent="0.25"/>
    <row r="100" ht="42" customHeight="1" x14ac:dyDescent="0.25"/>
    <row r="101" ht="10.050000000000001" customHeight="1" x14ac:dyDescent="0.25"/>
    <row r="102" ht="28.05" customHeight="1" x14ac:dyDescent="0.25"/>
    <row r="103" ht="28.05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28.05" customHeight="1" x14ac:dyDescent="0.25"/>
    <row r="150" ht="14.1" customHeight="1" x14ac:dyDescent="0.25"/>
    <row r="151" ht="28.05" customHeight="1" x14ac:dyDescent="0.25"/>
    <row r="152" ht="42" customHeight="1" x14ac:dyDescent="0.25"/>
    <row r="153" ht="10.050000000000001" customHeight="1" x14ac:dyDescent="0.25"/>
    <row r="154" ht="28.05" customHeight="1" x14ac:dyDescent="0.25"/>
    <row r="155" ht="28.05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28.05" customHeight="1" x14ac:dyDescent="0.25"/>
    <row r="202" ht="14.1" customHeight="1" x14ac:dyDescent="0.25"/>
    <row r="203" ht="28.05" customHeight="1" x14ac:dyDescent="0.25"/>
    <row r="204" ht="42" customHeight="1" x14ac:dyDescent="0.25"/>
    <row r="205" ht="10.050000000000001" customHeight="1" x14ac:dyDescent="0.25"/>
    <row r="206" ht="28.05" customHeight="1" x14ac:dyDescent="0.25"/>
    <row r="207" ht="28.05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28.05" customHeight="1" x14ac:dyDescent="0.25"/>
    <row r="254" ht="14.1" customHeight="1" x14ac:dyDescent="0.25"/>
    <row r="255" ht="28.05" customHeight="1" x14ac:dyDescent="0.25"/>
    <row r="256" ht="42" customHeight="1" x14ac:dyDescent="0.25"/>
    <row r="257" ht="10.050000000000001" customHeight="1" x14ac:dyDescent="0.25"/>
    <row r="258" ht="28.05" customHeight="1" x14ac:dyDescent="0.25"/>
    <row r="259" ht="28.05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28.05" customHeight="1" x14ac:dyDescent="0.25"/>
    <row r="306" ht="14.1" customHeight="1" x14ac:dyDescent="0.25"/>
    <row r="307" ht="28.05" customHeight="1" x14ac:dyDescent="0.25"/>
    <row r="308" ht="42" customHeight="1" x14ac:dyDescent="0.25"/>
    <row r="309" ht="10.050000000000001" customHeight="1" x14ac:dyDescent="0.25"/>
    <row r="310" ht="28.05" customHeight="1" x14ac:dyDescent="0.25"/>
    <row r="311" ht="28.05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28.05" customHeight="1" x14ac:dyDescent="0.25"/>
    <row r="358" ht="14.1" customHeight="1" x14ac:dyDescent="0.25"/>
    <row r="359" ht="28.05" customHeight="1" x14ac:dyDescent="0.25"/>
    <row r="360" ht="42" customHeight="1" x14ac:dyDescent="0.25"/>
    <row r="361" ht="10.050000000000001" customHeight="1" x14ac:dyDescent="0.25"/>
    <row r="362" ht="28.05" customHeight="1" x14ac:dyDescent="0.25"/>
    <row r="363" ht="28.05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28.05" customHeight="1" x14ac:dyDescent="0.25"/>
    <row r="410" ht="14.1" customHeight="1" x14ac:dyDescent="0.25"/>
    <row r="411" ht="28.05" customHeight="1" x14ac:dyDescent="0.25"/>
    <row r="412" ht="42" customHeight="1" x14ac:dyDescent="0.25"/>
    <row r="413" ht="10.050000000000001" customHeight="1" x14ac:dyDescent="0.25"/>
  </sheetData>
  <mergeCells count="5">
    <mergeCell ref="A53:E53"/>
    <mergeCell ref="A75:D75"/>
    <mergeCell ref="E75:F75"/>
    <mergeCell ref="A55:D55"/>
    <mergeCell ref="E55:F55"/>
  </mergeCells>
  <phoneticPr fontId="1" type="noConversion"/>
  <conditionalFormatting sqref="F10:F53">
    <cfRule type="cellIs" dxfId="61" priority="1" stopIfTrue="1" operator="equal">
      <formula>"ro"</formula>
    </cfRule>
    <cfRule type="cellIs" dxfId="60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17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0"/>
  </sheetPr>
  <dimension ref="A1:F457"/>
  <sheetViews>
    <sheetView showZeros="0" view="pageLayout" zoomScale="120" zoomScaleNormal="100" zoomScaleSheetLayoutView="100" zoomScalePageLayoutView="120" workbookViewId="0">
      <selection activeCell="C9" sqref="C9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9" t="s">
        <v>387</v>
      </c>
      <c r="B1" s="100" t="s">
        <v>388</v>
      </c>
      <c r="C1" s="100" t="s">
        <v>389</v>
      </c>
      <c r="D1" s="101" t="s">
        <v>390</v>
      </c>
      <c r="E1" s="102" t="s">
        <v>391</v>
      </c>
      <c r="F1" s="103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443</v>
      </c>
      <c r="B3" s="28" t="s">
        <v>424</v>
      </c>
      <c r="C3" s="10"/>
      <c r="D3" s="81"/>
      <c r="E3" s="12"/>
      <c r="F3" s="4"/>
    </row>
    <row r="4" spans="1:6" ht="14.1" customHeight="1" x14ac:dyDescent="0.25">
      <c r="A4" s="13"/>
      <c r="B4" s="14"/>
      <c r="C4" s="10"/>
      <c r="D4" s="81"/>
      <c r="E4" s="12"/>
      <c r="F4" s="4"/>
    </row>
    <row r="5" spans="1:6" ht="14.1" customHeight="1" x14ac:dyDescent="0.25">
      <c r="A5" s="27" t="s">
        <v>547</v>
      </c>
      <c r="B5" s="28" t="s">
        <v>376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27" t="s">
        <v>548</v>
      </c>
      <c r="B7" s="28" t="s">
        <v>0</v>
      </c>
      <c r="C7" s="10"/>
      <c r="D7" s="81"/>
      <c r="E7" s="12"/>
      <c r="F7" s="4"/>
    </row>
    <row r="8" spans="1:6" ht="14.1" customHeight="1" x14ac:dyDescent="0.25">
      <c r="A8" s="27"/>
      <c r="B8" s="28" t="s">
        <v>1</v>
      </c>
      <c r="C8" s="10"/>
      <c r="D8" s="81"/>
      <c r="E8" s="12"/>
      <c r="F8" s="4"/>
    </row>
    <row r="9" spans="1:6" ht="14.1" customHeight="1" x14ac:dyDescent="0.25">
      <c r="A9" s="13"/>
      <c r="B9" s="14"/>
      <c r="C9" s="10"/>
      <c r="D9" s="81"/>
      <c r="E9" s="12"/>
      <c r="F9" s="4"/>
    </row>
    <row r="10" spans="1:6" ht="14.1" customHeight="1" x14ac:dyDescent="0.25">
      <c r="A10" s="13" t="s">
        <v>2</v>
      </c>
      <c r="B10" s="14" t="s">
        <v>3</v>
      </c>
      <c r="C10" s="10" t="s">
        <v>402</v>
      </c>
      <c r="D10" s="81">
        <v>45</v>
      </c>
      <c r="E10" s="107"/>
      <c r="F10" s="4"/>
    </row>
    <row r="11" spans="1:6" ht="14.1" customHeight="1" x14ac:dyDescent="0.25">
      <c r="A11" s="13"/>
      <c r="B11" s="14"/>
      <c r="C11" s="10"/>
      <c r="D11" s="81"/>
      <c r="E11" s="12"/>
      <c r="F11" s="4"/>
    </row>
    <row r="12" spans="1:6" ht="14.1" customHeight="1" x14ac:dyDescent="0.25">
      <c r="A12" s="13" t="s">
        <v>6</v>
      </c>
      <c r="B12" s="14" t="s">
        <v>7</v>
      </c>
      <c r="C12" s="10" t="s">
        <v>402</v>
      </c>
      <c r="D12" s="81">
        <v>5</v>
      </c>
      <c r="E12" s="107"/>
      <c r="F12" s="4"/>
    </row>
    <row r="13" spans="1:6" ht="14.1" customHeight="1" x14ac:dyDescent="0.25">
      <c r="A13" s="13"/>
      <c r="B13" s="14"/>
      <c r="C13" s="10"/>
      <c r="D13" s="81"/>
      <c r="E13" s="12"/>
      <c r="F13" s="4"/>
    </row>
    <row r="14" spans="1:6" ht="14.1" customHeight="1" x14ac:dyDescent="0.25">
      <c r="A14" s="13"/>
      <c r="B14" s="14"/>
      <c r="C14" s="10"/>
      <c r="D14" s="81"/>
      <c r="E14" s="12"/>
      <c r="F14" s="4"/>
    </row>
    <row r="15" spans="1:6" ht="14.1" customHeight="1" x14ac:dyDescent="0.25">
      <c r="A15" s="27" t="s">
        <v>8</v>
      </c>
      <c r="B15" s="28" t="s">
        <v>9</v>
      </c>
      <c r="C15" s="10"/>
      <c r="D15" s="81"/>
      <c r="E15" s="12"/>
      <c r="F15" s="4"/>
    </row>
    <row r="16" spans="1:6" ht="14.1" customHeight="1" x14ac:dyDescent="0.25">
      <c r="A16" s="27"/>
      <c r="B16" s="28" t="s">
        <v>10</v>
      </c>
      <c r="C16" s="10"/>
      <c r="D16" s="81"/>
      <c r="E16" s="12"/>
      <c r="F16" s="4"/>
    </row>
    <row r="17" spans="1:6" ht="14.1" customHeight="1" x14ac:dyDescent="0.25">
      <c r="A17" s="27"/>
      <c r="B17" s="28" t="s">
        <v>11</v>
      </c>
      <c r="C17" s="10" t="s">
        <v>402</v>
      </c>
      <c r="D17" s="81">
        <v>15</v>
      </c>
      <c r="E17" s="107"/>
      <c r="F17" s="4"/>
    </row>
    <row r="18" spans="1:6" ht="14.1" customHeight="1" x14ac:dyDescent="0.25">
      <c r="A18" s="13"/>
      <c r="B18" s="14"/>
      <c r="C18" s="10"/>
      <c r="D18" s="81"/>
      <c r="E18" s="12"/>
      <c r="F18" s="4"/>
    </row>
    <row r="19" spans="1:6" ht="14.1" customHeight="1" x14ac:dyDescent="0.25">
      <c r="A19" s="27" t="s">
        <v>4</v>
      </c>
      <c r="B19" s="28" t="s">
        <v>5</v>
      </c>
      <c r="C19" s="10" t="s">
        <v>402</v>
      </c>
      <c r="D19" s="81">
        <v>5</v>
      </c>
      <c r="E19" s="107"/>
      <c r="F19" s="4"/>
    </row>
    <row r="20" spans="1:6" ht="14.1" customHeight="1" x14ac:dyDescent="0.25">
      <c r="A20" s="13"/>
      <c r="B20" s="14"/>
      <c r="C20" s="10"/>
      <c r="D20" s="81"/>
      <c r="E20" s="12"/>
      <c r="F20" s="4"/>
    </row>
    <row r="21" spans="1:6" ht="14.1" customHeight="1" x14ac:dyDescent="0.25">
      <c r="A21" s="27" t="s">
        <v>12</v>
      </c>
      <c r="B21" s="28" t="s">
        <v>13</v>
      </c>
      <c r="C21" s="10"/>
      <c r="D21" s="81"/>
      <c r="E21" s="12"/>
      <c r="F21" s="4"/>
    </row>
    <row r="22" spans="1:6" ht="14.1" customHeight="1" x14ac:dyDescent="0.25">
      <c r="A22" s="13"/>
      <c r="B22" s="14"/>
      <c r="C22" s="10"/>
      <c r="D22" s="81"/>
      <c r="E22" s="12"/>
      <c r="F22" s="4"/>
    </row>
    <row r="23" spans="1:6" ht="14.1" customHeight="1" x14ac:dyDescent="0.25">
      <c r="A23" s="13" t="s">
        <v>14</v>
      </c>
      <c r="B23" s="14" t="s">
        <v>15</v>
      </c>
      <c r="C23" s="10"/>
      <c r="D23" s="81"/>
      <c r="E23" s="12"/>
      <c r="F23" s="4"/>
    </row>
    <row r="24" spans="1:6" ht="14.1" customHeight="1" x14ac:dyDescent="0.25">
      <c r="A24" s="13"/>
      <c r="B24" s="14"/>
      <c r="C24" s="10"/>
      <c r="D24" s="81"/>
      <c r="E24" s="12"/>
      <c r="F24" s="4"/>
    </row>
    <row r="25" spans="1:6" ht="14.1" customHeight="1" x14ac:dyDescent="0.25">
      <c r="A25" s="13" t="s">
        <v>17</v>
      </c>
      <c r="B25" s="14" t="s">
        <v>16</v>
      </c>
      <c r="C25" s="10" t="s">
        <v>458</v>
      </c>
      <c r="D25" s="81">
        <v>50</v>
      </c>
      <c r="E25" s="107"/>
      <c r="F25" s="4"/>
    </row>
    <row r="26" spans="1:6" ht="14.1" customHeight="1" x14ac:dyDescent="0.25">
      <c r="A26" s="13"/>
      <c r="B26" s="14"/>
      <c r="C26" s="10"/>
      <c r="D26" s="81"/>
      <c r="E26" s="12"/>
      <c r="F26" s="4"/>
    </row>
    <row r="27" spans="1:6" ht="14.1" customHeight="1" x14ac:dyDescent="0.25">
      <c r="A27" s="13" t="s">
        <v>18</v>
      </c>
      <c r="B27" s="14" t="s">
        <v>19</v>
      </c>
      <c r="C27" s="10"/>
      <c r="D27" s="81"/>
      <c r="E27" s="12"/>
      <c r="F27" s="4"/>
    </row>
    <row r="28" spans="1:6" ht="14.1" customHeight="1" x14ac:dyDescent="0.25">
      <c r="A28" s="13"/>
      <c r="B28" s="14"/>
      <c r="C28" s="10"/>
      <c r="D28" s="81"/>
      <c r="E28" s="12"/>
      <c r="F28" s="4"/>
    </row>
    <row r="29" spans="1:6" ht="14.1" customHeight="1" x14ac:dyDescent="0.25">
      <c r="A29" s="13" t="s">
        <v>20</v>
      </c>
      <c r="B29" s="14" t="s">
        <v>22</v>
      </c>
      <c r="C29" s="10"/>
      <c r="D29" s="81"/>
      <c r="E29" s="12"/>
      <c r="F29" s="4"/>
    </row>
    <row r="30" spans="1:6" ht="14.1" customHeight="1" x14ac:dyDescent="0.25">
      <c r="A30" s="13"/>
      <c r="B30" s="14" t="s">
        <v>21</v>
      </c>
      <c r="C30" s="10" t="s">
        <v>450</v>
      </c>
      <c r="D30" s="81">
        <v>40</v>
      </c>
      <c r="E30" s="107"/>
      <c r="F30" s="4"/>
    </row>
    <row r="31" spans="1:6" ht="14.1" customHeight="1" x14ac:dyDescent="0.25">
      <c r="A31" s="13"/>
      <c r="B31" s="14"/>
      <c r="C31" s="10"/>
      <c r="D31" s="81"/>
      <c r="E31" s="12"/>
      <c r="F31" s="4"/>
    </row>
    <row r="32" spans="1:6" ht="14.1" customHeight="1" x14ac:dyDescent="0.25">
      <c r="A32" s="27" t="s">
        <v>23</v>
      </c>
      <c r="B32" s="28" t="s">
        <v>24</v>
      </c>
      <c r="C32" s="10" t="s">
        <v>450</v>
      </c>
      <c r="D32" s="81">
        <v>20</v>
      </c>
      <c r="E32" s="107"/>
      <c r="F32" s="4"/>
    </row>
    <row r="33" spans="1:6" ht="14.1" customHeight="1" x14ac:dyDescent="0.25">
      <c r="A33" s="13"/>
      <c r="B33" s="14"/>
      <c r="C33" s="10"/>
      <c r="D33" s="81"/>
      <c r="E33" s="12"/>
      <c r="F33" s="4"/>
    </row>
    <row r="34" spans="1:6" ht="14.1" customHeight="1" x14ac:dyDescent="0.25">
      <c r="A34" s="27" t="s">
        <v>25</v>
      </c>
      <c r="B34" s="28" t="s">
        <v>26</v>
      </c>
      <c r="C34" s="10"/>
      <c r="D34" s="81"/>
      <c r="E34" s="12"/>
      <c r="F34" s="4"/>
    </row>
    <row r="35" spans="1:6" ht="14.1" customHeight="1" x14ac:dyDescent="0.25">
      <c r="A35" s="13"/>
      <c r="B35" s="28" t="s">
        <v>27</v>
      </c>
      <c r="C35" s="10"/>
      <c r="D35" s="81"/>
      <c r="E35" s="12"/>
      <c r="F35" s="4"/>
    </row>
    <row r="36" spans="1:6" ht="14.1" customHeight="1" x14ac:dyDescent="0.25">
      <c r="A36" s="13"/>
      <c r="B36" s="28" t="s">
        <v>28</v>
      </c>
      <c r="C36" s="10" t="s">
        <v>402</v>
      </c>
      <c r="D36" s="81">
        <v>20</v>
      </c>
      <c r="E36" s="107"/>
      <c r="F36" s="4"/>
    </row>
    <row r="37" spans="1:6" ht="14.1" customHeight="1" thickBot="1" x14ac:dyDescent="0.3">
      <c r="A37" s="31"/>
      <c r="B37" s="32"/>
      <c r="C37" s="33"/>
      <c r="D37" s="110"/>
      <c r="E37" s="35"/>
      <c r="F37" s="36"/>
    </row>
    <row r="38" spans="1:6" ht="28.05" customHeight="1" thickBot="1" x14ac:dyDescent="0.3">
      <c r="A38" s="265" t="s">
        <v>393</v>
      </c>
      <c r="B38" s="266"/>
      <c r="C38" s="266"/>
      <c r="D38" s="266"/>
      <c r="E38" s="267"/>
      <c r="F38" s="104">
        <f>SUM(F2:F37)</f>
        <v>0</v>
      </c>
    </row>
    <row r="39" spans="1:6" ht="14.1" customHeight="1" x14ac:dyDescent="0.25">
      <c r="A39" s="38"/>
      <c r="B39" s="38"/>
      <c r="C39" s="38"/>
      <c r="D39" s="111"/>
      <c r="E39" s="38"/>
      <c r="F39" s="40"/>
    </row>
    <row r="40" spans="1:6" ht="28.05" customHeight="1" x14ac:dyDescent="0.25">
      <c r="A40" s="246" t="s">
        <v>394</v>
      </c>
      <c r="B40" s="247"/>
      <c r="C40" s="247"/>
      <c r="D40" s="247"/>
      <c r="E40" s="248" t="s">
        <v>395</v>
      </c>
      <c r="F40" s="247"/>
    </row>
    <row r="41" spans="1:6" ht="10.050000000000001" customHeight="1" x14ac:dyDescent="0.25">
      <c r="A41" s="43"/>
      <c r="E41" s="45"/>
    </row>
    <row r="42" spans="1:6" ht="28.05" customHeight="1" x14ac:dyDescent="0.25"/>
    <row r="43" spans="1:6" ht="28.05" customHeight="1" x14ac:dyDescent="0.25"/>
    <row r="44" spans="1:6" ht="14.1" customHeight="1" x14ac:dyDescent="0.25"/>
    <row r="45" spans="1:6" ht="14.1" customHeight="1" x14ac:dyDescent="0.25"/>
    <row r="46" spans="1:6" ht="14.1" customHeight="1" x14ac:dyDescent="0.25"/>
    <row r="47" spans="1:6" ht="14.1" customHeight="1" x14ac:dyDescent="0.25"/>
    <row r="48" spans="1:6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28.05" customHeight="1" x14ac:dyDescent="0.25"/>
    <row r="90" ht="14.1" customHeight="1" x14ac:dyDescent="0.25"/>
    <row r="91" ht="28.05" customHeight="1" x14ac:dyDescent="0.25"/>
    <row r="92" ht="42" customHeight="1" x14ac:dyDescent="0.25"/>
    <row r="93" ht="10.050000000000001" customHeight="1" x14ac:dyDescent="0.25"/>
    <row r="94" ht="28.05" customHeight="1" x14ac:dyDescent="0.25"/>
    <row r="95" ht="28.05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28.05" customHeight="1" x14ac:dyDescent="0.25"/>
    <row r="142" ht="14.1" customHeight="1" x14ac:dyDescent="0.25"/>
    <row r="143" ht="28.05" customHeight="1" x14ac:dyDescent="0.25"/>
    <row r="144" ht="42" customHeight="1" x14ac:dyDescent="0.25"/>
    <row r="145" ht="10.050000000000001" customHeight="1" x14ac:dyDescent="0.25"/>
    <row r="146" ht="28.05" customHeight="1" x14ac:dyDescent="0.25"/>
    <row r="147" ht="28.05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28.05" customHeight="1" x14ac:dyDescent="0.25"/>
    <row r="194" ht="14.1" customHeight="1" x14ac:dyDescent="0.25"/>
    <row r="195" ht="28.05" customHeight="1" x14ac:dyDescent="0.25"/>
    <row r="196" ht="42" customHeight="1" x14ac:dyDescent="0.25"/>
    <row r="197" ht="10.050000000000001" customHeight="1" x14ac:dyDescent="0.25"/>
    <row r="198" ht="28.05" customHeight="1" x14ac:dyDescent="0.25"/>
    <row r="199" ht="28.05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28.05" customHeight="1" x14ac:dyDescent="0.25"/>
    <row r="246" ht="14.1" customHeight="1" x14ac:dyDescent="0.25"/>
    <row r="247" ht="28.05" customHeight="1" x14ac:dyDescent="0.25"/>
    <row r="248" ht="42" customHeight="1" x14ac:dyDescent="0.25"/>
    <row r="249" ht="10.050000000000001" customHeight="1" x14ac:dyDescent="0.25"/>
    <row r="250" ht="28.05" customHeight="1" x14ac:dyDescent="0.25"/>
    <row r="251" ht="28.05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28.05" customHeight="1" x14ac:dyDescent="0.25"/>
    <row r="298" ht="14.1" customHeight="1" x14ac:dyDescent="0.25"/>
    <row r="299" ht="28.05" customHeight="1" x14ac:dyDescent="0.25"/>
    <row r="300" ht="42" customHeight="1" x14ac:dyDescent="0.25"/>
    <row r="301" ht="10.050000000000001" customHeight="1" x14ac:dyDescent="0.25"/>
    <row r="302" ht="28.05" customHeight="1" x14ac:dyDescent="0.25"/>
    <row r="303" ht="28.05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28.05" customHeight="1" x14ac:dyDescent="0.25"/>
    <row r="350" ht="14.1" customHeight="1" x14ac:dyDescent="0.25"/>
    <row r="351" ht="28.05" customHeight="1" x14ac:dyDescent="0.25"/>
    <row r="352" ht="42" customHeight="1" x14ac:dyDescent="0.25"/>
    <row r="353" ht="10.050000000000001" customHeight="1" x14ac:dyDescent="0.25"/>
    <row r="354" ht="28.05" customHeight="1" x14ac:dyDescent="0.25"/>
    <row r="355" ht="28.05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28.05" customHeight="1" x14ac:dyDescent="0.25"/>
    <row r="402" ht="14.1" customHeight="1" x14ac:dyDescent="0.25"/>
    <row r="403" ht="28.05" customHeight="1" x14ac:dyDescent="0.25"/>
    <row r="404" ht="42" customHeight="1" x14ac:dyDescent="0.25"/>
    <row r="405" ht="10.050000000000001" customHeight="1" x14ac:dyDescent="0.25"/>
    <row r="406" ht="28.05" customHeight="1" x14ac:dyDescent="0.25"/>
    <row r="407" ht="28.05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14.1" customHeight="1" x14ac:dyDescent="0.25"/>
    <row r="415" ht="14.1" customHeight="1" x14ac:dyDescent="0.25"/>
    <row r="416" ht="14.1" customHeight="1" x14ac:dyDescent="0.25"/>
    <row r="417" ht="14.1" customHeight="1" x14ac:dyDescent="0.25"/>
    <row r="418" ht="14.1" customHeight="1" x14ac:dyDescent="0.25"/>
    <row r="419" ht="14.1" customHeight="1" x14ac:dyDescent="0.25"/>
    <row r="420" ht="14.1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14.1" customHeight="1" x14ac:dyDescent="0.25"/>
    <row r="431" ht="14.1" customHeight="1" x14ac:dyDescent="0.25"/>
    <row r="432" ht="14.1" customHeight="1" x14ac:dyDescent="0.25"/>
    <row r="433" ht="14.1" customHeight="1" x14ac:dyDescent="0.25"/>
    <row r="434" ht="14.1" customHeight="1" x14ac:dyDescent="0.25"/>
    <row r="435" ht="14.1" customHeight="1" x14ac:dyDescent="0.25"/>
    <row r="436" ht="14.1" customHeight="1" x14ac:dyDescent="0.25"/>
    <row r="437" ht="14.1" customHeight="1" x14ac:dyDescent="0.25"/>
    <row r="438" ht="14.1" customHeight="1" x14ac:dyDescent="0.25"/>
    <row r="439" ht="14.1" customHeight="1" x14ac:dyDescent="0.25"/>
    <row r="440" ht="14.1" customHeight="1" x14ac:dyDescent="0.25"/>
    <row r="441" ht="14.1" customHeight="1" x14ac:dyDescent="0.25"/>
    <row r="442" ht="14.1" customHeight="1" x14ac:dyDescent="0.25"/>
    <row r="443" ht="14.1" customHeight="1" x14ac:dyDescent="0.25"/>
    <row r="444" ht="14.1" customHeight="1" x14ac:dyDescent="0.25"/>
    <row r="445" ht="14.1" customHeight="1" x14ac:dyDescent="0.25"/>
    <row r="446" ht="14.1" customHeight="1" x14ac:dyDescent="0.25"/>
    <row r="447" ht="14.1" customHeight="1" x14ac:dyDescent="0.25"/>
    <row r="448" ht="14.1" customHeight="1" x14ac:dyDescent="0.25"/>
    <row r="449" ht="14.1" customHeight="1" x14ac:dyDescent="0.25"/>
    <row r="450" ht="14.1" customHeight="1" x14ac:dyDescent="0.25"/>
    <row r="451" ht="14.1" customHeight="1" x14ac:dyDescent="0.25"/>
    <row r="452" ht="14.1" customHeight="1" x14ac:dyDescent="0.25"/>
    <row r="453" ht="28.05" customHeight="1" x14ac:dyDescent="0.25"/>
    <row r="454" ht="14.1" customHeight="1" x14ac:dyDescent="0.25"/>
    <row r="455" ht="28.05" customHeight="1" x14ac:dyDescent="0.25"/>
    <row r="456" ht="42" customHeight="1" x14ac:dyDescent="0.25"/>
    <row r="457" ht="10.050000000000001" customHeight="1" x14ac:dyDescent="0.25"/>
  </sheetData>
  <mergeCells count="3">
    <mergeCell ref="A38:E38"/>
    <mergeCell ref="A40:D40"/>
    <mergeCell ref="E40:F40"/>
  </mergeCells>
  <phoneticPr fontId="1" type="noConversion"/>
  <conditionalFormatting sqref="F10 F12:F36">
    <cfRule type="cellIs" dxfId="59" priority="1" stopIfTrue="1" operator="equal">
      <formula>"ro"</formula>
    </cfRule>
    <cfRule type="cellIs" dxfId="58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0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0"/>
  </sheetPr>
  <dimension ref="A1:F444"/>
  <sheetViews>
    <sheetView showZeros="0" view="pageLayout" zoomScale="130" zoomScaleNormal="120" zoomScaleSheetLayoutView="100" zoomScalePageLayoutView="130" workbookViewId="0">
      <selection activeCell="B85" sqref="B85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44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9" t="s">
        <v>387</v>
      </c>
      <c r="B1" s="100" t="s">
        <v>388</v>
      </c>
      <c r="C1" s="100" t="s">
        <v>389</v>
      </c>
      <c r="D1" s="101" t="s">
        <v>390</v>
      </c>
      <c r="E1" s="102" t="s">
        <v>391</v>
      </c>
      <c r="F1" s="103" t="s">
        <v>392</v>
      </c>
    </row>
    <row r="2" spans="1:6" ht="14.1" customHeight="1" x14ac:dyDescent="0.25">
      <c r="A2" s="21"/>
      <c r="B2" s="22"/>
      <c r="C2" s="23"/>
      <c r="D2" s="24"/>
      <c r="E2" s="25"/>
      <c r="F2" s="26"/>
    </row>
    <row r="3" spans="1:6" ht="14.1" customHeight="1" x14ac:dyDescent="0.25">
      <c r="A3" s="27" t="s">
        <v>443</v>
      </c>
      <c r="B3" s="28" t="s">
        <v>424</v>
      </c>
      <c r="C3" s="10"/>
      <c r="D3" s="11"/>
      <c r="E3" s="12"/>
      <c r="F3" s="4"/>
    </row>
    <row r="4" spans="1:6" ht="14.1" customHeight="1" x14ac:dyDescent="0.25">
      <c r="A4" s="13"/>
      <c r="B4" s="14"/>
      <c r="C4" s="10"/>
      <c r="D4" s="11"/>
      <c r="E4" s="12"/>
      <c r="F4" s="4"/>
    </row>
    <row r="5" spans="1:6" ht="14.1" customHeight="1" x14ac:dyDescent="0.25">
      <c r="A5" s="27" t="s">
        <v>136</v>
      </c>
      <c r="B5" s="28" t="s">
        <v>216</v>
      </c>
      <c r="C5" s="10"/>
      <c r="D5" s="11"/>
      <c r="E5" s="12"/>
      <c r="F5" s="4"/>
    </row>
    <row r="6" spans="1:6" ht="14.1" customHeight="1" x14ac:dyDescent="0.25">
      <c r="A6" s="13"/>
      <c r="B6" s="15"/>
      <c r="C6" s="10"/>
      <c r="D6" s="11"/>
      <c r="E6" s="12"/>
      <c r="F6" s="4"/>
    </row>
    <row r="7" spans="1:6" ht="14.1" customHeight="1" x14ac:dyDescent="0.25">
      <c r="A7" s="27" t="s">
        <v>217</v>
      </c>
      <c r="B7" s="28" t="s">
        <v>327</v>
      </c>
      <c r="C7" s="10"/>
      <c r="D7" s="11"/>
      <c r="E7" s="12"/>
      <c r="F7" s="4"/>
    </row>
    <row r="8" spans="1:6" ht="14.1" customHeight="1" x14ac:dyDescent="0.25">
      <c r="A8" s="13"/>
      <c r="B8" s="14"/>
      <c r="C8" s="10"/>
      <c r="D8" s="11"/>
      <c r="E8" s="12"/>
      <c r="F8" s="4"/>
    </row>
    <row r="9" spans="1:6" ht="14.1" customHeight="1" x14ac:dyDescent="0.25">
      <c r="A9" s="13" t="s">
        <v>218</v>
      </c>
      <c r="B9" s="14" t="s">
        <v>328</v>
      </c>
      <c r="C9" s="10" t="s">
        <v>519</v>
      </c>
      <c r="D9" s="81">
        <v>20</v>
      </c>
      <c r="E9" s="107"/>
      <c r="F9" s="4"/>
    </row>
    <row r="10" spans="1:6" ht="14.1" customHeight="1" x14ac:dyDescent="0.25">
      <c r="A10" s="13"/>
      <c r="B10" s="14"/>
      <c r="C10" s="10"/>
      <c r="D10" s="81"/>
      <c r="E10" s="12"/>
      <c r="F10" s="4"/>
    </row>
    <row r="11" spans="1:6" ht="14.1" customHeight="1" x14ac:dyDescent="0.25">
      <c r="A11" s="13" t="s">
        <v>219</v>
      </c>
      <c r="B11" s="14" t="s">
        <v>329</v>
      </c>
      <c r="C11" s="10" t="s">
        <v>519</v>
      </c>
      <c r="D11" s="81">
        <v>20</v>
      </c>
      <c r="E11" s="107"/>
      <c r="F11" s="4"/>
    </row>
    <row r="12" spans="1:6" ht="14.1" customHeight="1" x14ac:dyDescent="0.25">
      <c r="A12" s="13"/>
      <c r="B12" s="14"/>
      <c r="C12" s="10"/>
      <c r="D12" s="81"/>
      <c r="E12" s="12"/>
      <c r="F12" s="4"/>
    </row>
    <row r="13" spans="1:6" ht="14.1" customHeight="1" x14ac:dyDescent="0.25">
      <c r="A13" s="13" t="s">
        <v>330</v>
      </c>
      <c r="B13" s="14" t="s">
        <v>331</v>
      </c>
      <c r="C13" s="10" t="s">
        <v>519</v>
      </c>
      <c r="D13" s="81">
        <v>20</v>
      </c>
      <c r="E13" s="107"/>
      <c r="F13" s="4"/>
    </row>
    <row r="14" spans="1:6" ht="14.1" customHeight="1" x14ac:dyDescent="0.25">
      <c r="A14" s="13"/>
      <c r="B14" s="14"/>
      <c r="C14" s="10"/>
      <c r="D14" s="11"/>
      <c r="E14" s="12"/>
      <c r="F14" s="4"/>
    </row>
    <row r="15" spans="1:6" ht="14.1" customHeight="1" x14ac:dyDescent="0.25">
      <c r="A15" s="13"/>
      <c r="B15" s="14"/>
      <c r="C15" s="10"/>
      <c r="D15" s="11"/>
      <c r="E15" s="12"/>
      <c r="F15" s="4"/>
    </row>
    <row r="16" spans="1:6" ht="14.1" customHeight="1" x14ac:dyDescent="0.25">
      <c r="A16" s="27" t="s">
        <v>220</v>
      </c>
      <c r="B16" s="28" t="s">
        <v>332</v>
      </c>
      <c r="C16" s="10"/>
      <c r="D16" s="11"/>
      <c r="E16" s="12"/>
      <c r="F16" s="4"/>
    </row>
    <row r="17" spans="1:6" ht="14.1" customHeight="1" x14ac:dyDescent="0.25">
      <c r="A17" s="13"/>
      <c r="B17" s="28" t="s">
        <v>333</v>
      </c>
      <c r="C17" s="10"/>
      <c r="D17" s="11"/>
      <c r="E17" s="12"/>
      <c r="F17" s="4"/>
    </row>
    <row r="18" spans="1:6" ht="14.1" customHeight="1" x14ac:dyDescent="0.25">
      <c r="A18" s="13"/>
      <c r="B18" s="14"/>
      <c r="C18" s="10"/>
      <c r="D18" s="11"/>
      <c r="E18" s="12"/>
      <c r="F18" s="4"/>
    </row>
    <row r="19" spans="1:6" ht="14.1" customHeight="1" x14ac:dyDescent="0.25">
      <c r="A19" s="13" t="s">
        <v>223</v>
      </c>
      <c r="B19" s="14" t="s">
        <v>328</v>
      </c>
      <c r="C19" s="10" t="s">
        <v>356</v>
      </c>
      <c r="D19" s="81">
        <f>F9</f>
        <v>0</v>
      </c>
      <c r="E19" s="234"/>
      <c r="F19" s="4"/>
    </row>
    <row r="20" spans="1:6" ht="14.1" customHeight="1" x14ac:dyDescent="0.25">
      <c r="A20" s="13"/>
      <c r="B20" s="14"/>
      <c r="C20" s="10"/>
      <c r="D20" s="11"/>
      <c r="E20" s="12"/>
      <c r="F20" s="4"/>
    </row>
    <row r="21" spans="1:6" ht="14.1" customHeight="1" x14ac:dyDescent="0.25">
      <c r="A21" s="13" t="s">
        <v>224</v>
      </c>
      <c r="B21" s="14" t="s">
        <v>329</v>
      </c>
      <c r="C21" s="10" t="s">
        <v>356</v>
      </c>
      <c r="D21" s="81">
        <f>F11</f>
        <v>0</v>
      </c>
      <c r="E21" s="234"/>
      <c r="F21" s="4"/>
    </row>
    <row r="22" spans="1:6" ht="14.1" customHeight="1" x14ac:dyDescent="0.25">
      <c r="A22" s="13"/>
      <c r="B22" s="14"/>
      <c r="C22" s="10"/>
      <c r="D22" s="11"/>
      <c r="E22" s="12"/>
      <c r="F22" s="4"/>
    </row>
    <row r="23" spans="1:6" ht="14.1" customHeight="1" x14ac:dyDescent="0.25">
      <c r="A23" s="13" t="s">
        <v>334</v>
      </c>
      <c r="B23" s="14" t="s">
        <v>331</v>
      </c>
      <c r="C23" s="10" t="s">
        <v>356</v>
      </c>
      <c r="D23" s="81">
        <f>F13</f>
        <v>0</v>
      </c>
      <c r="E23" s="234"/>
      <c r="F23" s="4"/>
    </row>
    <row r="24" spans="1:6" ht="14.1" customHeight="1" x14ac:dyDescent="0.25">
      <c r="A24" s="13"/>
      <c r="B24" s="14"/>
      <c r="C24" s="10"/>
      <c r="D24" s="11"/>
      <c r="E24" s="12"/>
      <c r="F24" s="4"/>
    </row>
    <row r="25" spans="1:6" ht="14.1" customHeight="1" x14ac:dyDescent="0.25">
      <c r="A25" s="13"/>
      <c r="B25" s="14"/>
      <c r="C25" s="10"/>
      <c r="D25" s="11"/>
      <c r="E25" s="12"/>
      <c r="F25" s="4"/>
    </row>
    <row r="26" spans="1:6" ht="14.1" customHeight="1" x14ac:dyDescent="0.25">
      <c r="A26" s="27" t="s">
        <v>221</v>
      </c>
      <c r="B26" s="28" t="s">
        <v>137</v>
      </c>
      <c r="C26" s="10"/>
      <c r="D26" s="11"/>
      <c r="E26" s="12"/>
      <c r="F26" s="4"/>
    </row>
    <row r="27" spans="1:6" ht="14.1" customHeight="1" x14ac:dyDescent="0.25">
      <c r="A27" s="13"/>
      <c r="B27" s="14"/>
      <c r="C27" s="10"/>
      <c r="D27" s="11"/>
      <c r="E27" s="12"/>
      <c r="F27" s="4"/>
    </row>
    <row r="28" spans="1:6" ht="14.1" customHeight="1" x14ac:dyDescent="0.25">
      <c r="A28" s="13" t="s">
        <v>222</v>
      </c>
      <c r="B28" s="14" t="s">
        <v>284</v>
      </c>
      <c r="C28" s="10"/>
      <c r="D28" s="11"/>
      <c r="E28" s="12"/>
      <c r="F28" s="4"/>
    </row>
    <row r="29" spans="1:6" ht="14.1" customHeight="1" x14ac:dyDescent="0.25">
      <c r="A29" s="13"/>
      <c r="B29" s="14"/>
      <c r="C29" s="10"/>
      <c r="D29" s="11"/>
      <c r="E29" s="12"/>
      <c r="F29" s="4"/>
    </row>
    <row r="30" spans="1:6" ht="14.1" customHeight="1" x14ac:dyDescent="0.25">
      <c r="A30" s="13" t="s">
        <v>287</v>
      </c>
      <c r="B30" s="14" t="s">
        <v>285</v>
      </c>
      <c r="C30" s="10" t="s">
        <v>519</v>
      </c>
      <c r="D30" s="81">
        <v>20</v>
      </c>
      <c r="E30" s="107"/>
      <c r="F30" s="4"/>
    </row>
    <row r="31" spans="1:6" ht="14.1" customHeight="1" x14ac:dyDescent="0.25">
      <c r="A31" s="13"/>
      <c r="B31" s="14"/>
      <c r="C31" s="10"/>
      <c r="D31" s="11"/>
      <c r="E31" s="12"/>
      <c r="F31" s="4"/>
    </row>
    <row r="32" spans="1:6" ht="14.1" customHeight="1" x14ac:dyDescent="0.25">
      <c r="A32" s="13" t="s">
        <v>288</v>
      </c>
      <c r="B32" s="14" t="s">
        <v>286</v>
      </c>
      <c r="C32" s="10" t="s">
        <v>519</v>
      </c>
      <c r="D32" s="81">
        <v>20</v>
      </c>
      <c r="E32" s="107"/>
      <c r="F32" s="4"/>
    </row>
    <row r="33" spans="1:6" ht="14.1" customHeight="1" x14ac:dyDescent="0.25">
      <c r="A33" s="13"/>
      <c r="B33" s="14"/>
      <c r="C33" s="10"/>
      <c r="D33" s="11"/>
      <c r="E33" s="12"/>
      <c r="F33" s="4"/>
    </row>
    <row r="34" spans="1:6" ht="14.1" customHeight="1" x14ac:dyDescent="0.25">
      <c r="A34" s="13"/>
      <c r="B34" s="14"/>
      <c r="C34" s="10"/>
      <c r="D34" s="11"/>
      <c r="E34" s="12"/>
      <c r="F34" s="4"/>
    </row>
    <row r="35" spans="1:6" ht="14.1" customHeight="1" x14ac:dyDescent="0.25">
      <c r="A35" s="13" t="s">
        <v>274</v>
      </c>
      <c r="B35" s="14" t="s">
        <v>289</v>
      </c>
      <c r="C35" s="10" t="s">
        <v>519</v>
      </c>
      <c r="D35" s="81">
        <v>20</v>
      </c>
      <c r="E35" s="107"/>
      <c r="F35" s="4"/>
    </row>
    <row r="36" spans="1:6" ht="14.1" customHeight="1" x14ac:dyDescent="0.25">
      <c r="A36" s="13"/>
      <c r="B36" s="14"/>
      <c r="C36" s="10"/>
      <c r="D36" s="11"/>
      <c r="E36" s="12"/>
      <c r="F36" s="4"/>
    </row>
    <row r="37" spans="1:6" ht="14.1" customHeight="1" x14ac:dyDescent="0.25">
      <c r="A37" s="13" t="s">
        <v>275</v>
      </c>
      <c r="B37" s="14" t="s">
        <v>290</v>
      </c>
      <c r="C37" s="10"/>
      <c r="D37" s="11"/>
      <c r="E37" s="12"/>
      <c r="F37" s="4"/>
    </row>
    <row r="38" spans="1:6" ht="14.1" customHeight="1" x14ac:dyDescent="0.25">
      <c r="A38" s="13"/>
      <c r="B38" s="14" t="s">
        <v>291</v>
      </c>
      <c r="C38" s="10" t="s">
        <v>519</v>
      </c>
      <c r="D38" s="81">
        <v>10</v>
      </c>
      <c r="E38" s="107"/>
      <c r="F38" s="4"/>
    </row>
    <row r="39" spans="1:6" ht="14.1" customHeight="1" x14ac:dyDescent="0.25">
      <c r="A39" s="13"/>
      <c r="B39" s="14"/>
      <c r="C39" s="10"/>
      <c r="D39" s="11"/>
      <c r="E39" s="12"/>
      <c r="F39" s="4"/>
    </row>
    <row r="40" spans="1:6" ht="14.1" customHeight="1" x14ac:dyDescent="0.25">
      <c r="A40" s="13" t="s">
        <v>277</v>
      </c>
      <c r="B40" s="14" t="s">
        <v>292</v>
      </c>
      <c r="C40" s="10" t="s">
        <v>519</v>
      </c>
      <c r="D40" s="81">
        <v>10</v>
      </c>
      <c r="E40" s="107"/>
      <c r="F40" s="4"/>
    </row>
    <row r="41" spans="1:6" ht="14.1" customHeight="1" x14ac:dyDescent="0.25">
      <c r="A41" s="13"/>
      <c r="B41" s="14"/>
      <c r="C41" s="10"/>
      <c r="D41" s="11"/>
      <c r="E41" s="12"/>
      <c r="F41" s="4"/>
    </row>
    <row r="42" spans="1:6" ht="14.1" customHeight="1" x14ac:dyDescent="0.25">
      <c r="A42" s="13" t="s">
        <v>278</v>
      </c>
      <c r="B42" s="14" t="s">
        <v>293</v>
      </c>
      <c r="C42" s="10" t="s">
        <v>519</v>
      </c>
      <c r="D42" s="81" t="s">
        <v>316</v>
      </c>
      <c r="E42" s="107"/>
      <c r="F42" s="233"/>
    </row>
    <row r="43" spans="1:6" ht="14.1" customHeight="1" x14ac:dyDescent="0.25">
      <c r="A43" s="13"/>
      <c r="B43" s="14"/>
      <c r="C43" s="10"/>
      <c r="D43" s="11"/>
      <c r="E43" s="12"/>
      <c r="F43" s="4"/>
    </row>
    <row r="44" spans="1:6" ht="14.1" customHeight="1" x14ac:dyDescent="0.25">
      <c r="A44" s="13"/>
      <c r="B44" s="14"/>
      <c r="C44" s="10"/>
      <c r="D44" s="11"/>
      <c r="E44" s="12"/>
      <c r="F44" s="4"/>
    </row>
    <row r="45" spans="1:6" ht="14.1" customHeight="1" x14ac:dyDescent="0.25">
      <c r="A45" s="13"/>
      <c r="B45" s="14"/>
      <c r="C45" s="10"/>
      <c r="D45" s="11"/>
      <c r="E45" s="12"/>
      <c r="F45" s="4"/>
    </row>
    <row r="46" spans="1:6" ht="14.1" customHeight="1" x14ac:dyDescent="0.25">
      <c r="A46" s="13"/>
      <c r="B46" s="14"/>
      <c r="C46" s="10"/>
      <c r="D46" s="11"/>
      <c r="E46" s="12"/>
      <c r="F46" s="4"/>
    </row>
    <row r="47" spans="1:6" ht="14.1" customHeight="1" x14ac:dyDescent="0.25">
      <c r="A47" s="13"/>
      <c r="B47" s="14"/>
      <c r="C47" s="10"/>
      <c r="D47" s="11"/>
      <c r="E47" s="12"/>
      <c r="F47" s="4"/>
    </row>
    <row r="48" spans="1:6" ht="14.1" customHeight="1" thickBot="1" x14ac:dyDescent="0.3">
      <c r="A48" s="31"/>
      <c r="B48" s="32"/>
      <c r="C48" s="33"/>
      <c r="D48" s="34"/>
      <c r="E48" s="35"/>
      <c r="F48" s="36"/>
    </row>
    <row r="49" spans="1:6" ht="28.05" customHeight="1" thickBot="1" x14ac:dyDescent="0.3">
      <c r="A49" s="265" t="s">
        <v>396</v>
      </c>
      <c r="B49" s="266"/>
      <c r="C49" s="266"/>
      <c r="D49" s="266"/>
      <c r="E49" s="267"/>
      <c r="F49" s="104">
        <f>SUM(F2:F48)</f>
        <v>0</v>
      </c>
    </row>
    <row r="50" spans="1:6" ht="14.1" customHeight="1" x14ac:dyDescent="0.25">
      <c r="A50" s="38"/>
      <c r="B50" s="38"/>
      <c r="C50" s="38"/>
      <c r="D50" s="39"/>
      <c r="E50" s="38"/>
      <c r="F50" s="40"/>
    </row>
    <row r="51" spans="1:6" ht="28.05" customHeight="1" x14ac:dyDescent="0.25">
      <c r="A51" s="246" t="s">
        <v>394</v>
      </c>
      <c r="B51" s="247"/>
      <c r="C51" s="247"/>
      <c r="D51" s="247"/>
      <c r="E51" s="248" t="s">
        <v>395</v>
      </c>
      <c r="F51" s="247"/>
    </row>
    <row r="52" spans="1:6" ht="10.050000000000001" customHeight="1" thickBot="1" x14ac:dyDescent="0.3">
      <c r="A52" s="43"/>
      <c r="E52" s="45"/>
    </row>
    <row r="53" spans="1:6" ht="28.05" customHeight="1" thickBot="1" x14ac:dyDescent="0.3">
      <c r="A53" s="99" t="s">
        <v>387</v>
      </c>
      <c r="B53" s="100" t="s">
        <v>388</v>
      </c>
      <c r="C53" s="100" t="s">
        <v>389</v>
      </c>
      <c r="D53" s="101" t="s">
        <v>390</v>
      </c>
      <c r="E53" s="102" t="s">
        <v>391</v>
      </c>
      <c r="F53" s="103" t="s">
        <v>392</v>
      </c>
    </row>
    <row r="54" spans="1:6" ht="28.05" customHeight="1" x14ac:dyDescent="0.25">
      <c r="A54" s="274" t="s">
        <v>397</v>
      </c>
      <c r="B54" s="275"/>
      <c r="C54" s="275"/>
      <c r="D54" s="275"/>
      <c r="E54" s="276"/>
      <c r="F54" s="105">
        <f>F49</f>
        <v>0</v>
      </c>
    </row>
    <row r="55" spans="1:6" ht="14.1" customHeight="1" x14ac:dyDescent="0.25">
      <c r="A55" s="13"/>
      <c r="B55" s="14"/>
      <c r="C55" s="10"/>
      <c r="D55" s="11"/>
      <c r="E55" s="12"/>
      <c r="F55" s="4"/>
    </row>
    <row r="56" spans="1:6" ht="14.1" customHeight="1" x14ac:dyDescent="0.25">
      <c r="A56" s="13" t="s">
        <v>279</v>
      </c>
      <c r="B56" s="14" t="s">
        <v>294</v>
      </c>
      <c r="C56" s="10"/>
      <c r="D56" s="11"/>
      <c r="E56" s="12"/>
      <c r="F56" s="233">
        <f t="shared" ref="F56" si="0">E56*D56</f>
        <v>0</v>
      </c>
    </row>
    <row r="57" spans="1:6" ht="14.1" customHeight="1" x14ac:dyDescent="0.25">
      <c r="A57" s="13"/>
      <c r="B57" s="14"/>
      <c r="C57" s="10"/>
      <c r="D57" s="11"/>
      <c r="E57" s="12"/>
      <c r="F57" s="233"/>
    </row>
    <row r="58" spans="1:6" ht="14.1" customHeight="1" x14ac:dyDescent="0.25">
      <c r="A58" s="13" t="s">
        <v>295</v>
      </c>
      <c r="B58" s="14" t="s">
        <v>296</v>
      </c>
      <c r="C58" s="10" t="s">
        <v>519</v>
      </c>
      <c r="D58" s="81">
        <v>10</v>
      </c>
      <c r="E58" s="107"/>
      <c r="F58" s="233"/>
    </row>
    <row r="59" spans="1:6" ht="14.1" customHeight="1" x14ac:dyDescent="0.25">
      <c r="A59" s="13"/>
      <c r="B59" s="14"/>
      <c r="C59" s="10"/>
      <c r="D59" s="11"/>
      <c r="E59" s="12"/>
      <c r="F59" s="233"/>
    </row>
    <row r="60" spans="1:6" ht="14.1" customHeight="1" x14ac:dyDescent="0.25">
      <c r="A60" s="13" t="s">
        <v>299</v>
      </c>
      <c r="B60" s="14" t="s">
        <v>297</v>
      </c>
      <c r="C60" s="10"/>
      <c r="D60" s="11"/>
      <c r="E60" s="12"/>
      <c r="F60" s="233"/>
    </row>
    <row r="61" spans="1:6" ht="14.1" customHeight="1" x14ac:dyDescent="0.25">
      <c r="A61" s="13"/>
      <c r="B61" s="14" t="s">
        <v>298</v>
      </c>
      <c r="C61" s="10" t="s">
        <v>519</v>
      </c>
      <c r="D61" s="81">
        <v>10</v>
      </c>
      <c r="E61" s="107"/>
      <c r="F61" s="233"/>
    </row>
    <row r="62" spans="1:6" ht="14.1" customHeight="1" x14ac:dyDescent="0.25">
      <c r="A62" s="13"/>
      <c r="B62" s="14"/>
      <c r="C62" s="10"/>
      <c r="D62" s="11"/>
      <c r="E62" s="12"/>
      <c r="F62" s="233"/>
    </row>
    <row r="63" spans="1:6" ht="14.1" customHeight="1" x14ac:dyDescent="0.25">
      <c r="A63" s="13" t="s">
        <v>301</v>
      </c>
      <c r="B63" s="14" t="s">
        <v>300</v>
      </c>
      <c r="C63" s="10"/>
      <c r="D63" s="11"/>
      <c r="E63" s="12"/>
      <c r="F63" s="233"/>
    </row>
    <row r="64" spans="1:6" ht="14.1" customHeight="1" x14ac:dyDescent="0.25">
      <c r="A64" s="13"/>
      <c r="B64" s="14" t="s">
        <v>298</v>
      </c>
      <c r="C64" s="10" t="s">
        <v>519</v>
      </c>
      <c r="D64" s="81">
        <v>8</v>
      </c>
      <c r="E64" s="107"/>
      <c r="F64" s="233"/>
    </row>
    <row r="65" spans="1:6" ht="14.1" customHeight="1" x14ac:dyDescent="0.25">
      <c r="A65" s="13"/>
      <c r="B65" s="14"/>
      <c r="C65" s="10"/>
      <c r="D65" s="11"/>
      <c r="E65" s="12"/>
      <c r="F65" s="233"/>
    </row>
    <row r="66" spans="1:6" ht="14.1" customHeight="1" x14ac:dyDescent="0.25">
      <c r="A66" s="13" t="s">
        <v>63</v>
      </c>
      <c r="B66" s="14" t="s">
        <v>302</v>
      </c>
      <c r="C66" s="10"/>
      <c r="D66" s="11"/>
      <c r="E66" s="12"/>
      <c r="F66" s="233"/>
    </row>
    <row r="67" spans="1:6" ht="14.1" customHeight="1" x14ac:dyDescent="0.25">
      <c r="A67" s="13"/>
      <c r="B67" s="14" t="s">
        <v>303</v>
      </c>
      <c r="C67" s="10" t="s">
        <v>519</v>
      </c>
      <c r="D67" s="81">
        <v>12</v>
      </c>
      <c r="E67" s="107"/>
      <c r="F67" s="233"/>
    </row>
    <row r="68" spans="1:6" ht="14.1" customHeight="1" x14ac:dyDescent="0.25">
      <c r="A68" s="13"/>
      <c r="B68" s="14"/>
      <c r="C68" s="10"/>
      <c r="D68" s="11"/>
      <c r="E68" s="12"/>
      <c r="F68" s="233"/>
    </row>
    <row r="69" spans="1:6" ht="14.1" customHeight="1" x14ac:dyDescent="0.25">
      <c r="A69" s="13"/>
      <c r="B69" s="14"/>
      <c r="C69" s="10"/>
      <c r="D69" s="11"/>
      <c r="E69" s="12"/>
      <c r="F69" s="4"/>
    </row>
    <row r="70" spans="1:6" ht="14.1" customHeight="1" x14ac:dyDescent="0.25">
      <c r="A70" s="13"/>
      <c r="B70" s="14"/>
      <c r="C70" s="10"/>
      <c r="D70" s="11"/>
      <c r="E70" s="12"/>
      <c r="F70" s="4"/>
    </row>
    <row r="71" spans="1:6" ht="14.1" customHeight="1" x14ac:dyDescent="0.25">
      <c r="A71" s="13"/>
      <c r="B71" s="14"/>
      <c r="C71" s="10"/>
      <c r="D71" s="11"/>
      <c r="E71" s="12"/>
      <c r="F71" s="4"/>
    </row>
    <row r="72" spans="1:6" ht="14.1" customHeight="1" x14ac:dyDescent="0.25">
      <c r="A72" s="13"/>
      <c r="B72" s="14"/>
      <c r="C72" s="10"/>
      <c r="D72" s="11"/>
      <c r="E72" s="12"/>
      <c r="F72" s="4"/>
    </row>
    <row r="73" spans="1:6" ht="14.1" customHeight="1" x14ac:dyDescent="0.25">
      <c r="A73" s="13"/>
      <c r="B73" s="14"/>
      <c r="C73" s="10"/>
      <c r="D73" s="11"/>
      <c r="E73" s="12"/>
      <c r="F73" s="4"/>
    </row>
    <row r="74" spans="1:6" ht="14.1" customHeight="1" x14ac:dyDescent="0.25">
      <c r="A74" s="13"/>
      <c r="B74" s="14"/>
      <c r="C74" s="10"/>
      <c r="D74" s="11"/>
      <c r="E74" s="12"/>
      <c r="F74" s="4"/>
    </row>
    <row r="75" spans="1:6" ht="14.1" customHeight="1" x14ac:dyDescent="0.25">
      <c r="A75" s="13"/>
      <c r="B75" s="14"/>
      <c r="C75" s="10"/>
      <c r="D75" s="11"/>
      <c r="E75" s="12"/>
      <c r="F75" s="4"/>
    </row>
    <row r="76" spans="1:6" ht="14.1" customHeight="1" thickBot="1" x14ac:dyDescent="0.3">
      <c r="A76" s="31"/>
      <c r="B76" s="32"/>
      <c r="C76" s="33"/>
      <c r="D76" s="34"/>
      <c r="E76" s="35"/>
      <c r="F76" s="36"/>
    </row>
    <row r="77" spans="1:6" ht="28.05" customHeight="1" thickBot="1" x14ac:dyDescent="0.3">
      <c r="A77" s="265" t="s">
        <v>396</v>
      </c>
      <c r="B77" s="266"/>
      <c r="C77" s="266"/>
      <c r="D77" s="266"/>
      <c r="E77" s="267"/>
      <c r="F77" s="104">
        <f>SUM(F54:F76)</f>
        <v>0</v>
      </c>
    </row>
    <row r="78" spans="1:6" ht="14.1" customHeight="1" x14ac:dyDescent="0.25">
      <c r="A78" s="48"/>
      <c r="B78" s="48"/>
      <c r="C78" s="48"/>
      <c r="D78" s="49"/>
      <c r="E78" s="48"/>
      <c r="F78" s="50"/>
    </row>
    <row r="79" spans="1:6" ht="28.05" customHeight="1" x14ac:dyDescent="0.25">
      <c r="A79" s="246" t="s">
        <v>394</v>
      </c>
      <c r="B79" s="247"/>
      <c r="C79" s="247"/>
      <c r="D79" s="247"/>
      <c r="E79" s="248" t="s">
        <v>395</v>
      </c>
      <c r="F79" s="247"/>
    </row>
    <row r="80" spans="1:6" ht="10.050000000000001" customHeight="1" thickBot="1" x14ac:dyDescent="0.3"/>
    <row r="81" spans="1:6" ht="28.05" customHeight="1" thickBot="1" x14ac:dyDescent="0.3">
      <c r="A81" s="99" t="s">
        <v>387</v>
      </c>
      <c r="B81" s="100" t="s">
        <v>388</v>
      </c>
      <c r="C81" s="100" t="s">
        <v>389</v>
      </c>
      <c r="D81" s="101" t="s">
        <v>390</v>
      </c>
      <c r="E81" s="102" t="s">
        <v>391</v>
      </c>
      <c r="F81" s="103" t="s">
        <v>392</v>
      </c>
    </row>
    <row r="82" spans="1:6" ht="28.05" customHeight="1" x14ac:dyDescent="0.25">
      <c r="A82" s="274" t="s">
        <v>397</v>
      </c>
      <c r="B82" s="275"/>
      <c r="C82" s="275"/>
      <c r="D82" s="275"/>
      <c r="E82" s="276"/>
      <c r="F82" s="105">
        <f>F77</f>
        <v>0</v>
      </c>
    </row>
    <row r="83" spans="1:6" ht="14.1" customHeight="1" x14ac:dyDescent="0.25">
      <c r="A83" s="13"/>
      <c r="B83" s="14"/>
      <c r="C83" s="10"/>
      <c r="D83" s="11"/>
      <c r="E83" s="12"/>
      <c r="F83" s="4"/>
    </row>
    <row r="84" spans="1:6" ht="14.1" customHeight="1" x14ac:dyDescent="0.25">
      <c r="A84" s="27" t="s">
        <v>280</v>
      </c>
      <c r="B84" s="28" t="s">
        <v>281</v>
      </c>
      <c r="C84" s="10"/>
      <c r="D84" s="11"/>
      <c r="E84" s="12"/>
      <c r="F84" s="4"/>
    </row>
    <row r="85" spans="1:6" ht="14.1" customHeight="1" x14ac:dyDescent="0.25">
      <c r="A85" s="13"/>
      <c r="B85" s="14"/>
      <c r="C85" s="10"/>
      <c r="D85" s="11"/>
      <c r="E85" s="12"/>
      <c r="F85" s="4"/>
    </row>
    <row r="86" spans="1:6" ht="14.1" customHeight="1" x14ac:dyDescent="0.25">
      <c r="A86" s="13" t="s">
        <v>282</v>
      </c>
      <c r="B86" s="14" t="s">
        <v>304</v>
      </c>
      <c r="C86" s="10" t="s">
        <v>325</v>
      </c>
      <c r="D86" s="81">
        <v>50</v>
      </c>
      <c r="E86" s="107"/>
      <c r="F86" s="4"/>
    </row>
    <row r="87" spans="1:6" ht="14.1" customHeight="1" x14ac:dyDescent="0.25">
      <c r="A87" s="13"/>
      <c r="B87" s="14"/>
      <c r="C87" s="10"/>
      <c r="D87" s="11"/>
      <c r="E87" s="12"/>
      <c r="F87" s="4"/>
    </row>
    <row r="88" spans="1:6" ht="14.1" customHeight="1" x14ac:dyDescent="0.25">
      <c r="A88" s="13" t="s">
        <v>283</v>
      </c>
      <c r="B88" s="14" t="s">
        <v>305</v>
      </c>
      <c r="C88" s="10" t="s">
        <v>325</v>
      </c>
      <c r="D88" s="81">
        <v>50</v>
      </c>
      <c r="E88" s="107"/>
      <c r="F88" s="4"/>
    </row>
    <row r="89" spans="1:6" ht="14.1" customHeight="1" x14ac:dyDescent="0.25">
      <c r="A89" s="13"/>
      <c r="B89" s="14"/>
      <c r="C89" s="10"/>
      <c r="D89" s="11"/>
      <c r="E89" s="12"/>
      <c r="F89" s="4"/>
    </row>
    <row r="90" spans="1:6" ht="14.1" customHeight="1" x14ac:dyDescent="0.25">
      <c r="A90" s="13"/>
      <c r="B90" s="14"/>
      <c r="C90" s="10"/>
      <c r="D90" s="11"/>
      <c r="E90" s="12"/>
      <c r="F90" s="4"/>
    </row>
    <row r="91" spans="1:6" ht="14.1" customHeight="1" x14ac:dyDescent="0.25">
      <c r="A91" s="13"/>
      <c r="B91" s="14"/>
      <c r="C91" s="10"/>
      <c r="D91" s="11"/>
      <c r="E91" s="12"/>
      <c r="F91" s="4"/>
    </row>
    <row r="92" spans="1:6" ht="14.1" customHeight="1" x14ac:dyDescent="0.25">
      <c r="A92" s="13"/>
      <c r="B92" s="14"/>
      <c r="C92" s="10"/>
      <c r="D92" s="11"/>
      <c r="E92" s="12"/>
      <c r="F92" s="4"/>
    </row>
    <row r="93" spans="1:6" ht="14.1" customHeight="1" x14ac:dyDescent="0.25">
      <c r="A93" s="13"/>
      <c r="B93" s="14"/>
      <c r="C93" s="10"/>
      <c r="D93" s="11"/>
      <c r="E93" s="12"/>
      <c r="F93" s="4"/>
    </row>
    <row r="94" spans="1:6" ht="14.1" customHeight="1" x14ac:dyDescent="0.25">
      <c r="A94" s="13"/>
      <c r="B94" s="14"/>
      <c r="C94" s="10"/>
      <c r="D94" s="11"/>
      <c r="E94" s="12"/>
      <c r="F94" s="4"/>
    </row>
    <row r="95" spans="1:6" ht="14.1" customHeight="1" x14ac:dyDescent="0.25">
      <c r="A95" s="13"/>
      <c r="B95" s="14"/>
      <c r="C95" s="10"/>
      <c r="D95" s="11"/>
      <c r="E95" s="12"/>
      <c r="F95" s="4"/>
    </row>
    <row r="96" spans="1:6" ht="14.1" customHeight="1" x14ac:dyDescent="0.25">
      <c r="A96" s="13"/>
      <c r="B96" s="14"/>
      <c r="C96" s="10"/>
      <c r="D96" s="11"/>
      <c r="E96" s="12"/>
      <c r="F96" s="4"/>
    </row>
    <row r="97" spans="1:6" ht="14.1" customHeight="1" x14ac:dyDescent="0.25">
      <c r="A97" s="13"/>
      <c r="B97" s="14"/>
      <c r="C97" s="10"/>
      <c r="D97" s="11"/>
      <c r="E97" s="12"/>
      <c r="F97" s="4"/>
    </row>
    <row r="98" spans="1:6" ht="14.1" customHeight="1" x14ac:dyDescent="0.25">
      <c r="A98" s="13"/>
      <c r="B98" s="14"/>
      <c r="C98" s="10"/>
      <c r="D98" s="11"/>
      <c r="E98" s="12"/>
      <c r="F98" s="4"/>
    </row>
    <row r="99" spans="1:6" ht="14.1" customHeight="1" x14ac:dyDescent="0.25">
      <c r="A99" s="13"/>
      <c r="B99" s="14"/>
      <c r="C99" s="10"/>
      <c r="D99" s="11"/>
      <c r="E99" s="12"/>
      <c r="F99" s="4"/>
    </row>
    <row r="100" spans="1:6" ht="14.1" customHeight="1" x14ac:dyDescent="0.25">
      <c r="A100" s="13"/>
      <c r="B100" s="14"/>
      <c r="C100" s="10"/>
      <c r="D100" s="11"/>
      <c r="E100" s="12"/>
      <c r="F100" s="4"/>
    </row>
    <row r="101" spans="1:6" ht="14.1" customHeight="1" x14ac:dyDescent="0.25">
      <c r="A101" s="13"/>
      <c r="B101" s="14"/>
      <c r="C101" s="10"/>
      <c r="D101" s="11"/>
      <c r="E101" s="12"/>
      <c r="F101" s="4"/>
    </row>
    <row r="102" spans="1:6" ht="14.1" customHeight="1" x14ac:dyDescent="0.25">
      <c r="A102" s="13"/>
      <c r="B102" s="14"/>
      <c r="C102" s="10"/>
      <c r="D102" s="11"/>
      <c r="E102" s="12"/>
      <c r="F102" s="4"/>
    </row>
    <row r="103" spans="1:6" ht="14.1" customHeight="1" x14ac:dyDescent="0.25">
      <c r="A103" s="13"/>
      <c r="B103" s="14"/>
      <c r="C103" s="10"/>
      <c r="D103" s="11"/>
      <c r="E103" s="12"/>
      <c r="F103" s="4"/>
    </row>
    <row r="104" spans="1:6" ht="14.1" customHeight="1" x14ac:dyDescent="0.25">
      <c r="A104" s="13"/>
      <c r="B104" s="14"/>
      <c r="C104" s="10"/>
      <c r="D104" s="11"/>
      <c r="E104" s="12"/>
      <c r="F104" s="4"/>
    </row>
    <row r="105" spans="1:6" ht="14.1" customHeight="1" x14ac:dyDescent="0.25">
      <c r="A105" s="13"/>
      <c r="B105" s="14"/>
      <c r="C105" s="10"/>
      <c r="D105" s="11"/>
      <c r="E105" s="12"/>
      <c r="F105" s="4"/>
    </row>
    <row r="106" spans="1:6" ht="14.1" customHeight="1" x14ac:dyDescent="0.25">
      <c r="A106" s="13"/>
      <c r="B106" s="14"/>
      <c r="C106" s="10"/>
      <c r="D106" s="11"/>
      <c r="E106" s="12"/>
      <c r="F106" s="4"/>
    </row>
    <row r="107" spans="1:6" ht="14.1" customHeight="1" x14ac:dyDescent="0.25">
      <c r="A107" s="13"/>
      <c r="B107" s="14"/>
      <c r="C107" s="10"/>
      <c r="D107" s="11"/>
      <c r="E107" s="12"/>
      <c r="F107" s="4"/>
    </row>
    <row r="108" spans="1:6" ht="14.1" customHeight="1" x14ac:dyDescent="0.25">
      <c r="A108" s="13"/>
      <c r="B108" s="14"/>
      <c r="C108" s="10"/>
      <c r="D108" s="11"/>
      <c r="E108" s="12"/>
      <c r="F108" s="4"/>
    </row>
    <row r="109" spans="1:6" ht="14.1" customHeight="1" x14ac:dyDescent="0.25">
      <c r="A109" s="13"/>
      <c r="B109" s="14"/>
      <c r="C109" s="10"/>
      <c r="D109" s="11"/>
      <c r="E109" s="12"/>
      <c r="F109" s="4"/>
    </row>
    <row r="110" spans="1:6" ht="14.1" customHeight="1" x14ac:dyDescent="0.25">
      <c r="A110" s="13"/>
      <c r="B110" s="14"/>
      <c r="C110" s="10"/>
      <c r="D110" s="11"/>
      <c r="E110" s="12"/>
      <c r="F110" s="4"/>
    </row>
    <row r="111" spans="1:6" ht="14.1" customHeight="1" x14ac:dyDescent="0.25">
      <c r="A111" s="13"/>
      <c r="B111" s="14"/>
      <c r="C111" s="10"/>
      <c r="D111" s="11"/>
      <c r="E111" s="12"/>
      <c r="F111" s="4"/>
    </row>
    <row r="112" spans="1:6" ht="14.1" customHeight="1" x14ac:dyDescent="0.25">
      <c r="A112" s="13"/>
      <c r="B112" s="14"/>
      <c r="C112" s="10"/>
      <c r="D112" s="11"/>
      <c r="E112" s="12"/>
      <c r="F112" s="4"/>
    </row>
    <row r="113" spans="1:6" ht="14.1" customHeight="1" x14ac:dyDescent="0.25">
      <c r="A113" s="13"/>
      <c r="B113" s="14"/>
      <c r="C113" s="10"/>
      <c r="D113" s="11"/>
      <c r="E113" s="12"/>
      <c r="F113" s="4"/>
    </row>
    <row r="114" spans="1:6" ht="14.1" customHeight="1" x14ac:dyDescent="0.25">
      <c r="A114" s="13"/>
      <c r="B114" s="14"/>
      <c r="C114" s="10"/>
      <c r="D114" s="11"/>
      <c r="E114" s="12"/>
      <c r="F114" s="4"/>
    </row>
    <row r="115" spans="1:6" ht="14.1" customHeight="1" x14ac:dyDescent="0.25">
      <c r="A115" s="13"/>
      <c r="B115" s="14"/>
      <c r="C115" s="10"/>
      <c r="D115" s="11"/>
      <c r="E115" s="12"/>
      <c r="F115" s="4"/>
    </row>
    <row r="116" spans="1:6" ht="14.1" customHeight="1" x14ac:dyDescent="0.25">
      <c r="A116" s="13"/>
      <c r="B116" s="14"/>
      <c r="C116" s="10"/>
      <c r="D116" s="11"/>
      <c r="E116" s="12"/>
      <c r="F116" s="4"/>
    </row>
    <row r="117" spans="1:6" ht="14.1" customHeight="1" x14ac:dyDescent="0.25">
      <c r="A117" s="13"/>
      <c r="B117" s="14"/>
      <c r="C117" s="10"/>
      <c r="D117" s="11"/>
      <c r="E117" s="12"/>
      <c r="F117" s="4"/>
    </row>
    <row r="118" spans="1:6" ht="14.1" customHeight="1" x14ac:dyDescent="0.25">
      <c r="A118" s="13"/>
      <c r="B118" s="14"/>
      <c r="C118" s="10"/>
      <c r="D118" s="11"/>
      <c r="E118" s="12"/>
      <c r="F118" s="4"/>
    </row>
    <row r="119" spans="1:6" ht="14.1" customHeight="1" x14ac:dyDescent="0.25">
      <c r="A119" s="13"/>
      <c r="B119" s="14"/>
      <c r="C119" s="10"/>
      <c r="D119" s="11"/>
      <c r="E119" s="12"/>
      <c r="F119" s="4"/>
    </row>
    <row r="120" spans="1:6" ht="14.1" customHeight="1" x14ac:dyDescent="0.25">
      <c r="A120" s="13"/>
      <c r="B120" s="14"/>
      <c r="C120" s="10"/>
      <c r="D120" s="11"/>
      <c r="E120" s="12"/>
      <c r="F120" s="4"/>
    </row>
    <row r="121" spans="1:6" ht="14.1" customHeight="1" x14ac:dyDescent="0.25">
      <c r="A121" s="13"/>
      <c r="B121" s="14"/>
      <c r="C121" s="10"/>
      <c r="D121" s="11"/>
      <c r="E121" s="12"/>
      <c r="F121" s="4"/>
    </row>
    <row r="122" spans="1:6" ht="14.1" customHeight="1" x14ac:dyDescent="0.25">
      <c r="A122" s="13"/>
      <c r="B122" s="14"/>
      <c r="C122" s="10"/>
      <c r="D122" s="11"/>
      <c r="E122" s="12"/>
      <c r="F122" s="4"/>
    </row>
    <row r="123" spans="1:6" ht="14.1" customHeight="1" x14ac:dyDescent="0.25">
      <c r="A123" s="13"/>
      <c r="B123" s="14"/>
      <c r="C123" s="10"/>
      <c r="D123" s="11"/>
      <c r="E123" s="12"/>
      <c r="F123" s="4"/>
    </row>
    <row r="124" spans="1:6" ht="14.1" customHeight="1" x14ac:dyDescent="0.25">
      <c r="A124" s="13"/>
      <c r="B124" s="14"/>
      <c r="C124" s="10"/>
      <c r="D124" s="11"/>
      <c r="E124" s="12"/>
      <c r="F124" s="4"/>
    </row>
    <row r="125" spans="1:6" ht="14.1" customHeight="1" x14ac:dyDescent="0.25">
      <c r="A125" s="13"/>
      <c r="B125" s="14"/>
      <c r="C125" s="10"/>
      <c r="D125" s="11"/>
      <c r="E125" s="12"/>
      <c r="F125" s="4"/>
    </row>
    <row r="126" spans="1:6" ht="14.1" customHeight="1" x14ac:dyDescent="0.25">
      <c r="A126" s="13"/>
      <c r="B126" s="14"/>
      <c r="C126" s="10"/>
      <c r="D126" s="11"/>
      <c r="E126" s="12"/>
      <c r="F126" s="4"/>
    </row>
    <row r="127" spans="1:6" ht="14.1" customHeight="1" x14ac:dyDescent="0.25">
      <c r="A127" s="13"/>
      <c r="B127" s="14"/>
      <c r="C127" s="10"/>
      <c r="D127" s="11"/>
      <c r="E127" s="12"/>
      <c r="F127" s="4"/>
    </row>
    <row r="128" spans="1:6" ht="14.1" customHeight="1" thickBot="1" x14ac:dyDescent="0.3">
      <c r="A128" s="31"/>
      <c r="B128" s="32"/>
      <c r="C128" s="33"/>
      <c r="D128" s="34"/>
      <c r="E128" s="35"/>
      <c r="F128" s="36"/>
    </row>
    <row r="129" spans="1:6" ht="28.05" customHeight="1" thickBot="1" x14ac:dyDescent="0.3">
      <c r="A129" s="265" t="s">
        <v>393</v>
      </c>
      <c r="B129" s="266"/>
      <c r="C129" s="266"/>
      <c r="D129" s="266"/>
      <c r="E129" s="267"/>
      <c r="F129" s="104">
        <f>SUM(F82:F128)</f>
        <v>0</v>
      </c>
    </row>
    <row r="130" spans="1:6" ht="14.1" customHeight="1" x14ac:dyDescent="0.25">
      <c r="A130" s="48"/>
      <c r="B130" s="48"/>
      <c r="C130" s="48"/>
      <c r="D130" s="49"/>
      <c r="E130" s="48"/>
      <c r="F130" s="50"/>
    </row>
    <row r="131" spans="1:6" ht="28.05" customHeight="1" x14ac:dyDescent="0.25">
      <c r="A131" s="246" t="s">
        <v>394</v>
      </c>
      <c r="B131" s="247"/>
      <c r="C131" s="247"/>
      <c r="D131" s="247"/>
      <c r="E131" s="248" t="s">
        <v>395</v>
      </c>
      <c r="F131" s="247"/>
    </row>
    <row r="132" spans="1:6" ht="10.050000000000001" customHeight="1" x14ac:dyDescent="0.25"/>
    <row r="133" spans="1:6" ht="28.05" customHeight="1" x14ac:dyDescent="0.25"/>
    <row r="134" spans="1:6" ht="28.05" customHeight="1" x14ac:dyDescent="0.25"/>
    <row r="135" spans="1:6" ht="14.1" customHeight="1" x14ac:dyDescent="0.25"/>
    <row r="136" spans="1:6" ht="14.1" customHeight="1" x14ac:dyDescent="0.25"/>
    <row r="137" spans="1:6" ht="14.1" customHeight="1" x14ac:dyDescent="0.25"/>
    <row r="138" spans="1:6" ht="14.1" customHeight="1" x14ac:dyDescent="0.25"/>
    <row r="139" spans="1:6" ht="14.1" customHeight="1" x14ac:dyDescent="0.25"/>
    <row r="140" spans="1:6" ht="14.1" customHeight="1" x14ac:dyDescent="0.25"/>
    <row r="141" spans="1:6" ht="14.1" customHeight="1" x14ac:dyDescent="0.25"/>
    <row r="142" spans="1:6" ht="14.1" customHeight="1" x14ac:dyDescent="0.25"/>
    <row r="143" spans="1:6" ht="14.1" customHeight="1" x14ac:dyDescent="0.25"/>
    <row r="144" spans="1:6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28.05" customHeight="1" x14ac:dyDescent="0.25"/>
    <row r="181" ht="14.1" customHeight="1" x14ac:dyDescent="0.25"/>
    <row r="182" ht="28.05" customHeight="1" x14ac:dyDescent="0.25"/>
    <row r="183" ht="42" customHeight="1" x14ac:dyDescent="0.25"/>
    <row r="184" ht="10.050000000000001" customHeight="1" x14ac:dyDescent="0.25"/>
    <row r="185" ht="28.05" customHeight="1" x14ac:dyDescent="0.25"/>
    <row r="186" ht="28.05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28.05" customHeight="1" x14ac:dyDescent="0.25"/>
    <row r="233" ht="14.1" customHeight="1" x14ac:dyDescent="0.25"/>
    <row r="234" ht="28.05" customHeight="1" x14ac:dyDescent="0.25"/>
    <row r="235" ht="42" customHeight="1" x14ac:dyDescent="0.25"/>
    <row r="236" ht="10.050000000000001" customHeight="1" x14ac:dyDescent="0.25"/>
    <row r="237" ht="28.05" customHeight="1" x14ac:dyDescent="0.25"/>
    <row r="238" ht="28.05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28.05" customHeight="1" x14ac:dyDescent="0.25"/>
    <row r="285" ht="14.1" customHeight="1" x14ac:dyDescent="0.25"/>
    <row r="286" ht="28.05" customHeight="1" x14ac:dyDescent="0.25"/>
    <row r="287" ht="42" customHeight="1" x14ac:dyDescent="0.25"/>
    <row r="288" ht="10.050000000000001" customHeight="1" x14ac:dyDescent="0.25"/>
    <row r="289" ht="28.05" customHeight="1" x14ac:dyDescent="0.25"/>
    <row r="290" ht="28.05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28.05" customHeight="1" x14ac:dyDescent="0.25"/>
    <row r="337" ht="14.1" customHeight="1" x14ac:dyDescent="0.25"/>
    <row r="338" ht="28.05" customHeight="1" x14ac:dyDescent="0.25"/>
    <row r="339" ht="42" customHeight="1" x14ac:dyDescent="0.25"/>
    <row r="340" ht="10.050000000000001" customHeight="1" x14ac:dyDescent="0.25"/>
    <row r="341" ht="28.05" customHeight="1" x14ac:dyDescent="0.25"/>
    <row r="342" ht="28.05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28.05" customHeight="1" x14ac:dyDescent="0.25"/>
    <row r="389" ht="14.1" customHeight="1" x14ac:dyDescent="0.25"/>
    <row r="390" ht="28.05" customHeight="1" x14ac:dyDescent="0.25"/>
    <row r="391" ht="42" customHeight="1" x14ac:dyDescent="0.25"/>
    <row r="392" ht="10.050000000000001" customHeight="1" x14ac:dyDescent="0.25"/>
    <row r="393" ht="28.05" customHeight="1" x14ac:dyDescent="0.25"/>
    <row r="394" ht="28.05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14.1" customHeight="1" x14ac:dyDescent="0.25"/>
    <row r="415" ht="14.1" customHeight="1" x14ac:dyDescent="0.25"/>
    <row r="416" ht="14.1" customHeight="1" x14ac:dyDescent="0.25"/>
    <row r="417" ht="14.1" customHeight="1" x14ac:dyDescent="0.25"/>
    <row r="418" ht="14.1" customHeight="1" x14ac:dyDescent="0.25"/>
    <row r="419" ht="14.1" customHeight="1" x14ac:dyDescent="0.25"/>
    <row r="420" ht="14.1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14.1" customHeight="1" x14ac:dyDescent="0.25"/>
    <row r="431" ht="14.1" customHeight="1" x14ac:dyDescent="0.25"/>
    <row r="432" ht="14.1" customHeight="1" x14ac:dyDescent="0.25"/>
    <row r="433" ht="14.1" customHeight="1" x14ac:dyDescent="0.25"/>
    <row r="434" ht="14.1" customHeight="1" x14ac:dyDescent="0.25"/>
    <row r="435" ht="14.1" customHeight="1" x14ac:dyDescent="0.25"/>
    <row r="436" ht="14.1" customHeight="1" x14ac:dyDescent="0.25"/>
    <row r="437" ht="14.1" customHeight="1" x14ac:dyDescent="0.25"/>
    <row r="438" ht="14.1" customHeight="1" x14ac:dyDescent="0.25"/>
    <row r="439" ht="14.1" customHeight="1" x14ac:dyDescent="0.25"/>
    <row r="440" ht="28.05" customHeight="1" x14ac:dyDescent="0.25"/>
    <row r="441" ht="14.1" customHeight="1" x14ac:dyDescent="0.25"/>
    <row r="442" ht="28.05" customHeight="1" x14ac:dyDescent="0.25"/>
    <row r="443" ht="42" customHeight="1" x14ac:dyDescent="0.25"/>
    <row r="444" ht="10.050000000000001" customHeight="1" x14ac:dyDescent="0.25"/>
  </sheetData>
  <mergeCells count="11">
    <mergeCell ref="A49:E49"/>
    <mergeCell ref="A51:D51"/>
    <mergeCell ref="E51:F51"/>
    <mergeCell ref="A54:E54"/>
    <mergeCell ref="A77:E77"/>
    <mergeCell ref="A79:D79"/>
    <mergeCell ref="E79:F79"/>
    <mergeCell ref="A82:E82"/>
    <mergeCell ref="A129:E129"/>
    <mergeCell ref="A131:D131"/>
    <mergeCell ref="E131:F131"/>
  </mergeCells>
  <phoneticPr fontId="1" type="noConversion"/>
  <conditionalFormatting sqref="F9 F11 F13 F19 F21 F23 F30 F32 F35 F38 F40 F42 F56:F68 F86 F88">
    <cfRule type="cellIs" dxfId="57" priority="1" stopIfTrue="1" operator="equal">
      <formula>"ro"</formula>
    </cfRule>
    <cfRule type="cellIs" dxfId="56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1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  <rowBreaks count="2" manualBreakCount="2">
    <brk id="51" max="5" man="1"/>
    <brk id="79" max="5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indexed="52"/>
  </sheetPr>
  <dimension ref="A1:F468"/>
  <sheetViews>
    <sheetView showZeros="0" view="pageLayout" zoomScale="120" zoomScaleNormal="100" zoomScaleSheetLayoutView="100" zoomScalePageLayoutView="120" workbookViewId="0">
      <selection activeCell="E3" sqref="E3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44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2" t="s">
        <v>387</v>
      </c>
      <c r="B1" s="93" t="s">
        <v>388</v>
      </c>
      <c r="C1" s="93" t="s">
        <v>389</v>
      </c>
      <c r="D1" s="94" t="s">
        <v>390</v>
      </c>
      <c r="E1" s="95" t="s">
        <v>391</v>
      </c>
      <c r="F1" s="96" t="s">
        <v>392</v>
      </c>
    </row>
    <row r="2" spans="1:6" ht="14.1" customHeight="1" x14ac:dyDescent="0.25">
      <c r="A2" s="21"/>
      <c r="B2" s="22"/>
      <c r="C2" s="23"/>
      <c r="D2" s="24"/>
      <c r="E2" s="25"/>
      <c r="F2" s="26"/>
    </row>
    <row r="3" spans="1:6" ht="14.1" customHeight="1" x14ac:dyDescent="0.25">
      <c r="A3" s="27" t="s">
        <v>425</v>
      </c>
      <c r="B3" s="28" t="s">
        <v>426</v>
      </c>
      <c r="C3" s="10"/>
      <c r="D3" s="11"/>
      <c r="E3" s="12"/>
      <c r="F3" s="4"/>
    </row>
    <row r="4" spans="1:6" ht="14.1" customHeight="1" x14ac:dyDescent="0.25">
      <c r="A4" s="13"/>
      <c r="B4" s="14"/>
      <c r="C4" s="10"/>
      <c r="D4" s="11"/>
      <c r="E4" s="12"/>
      <c r="F4" s="4"/>
    </row>
    <row r="5" spans="1:6" ht="14.1" customHeight="1" x14ac:dyDescent="0.25">
      <c r="A5" s="27" t="s">
        <v>51</v>
      </c>
      <c r="B5" s="28" t="s">
        <v>428</v>
      </c>
      <c r="C5" s="10"/>
      <c r="D5" s="11"/>
      <c r="E5" s="12"/>
      <c r="F5" s="4"/>
    </row>
    <row r="6" spans="1:6" ht="14.1" customHeight="1" x14ac:dyDescent="0.25">
      <c r="A6" s="13"/>
      <c r="B6" s="15"/>
      <c r="C6" s="10"/>
      <c r="D6" s="11"/>
      <c r="E6" s="12"/>
      <c r="F6" s="4"/>
    </row>
    <row r="7" spans="1:6" ht="14.1" customHeight="1" x14ac:dyDescent="0.25">
      <c r="A7" s="27" t="s">
        <v>52</v>
      </c>
      <c r="B7" s="28" t="s">
        <v>53</v>
      </c>
      <c r="C7" s="10"/>
      <c r="D7" s="11"/>
      <c r="E7" s="12"/>
      <c r="F7" s="4"/>
    </row>
    <row r="8" spans="1:6" ht="14.1" customHeight="1" x14ac:dyDescent="0.25">
      <c r="A8" s="27"/>
      <c r="B8" s="28" t="s">
        <v>54</v>
      </c>
      <c r="C8" s="10" t="s">
        <v>402</v>
      </c>
      <c r="D8" s="81">
        <v>200</v>
      </c>
      <c r="E8" s="107"/>
      <c r="F8" s="233"/>
    </row>
    <row r="9" spans="1:6" ht="14.1" customHeight="1" x14ac:dyDescent="0.25">
      <c r="A9" s="13"/>
      <c r="B9" s="14"/>
      <c r="C9" s="10"/>
      <c r="D9" s="81"/>
      <c r="E9" s="12"/>
      <c r="F9" s="4"/>
    </row>
    <row r="10" spans="1:6" ht="14.1" customHeight="1" x14ac:dyDescent="0.25">
      <c r="A10" s="27" t="s">
        <v>55</v>
      </c>
      <c r="B10" s="28" t="s">
        <v>56</v>
      </c>
      <c r="C10" s="10" t="s">
        <v>402</v>
      </c>
      <c r="D10" s="81">
        <v>2800</v>
      </c>
      <c r="E10" s="107"/>
      <c r="F10" s="4"/>
    </row>
    <row r="11" spans="1:6" ht="14.1" customHeight="1" x14ac:dyDescent="0.25">
      <c r="A11" s="13"/>
      <c r="B11" s="14"/>
      <c r="C11" s="10"/>
      <c r="D11" s="11"/>
      <c r="E11" s="12"/>
      <c r="F11" s="4"/>
    </row>
    <row r="12" spans="1:6" ht="14.1" customHeight="1" x14ac:dyDescent="0.25">
      <c r="A12" s="13"/>
      <c r="B12" s="14"/>
      <c r="C12" s="10"/>
      <c r="D12" s="11"/>
      <c r="E12" s="12"/>
      <c r="F12" s="4"/>
    </row>
    <row r="13" spans="1:6" ht="14.1" customHeight="1" x14ac:dyDescent="0.25">
      <c r="A13" s="13"/>
      <c r="B13" s="14"/>
      <c r="C13" s="10"/>
      <c r="D13" s="11"/>
      <c r="E13" s="12"/>
      <c r="F13" s="4"/>
    </row>
    <row r="14" spans="1:6" ht="14.1" customHeight="1" x14ac:dyDescent="0.25">
      <c r="A14" s="13"/>
      <c r="B14" s="14"/>
      <c r="C14" s="10"/>
      <c r="D14" s="11"/>
      <c r="E14" s="12"/>
      <c r="F14" s="4"/>
    </row>
    <row r="15" spans="1:6" ht="14.1" customHeight="1" x14ac:dyDescent="0.25">
      <c r="A15" s="13"/>
      <c r="B15" s="14"/>
      <c r="C15" s="10"/>
      <c r="D15" s="11"/>
      <c r="E15" s="12"/>
      <c r="F15" s="4"/>
    </row>
    <row r="16" spans="1:6" ht="14.1" customHeight="1" x14ac:dyDescent="0.25">
      <c r="A16" s="13"/>
      <c r="B16" s="14"/>
      <c r="C16" s="10"/>
      <c r="D16" s="11"/>
      <c r="E16" s="12"/>
      <c r="F16" s="4"/>
    </row>
    <row r="17" spans="1:6" ht="14.1" customHeight="1" x14ac:dyDescent="0.25">
      <c r="A17" s="13"/>
      <c r="B17" s="14"/>
      <c r="C17" s="10"/>
      <c r="D17" s="11"/>
      <c r="E17" s="12"/>
      <c r="F17" s="4"/>
    </row>
    <row r="18" spans="1:6" ht="14.1" customHeight="1" x14ac:dyDescent="0.25">
      <c r="A18" s="13"/>
      <c r="B18" s="14"/>
      <c r="C18" s="10"/>
      <c r="D18" s="11"/>
      <c r="E18" s="12"/>
      <c r="F18" s="4"/>
    </row>
    <row r="19" spans="1:6" ht="14.1" customHeight="1" x14ac:dyDescent="0.25">
      <c r="A19" s="13"/>
      <c r="B19" s="14"/>
      <c r="C19" s="10"/>
      <c r="D19" s="11"/>
      <c r="E19" s="12"/>
      <c r="F19" s="4"/>
    </row>
    <row r="20" spans="1:6" ht="14.1" customHeight="1" x14ac:dyDescent="0.25">
      <c r="A20" s="13"/>
      <c r="B20" s="14"/>
      <c r="C20" s="10"/>
      <c r="D20" s="11"/>
      <c r="E20" s="12"/>
      <c r="F20" s="4"/>
    </row>
    <row r="21" spans="1:6" ht="14.1" customHeight="1" x14ac:dyDescent="0.25">
      <c r="A21" s="13"/>
      <c r="B21" s="14"/>
      <c r="C21" s="10"/>
      <c r="D21" s="11"/>
      <c r="E21" s="12"/>
      <c r="F21" s="4"/>
    </row>
    <row r="22" spans="1:6" ht="14.1" customHeight="1" x14ac:dyDescent="0.25">
      <c r="A22" s="13"/>
      <c r="B22" s="14"/>
      <c r="C22" s="10"/>
      <c r="D22" s="11"/>
      <c r="E22" s="12"/>
      <c r="F22" s="4"/>
    </row>
    <row r="23" spans="1:6" ht="14.1" customHeight="1" x14ac:dyDescent="0.25">
      <c r="A23" s="13"/>
      <c r="B23" s="14"/>
      <c r="C23" s="10"/>
      <c r="D23" s="11"/>
      <c r="E23" s="12"/>
      <c r="F23" s="4"/>
    </row>
    <row r="24" spans="1:6" ht="14.1" customHeight="1" x14ac:dyDescent="0.25">
      <c r="A24" s="13"/>
      <c r="B24" s="14"/>
      <c r="C24" s="10"/>
      <c r="D24" s="11"/>
      <c r="E24" s="12"/>
      <c r="F24" s="4"/>
    </row>
    <row r="25" spans="1:6" ht="14.1" customHeight="1" x14ac:dyDescent="0.25">
      <c r="A25" s="13"/>
      <c r="B25" s="14"/>
      <c r="C25" s="10"/>
      <c r="D25" s="11"/>
      <c r="E25" s="12"/>
      <c r="F25" s="4"/>
    </row>
    <row r="26" spans="1:6" ht="14.1" customHeight="1" x14ac:dyDescent="0.25">
      <c r="A26" s="13"/>
      <c r="B26" s="14"/>
      <c r="C26" s="10"/>
      <c r="D26" s="11"/>
      <c r="E26" s="12"/>
      <c r="F26" s="4"/>
    </row>
    <row r="27" spans="1:6" ht="14.1" customHeight="1" x14ac:dyDescent="0.25">
      <c r="A27" s="13"/>
      <c r="B27" s="14"/>
      <c r="C27" s="10"/>
      <c r="D27" s="11"/>
      <c r="E27" s="12"/>
      <c r="F27" s="4"/>
    </row>
    <row r="28" spans="1:6" ht="14.1" customHeight="1" x14ac:dyDescent="0.25">
      <c r="A28" s="13"/>
      <c r="B28" s="14"/>
      <c r="C28" s="10"/>
      <c r="D28" s="11"/>
      <c r="E28" s="12"/>
      <c r="F28" s="4"/>
    </row>
    <row r="29" spans="1:6" ht="14.1" customHeight="1" x14ac:dyDescent="0.25">
      <c r="A29" s="13"/>
      <c r="B29" s="14"/>
      <c r="C29" s="10"/>
      <c r="D29" s="11"/>
      <c r="E29" s="12"/>
      <c r="F29" s="4"/>
    </row>
    <row r="30" spans="1:6" ht="14.1" customHeight="1" x14ac:dyDescent="0.25">
      <c r="A30" s="13"/>
      <c r="B30" s="14"/>
      <c r="C30" s="10"/>
      <c r="D30" s="11"/>
      <c r="E30" s="12"/>
      <c r="F30" s="4"/>
    </row>
    <row r="31" spans="1:6" ht="14.1" customHeight="1" x14ac:dyDescent="0.25">
      <c r="A31" s="13"/>
      <c r="B31" s="14"/>
      <c r="C31" s="10"/>
      <c r="D31" s="11"/>
      <c r="E31" s="12"/>
      <c r="F31" s="4"/>
    </row>
    <row r="32" spans="1:6" ht="14.1" customHeight="1" x14ac:dyDescent="0.25">
      <c r="A32" s="13"/>
      <c r="B32" s="14"/>
      <c r="C32" s="10"/>
      <c r="D32" s="11"/>
      <c r="E32" s="12"/>
      <c r="F32" s="4"/>
    </row>
    <row r="33" spans="1:6" ht="14.1" customHeight="1" x14ac:dyDescent="0.25">
      <c r="A33" s="13"/>
      <c r="B33" s="14"/>
      <c r="C33" s="10"/>
      <c r="D33" s="11"/>
      <c r="E33" s="12"/>
      <c r="F33" s="4"/>
    </row>
    <row r="34" spans="1:6" ht="14.1" customHeight="1" x14ac:dyDescent="0.25">
      <c r="A34" s="13"/>
      <c r="B34" s="14"/>
      <c r="C34" s="10"/>
      <c r="D34" s="11"/>
      <c r="E34" s="12"/>
      <c r="F34" s="4"/>
    </row>
    <row r="35" spans="1:6" ht="14.1" customHeight="1" x14ac:dyDescent="0.25">
      <c r="A35" s="13"/>
      <c r="B35" s="14"/>
      <c r="C35" s="10"/>
      <c r="D35" s="11"/>
      <c r="E35" s="12"/>
      <c r="F35" s="4"/>
    </row>
    <row r="36" spans="1:6" ht="14.1" customHeight="1" x14ac:dyDescent="0.25">
      <c r="A36" s="13"/>
      <c r="B36" s="14"/>
      <c r="C36" s="10"/>
      <c r="D36" s="11"/>
      <c r="E36" s="12"/>
      <c r="F36" s="4"/>
    </row>
    <row r="37" spans="1:6" ht="14.1" customHeight="1" x14ac:dyDescent="0.25">
      <c r="A37" s="13"/>
      <c r="B37" s="14"/>
      <c r="C37" s="10"/>
      <c r="D37" s="11"/>
      <c r="E37" s="12"/>
      <c r="F37" s="4"/>
    </row>
    <row r="38" spans="1:6" ht="14.1" customHeight="1" x14ac:dyDescent="0.25">
      <c r="A38" s="13"/>
      <c r="B38" s="14"/>
      <c r="C38" s="10"/>
      <c r="D38" s="11"/>
      <c r="E38" s="12"/>
      <c r="F38" s="4"/>
    </row>
    <row r="39" spans="1:6" ht="14.1" customHeight="1" x14ac:dyDescent="0.25">
      <c r="A39" s="13"/>
      <c r="B39" s="14"/>
      <c r="C39" s="10"/>
      <c r="D39" s="11"/>
      <c r="E39" s="12"/>
      <c r="F39" s="4"/>
    </row>
    <row r="40" spans="1:6" ht="14.1" customHeight="1" x14ac:dyDescent="0.25">
      <c r="A40" s="13"/>
      <c r="B40" s="14"/>
      <c r="C40" s="10"/>
      <c r="D40" s="11"/>
      <c r="E40" s="12"/>
      <c r="F40" s="4"/>
    </row>
    <row r="41" spans="1:6" ht="14.1" customHeight="1" x14ac:dyDescent="0.25">
      <c r="A41" s="13"/>
      <c r="B41" s="14"/>
      <c r="C41" s="10"/>
      <c r="D41" s="11"/>
      <c r="E41" s="12"/>
      <c r="F41" s="4"/>
    </row>
    <row r="42" spans="1:6" ht="14.1" customHeight="1" x14ac:dyDescent="0.25">
      <c r="A42" s="13"/>
      <c r="B42" s="14"/>
      <c r="C42" s="10"/>
      <c r="D42" s="11"/>
      <c r="E42" s="12"/>
      <c r="F42" s="4"/>
    </row>
    <row r="43" spans="1:6" ht="14.1" customHeight="1" x14ac:dyDescent="0.25">
      <c r="A43" s="13"/>
      <c r="B43" s="14"/>
      <c r="C43" s="10"/>
      <c r="D43" s="11"/>
      <c r="E43" s="12"/>
      <c r="F43" s="4"/>
    </row>
    <row r="44" spans="1:6" ht="14.1" customHeight="1" x14ac:dyDescent="0.25">
      <c r="A44" s="13"/>
      <c r="B44" s="14"/>
      <c r="C44" s="10"/>
      <c r="D44" s="11"/>
      <c r="E44" s="12"/>
      <c r="F44" s="4"/>
    </row>
    <row r="45" spans="1:6" ht="14.1" customHeight="1" x14ac:dyDescent="0.25">
      <c r="A45" s="13"/>
      <c r="B45" s="14"/>
      <c r="C45" s="10"/>
      <c r="D45" s="11"/>
      <c r="E45" s="12"/>
      <c r="F45" s="4"/>
    </row>
    <row r="46" spans="1:6" ht="14.1" customHeight="1" x14ac:dyDescent="0.25">
      <c r="A46" s="13"/>
      <c r="B46" s="14"/>
      <c r="C46" s="10"/>
      <c r="D46" s="11"/>
      <c r="E46" s="12"/>
      <c r="F46" s="4"/>
    </row>
    <row r="47" spans="1:6" ht="14.1" customHeight="1" x14ac:dyDescent="0.25">
      <c r="A47" s="13"/>
      <c r="B47" s="14"/>
      <c r="C47" s="10"/>
      <c r="D47" s="11"/>
      <c r="E47" s="12"/>
      <c r="F47" s="4"/>
    </row>
    <row r="48" spans="1:6" ht="14.1" customHeight="1" thickBot="1" x14ac:dyDescent="0.3">
      <c r="A48" s="31"/>
      <c r="B48" s="32"/>
      <c r="C48" s="33"/>
      <c r="D48" s="34"/>
      <c r="E48" s="35"/>
      <c r="F48" s="36"/>
    </row>
    <row r="49" spans="1:6" ht="28.05" customHeight="1" thickBot="1" x14ac:dyDescent="0.3">
      <c r="A49" s="283" t="s">
        <v>393</v>
      </c>
      <c r="B49" s="284"/>
      <c r="C49" s="284"/>
      <c r="D49" s="284"/>
      <c r="E49" s="285"/>
      <c r="F49" s="97">
        <f>SUM(F2:F48)</f>
        <v>0</v>
      </c>
    </row>
    <row r="50" spans="1:6" ht="14.1" customHeight="1" x14ac:dyDescent="0.25">
      <c r="A50" s="38"/>
      <c r="B50" s="38"/>
      <c r="C50" s="38"/>
      <c r="D50" s="39"/>
      <c r="E50" s="38"/>
      <c r="F50" s="40"/>
    </row>
    <row r="51" spans="1:6" ht="28.05" customHeight="1" x14ac:dyDescent="0.25">
      <c r="A51" s="246" t="s">
        <v>394</v>
      </c>
      <c r="B51" s="247"/>
      <c r="C51" s="247"/>
      <c r="D51" s="247"/>
      <c r="E51" s="248" t="s">
        <v>395</v>
      </c>
      <c r="F51" s="247"/>
    </row>
    <row r="52" spans="1:6" ht="10.050000000000001" customHeight="1" x14ac:dyDescent="0.25">
      <c r="A52" s="43"/>
      <c r="E52" s="45"/>
    </row>
    <row r="53" spans="1:6" ht="28.05" customHeight="1" x14ac:dyDescent="0.25"/>
    <row r="54" spans="1:6" ht="28.05" customHeight="1" x14ac:dyDescent="0.25"/>
    <row r="55" spans="1:6" ht="14.1" customHeight="1" x14ac:dyDescent="0.25"/>
    <row r="56" spans="1:6" ht="14.1" customHeight="1" x14ac:dyDescent="0.25"/>
    <row r="57" spans="1:6" ht="14.1" customHeight="1" x14ac:dyDescent="0.25"/>
    <row r="58" spans="1:6" ht="14.1" customHeight="1" x14ac:dyDescent="0.25"/>
    <row r="59" spans="1:6" ht="14.1" customHeight="1" x14ac:dyDescent="0.25"/>
    <row r="60" spans="1:6" ht="14.1" customHeight="1" x14ac:dyDescent="0.25"/>
    <row r="61" spans="1:6" ht="14.1" customHeight="1" x14ac:dyDescent="0.25"/>
    <row r="62" spans="1:6" ht="14.1" customHeight="1" x14ac:dyDescent="0.25"/>
    <row r="63" spans="1:6" ht="14.1" customHeight="1" x14ac:dyDescent="0.25"/>
    <row r="64" spans="1:6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28.05" customHeight="1" x14ac:dyDescent="0.25"/>
    <row r="101" ht="14.1" customHeight="1" x14ac:dyDescent="0.25"/>
    <row r="102" ht="28.05" customHeight="1" x14ac:dyDescent="0.25"/>
    <row r="103" ht="42" customHeight="1" x14ac:dyDescent="0.25"/>
    <row r="104" ht="10.050000000000001" customHeight="1" x14ac:dyDescent="0.25"/>
    <row r="105" ht="28.05" customHeight="1" x14ac:dyDescent="0.25"/>
    <row r="106" ht="28.05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28.05" customHeight="1" x14ac:dyDescent="0.25"/>
    <row r="153" ht="14.1" customHeight="1" x14ac:dyDescent="0.25"/>
    <row r="154" ht="28.05" customHeight="1" x14ac:dyDescent="0.25"/>
    <row r="155" ht="42" customHeight="1" x14ac:dyDescent="0.25"/>
    <row r="156" ht="10.050000000000001" customHeight="1" x14ac:dyDescent="0.25"/>
    <row r="157" ht="28.05" customHeight="1" x14ac:dyDescent="0.25"/>
    <row r="158" ht="28.05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28.05" customHeight="1" x14ac:dyDescent="0.25"/>
    <row r="205" ht="14.1" customHeight="1" x14ac:dyDescent="0.25"/>
    <row r="206" ht="28.05" customHeight="1" x14ac:dyDescent="0.25"/>
    <row r="207" ht="42" customHeight="1" x14ac:dyDescent="0.25"/>
    <row r="208" ht="10.050000000000001" customHeight="1" x14ac:dyDescent="0.25"/>
    <row r="209" ht="28.05" customHeight="1" x14ac:dyDescent="0.25"/>
    <row r="210" ht="28.05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28.05" customHeight="1" x14ac:dyDescent="0.25"/>
    <row r="257" ht="14.1" customHeight="1" x14ac:dyDescent="0.25"/>
    <row r="258" ht="28.05" customHeight="1" x14ac:dyDescent="0.25"/>
    <row r="259" ht="42" customHeight="1" x14ac:dyDescent="0.25"/>
    <row r="260" ht="10.050000000000001" customHeight="1" x14ac:dyDescent="0.25"/>
    <row r="261" ht="28.05" customHeight="1" x14ac:dyDescent="0.25"/>
    <row r="262" ht="28.05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28.05" customHeight="1" x14ac:dyDescent="0.25"/>
    <row r="309" ht="14.1" customHeight="1" x14ac:dyDescent="0.25"/>
    <row r="310" ht="28.05" customHeight="1" x14ac:dyDescent="0.25"/>
    <row r="311" ht="42" customHeight="1" x14ac:dyDescent="0.25"/>
    <row r="312" ht="10.050000000000001" customHeight="1" x14ac:dyDescent="0.25"/>
    <row r="313" ht="28.05" customHeight="1" x14ac:dyDescent="0.25"/>
    <row r="314" ht="28.05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28.05" customHeight="1" x14ac:dyDescent="0.25"/>
    <row r="361" ht="14.1" customHeight="1" x14ac:dyDescent="0.25"/>
    <row r="362" ht="28.05" customHeight="1" x14ac:dyDescent="0.25"/>
    <row r="363" ht="42" customHeight="1" x14ac:dyDescent="0.25"/>
    <row r="364" ht="10.050000000000001" customHeight="1" x14ac:dyDescent="0.25"/>
    <row r="365" ht="28.05" customHeight="1" x14ac:dyDescent="0.25"/>
    <row r="366" ht="28.05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28.05" customHeight="1" x14ac:dyDescent="0.25"/>
    <row r="413" ht="14.1" customHeight="1" x14ac:dyDescent="0.25"/>
    <row r="414" ht="28.05" customHeight="1" x14ac:dyDescent="0.25"/>
    <row r="415" ht="42" customHeight="1" x14ac:dyDescent="0.25"/>
    <row r="416" ht="10.050000000000001" customHeight="1" x14ac:dyDescent="0.25"/>
    <row r="417" ht="28.05" customHeight="1" x14ac:dyDescent="0.25"/>
    <row r="418" ht="28.05" customHeight="1" x14ac:dyDescent="0.25"/>
    <row r="419" ht="14.1" customHeight="1" x14ac:dyDescent="0.25"/>
    <row r="420" ht="14.1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14.1" customHeight="1" x14ac:dyDescent="0.25"/>
    <row r="431" ht="14.1" customHeight="1" x14ac:dyDescent="0.25"/>
    <row r="432" ht="14.1" customHeight="1" x14ac:dyDescent="0.25"/>
    <row r="433" ht="14.1" customHeight="1" x14ac:dyDescent="0.25"/>
    <row r="434" ht="14.1" customHeight="1" x14ac:dyDescent="0.25"/>
    <row r="435" ht="14.1" customHeight="1" x14ac:dyDescent="0.25"/>
    <row r="436" ht="14.1" customHeight="1" x14ac:dyDescent="0.25"/>
    <row r="437" ht="14.1" customHeight="1" x14ac:dyDescent="0.25"/>
    <row r="438" ht="14.1" customHeight="1" x14ac:dyDescent="0.25"/>
    <row r="439" ht="14.1" customHeight="1" x14ac:dyDescent="0.25"/>
    <row r="440" ht="14.1" customHeight="1" x14ac:dyDescent="0.25"/>
    <row r="441" ht="14.1" customHeight="1" x14ac:dyDescent="0.25"/>
    <row r="442" ht="14.1" customHeight="1" x14ac:dyDescent="0.25"/>
    <row r="443" ht="14.1" customHeight="1" x14ac:dyDescent="0.25"/>
    <row r="444" ht="14.1" customHeight="1" x14ac:dyDescent="0.25"/>
    <row r="445" ht="14.1" customHeight="1" x14ac:dyDescent="0.25"/>
    <row r="446" ht="14.1" customHeight="1" x14ac:dyDescent="0.25"/>
    <row r="447" ht="14.1" customHeight="1" x14ac:dyDescent="0.25"/>
    <row r="448" ht="14.1" customHeight="1" x14ac:dyDescent="0.25"/>
    <row r="449" ht="14.1" customHeight="1" x14ac:dyDescent="0.25"/>
    <row r="450" ht="14.1" customHeight="1" x14ac:dyDescent="0.25"/>
    <row r="451" ht="14.1" customHeight="1" x14ac:dyDescent="0.25"/>
    <row r="452" ht="14.1" customHeight="1" x14ac:dyDescent="0.25"/>
    <row r="453" ht="14.1" customHeight="1" x14ac:dyDescent="0.25"/>
    <row r="454" ht="14.1" customHeight="1" x14ac:dyDescent="0.25"/>
    <row r="455" ht="14.1" customHeight="1" x14ac:dyDescent="0.25"/>
    <row r="456" ht="14.1" customHeight="1" x14ac:dyDescent="0.25"/>
    <row r="457" ht="14.1" customHeight="1" x14ac:dyDescent="0.25"/>
    <row r="458" ht="14.1" customHeight="1" x14ac:dyDescent="0.25"/>
    <row r="459" ht="14.1" customHeight="1" x14ac:dyDescent="0.25"/>
    <row r="460" ht="14.1" customHeight="1" x14ac:dyDescent="0.25"/>
    <row r="461" ht="14.1" customHeight="1" x14ac:dyDescent="0.25"/>
    <row r="462" ht="14.1" customHeight="1" x14ac:dyDescent="0.25"/>
    <row r="463" ht="14.1" customHeight="1" x14ac:dyDescent="0.25"/>
    <row r="464" ht="28.05" customHeight="1" x14ac:dyDescent="0.25"/>
    <row r="465" ht="14.1" customHeight="1" x14ac:dyDescent="0.25"/>
    <row r="466" ht="28.05" customHeight="1" x14ac:dyDescent="0.25"/>
    <row r="467" ht="42" customHeight="1" x14ac:dyDescent="0.25"/>
    <row r="468" ht="10.050000000000001" customHeight="1" x14ac:dyDescent="0.25"/>
  </sheetData>
  <mergeCells count="3">
    <mergeCell ref="A49:E49"/>
    <mergeCell ref="A51:D51"/>
    <mergeCell ref="E51:F51"/>
  </mergeCells>
  <phoneticPr fontId="1" type="noConversion"/>
  <conditionalFormatting sqref="F8 F10">
    <cfRule type="cellIs" dxfId="55" priority="1" stopIfTrue="1" operator="equal">
      <formula>"ro"</formula>
    </cfRule>
    <cfRule type="cellIs" dxfId="54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4" orientation="portrait" blackAndWhite="1" useFirstPageNumber="1" r:id="rId1"/>
  <headerFooter alignWithMargins="0">
    <oddHeader>&amp;L
&amp;"-,Regular"&amp;8Part C2: Pricing Data
COO 03-2025.26</oddHeader>
    <oddFooter>&amp;C&amp;"Calibri,Regular"&amp;8Part C2: Page &amp;P&amp;  of 80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indexed="52"/>
  </sheetPr>
  <dimension ref="A1:H447"/>
  <sheetViews>
    <sheetView showZeros="0" view="pageBreakPreview" zoomScale="140" zoomScaleNormal="100" zoomScaleSheetLayoutView="140" workbookViewId="0">
      <selection activeCell="E42" sqref="E42:F66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8" ht="28.05" customHeight="1" thickBot="1" x14ac:dyDescent="0.3">
      <c r="A1" s="92" t="s">
        <v>387</v>
      </c>
      <c r="B1" s="93" t="s">
        <v>388</v>
      </c>
      <c r="C1" s="93" t="s">
        <v>389</v>
      </c>
      <c r="D1" s="94" t="s">
        <v>390</v>
      </c>
      <c r="E1" s="95" t="s">
        <v>391</v>
      </c>
      <c r="F1" s="96" t="s">
        <v>392</v>
      </c>
    </row>
    <row r="2" spans="1:8" ht="14.1" customHeight="1" x14ac:dyDescent="0.25">
      <c r="A2" s="21"/>
      <c r="B2" s="22"/>
      <c r="C2" s="23"/>
      <c r="D2" s="109"/>
      <c r="E2" s="25"/>
      <c r="F2" s="26"/>
    </row>
    <row r="3" spans="1:8" ht="14.1" customHeight="1" x14ac:dyDescent="0.25">
      <c r="A3" s="27" t="s">
        <v>425</v>
      </c>
      <c r="B3" s="28" t="s">
        <v>426</v>
      </c>
      <c r="C3" s="10"/>
      <c r="D3" s="81"/>
      <c r="E3" s="12"/>
      <c r="F3" s="4"/>
    </row>
    <row r="4" spans="1:8" ht="14.1" customHeight="1" x14ac:dyDescent="0.25">
      <c r="A4" s="13"/>
      <c r="B4" s="14"/>
      <c r="C4" s="10"/>
      <c r="D4" s="81"/>
      <c r="E4" s="12"/>
      <c r="F4" s="4"/>
    </row>
    <row r="5" spans="1:8" ht="14.1" customHeight="1" x14ac:dyDescent="0.25">
      <c r="A5" s="27" t="s">
        <v>43</v>
      </c>
      <c r="B5" s="28" t="s">
        <v>377</v>
      </c>
      <c r="C5" s="10"/>
      <c r="D5" s="81"/>
      <c r="E5" s="12"/>
      <c r="F5" s="4"/>
    </row>
    <row r="6" spans="1:8" ht="14.1" customHeight="1" x14ac:dyDescent="0.25">
      <c r="A6" s="13"/>
      <c r="B6" s="15"/>
      <c r="C6" s="10"/>
      <c r="D6" s="81"/>
      <c r="E6" s="12"/>
      <c r="F6" s="4"/>
    </row>
    <row r="7" spans="1:8" ht="14.1" customHeight="1" x14ac:dyDescent="0.25">
      <c r="A7" s="27" t="s">
        <v>44</v>
      </c>
      <c r="B7" s="28" t="s">
        <v>45</v>
      </c>
      <c r="C7" s="10"/>
      <c r="D7" s="81"/>
      <c r="E7" s="12"/>
      <c r="F7" s="4"/>
    </row>
    <row r="8" spans="1:8" ht="14.1" customHeight="1" x14ac:dyDescent="0.25">
      <c r="A8" s="13"/>
      <c r="B8" s="14"/>
      <c r="C8" s="10"/>
      <c r="D8" s="81"/>
      <c r="E8" s="12"/>
      <c r="F8" s="4"/>
    </row>
    <row r="9" spans="1:8" ht="14.1" customHeight="1" x14ac:dyDescent="0.25">
      <c r="A9" s="13" t="s">
        <v>48</v>
      </c>
      <c r="B9" s="14" t="s">
        <v>259</v>
      </c>
      <c r="C9" s="10"/>
      <c r="D9" s="81"/>
      <c r="E9" s="12"/>
      <c r="F9" s="4"/>
    </row>
    <row r="10" spans="1:8" ht="14.1" customHeight="1" x14ac:dyDescent="0.25">
      <c r="A10" s="13"/>
      <c r="B10" s="14"/>
      <c r="C10" s="10"/>
      <c r="D10" s="81"/>
      <c r="E10" s="12"/>
      <c r="F10" s="4"/>
    </row>
    <row r="11" spans="1:8" ht="14.1" customHeight="1" x14ac:dyDescent="0.25">
      <c r="A11" s="13" t="s">
        <v>49</v>
      </c>
      <c r="B11" s="14" t="s">
        <v>46</v>
      </c>
      <c r="C11" s="10" t="s">
        <v>402</v>
      </c>
      <c r="D11" s="81">
        <v>355</v>
      </c>
      <c r="E11" s="107"/>
      <c r="F11" s="4"/>
    </row>
    <row r="12" spans="1:8" ht="14.1" customHeight="1" x14ac:dyDescent="0.25">
      <c r="A12" s="13"/>
      <c r="B12" s="14"/>
      <c r="C12" s="10"/>
      <c r="D12" s="81"/>
      <c r="E12" s="12"/>
      <c r="F12" s="4"/>
    </row>
    <row r="13" spans="1:8" ht="14.1" customHeight="1" x14ac:dyDescent="0.25">
      <c r="A13" s="13" t="s">
        <v>50</v>
      </c>
      <c r="B13" s="14" t="s">
        <v>47</v>
      </c>
      <c r="C13" s="10" t="s">
        <v>402</v>
      </c>
      <c r="D13" s="81">
        <f>566+340</f>
        <v>906</v>
      </c>
      <c r="E13" s="107"/>
      <c r="F13" s="4"/>
    </row>
    <row r="14" spans="1:8" ht="14.1" customHeight="1" x14ac:dyDescent="0.25">
      <c r="A14" s="13"/>
      <c r="B14" s="14"/>
      <c r="C14" s="10"/>
      <c r="D14" s="81"/>
      <c r="E14" s="12"/>
      <c r="F14" s="4"/>
    </row>
    <row r="15" spans="1:8" ht="14.1" customHeight="1" x14ac:dyDescent="0.25">
      <c r="A15" s="13" t="s">
        <v>783</v>
      </c>
      <c r="B15" s="14" t="s">
        <v>784</v>
      </c>
      <c r="C15" s="10" t="s">
        <v>402</v>
      </c>
      <c r="D15" s="81">
        <f>855+384</f>
        <v>1239</v>
      </c>
      <c r="E15" s="107"/>
      <c r="F15" s="4"/>
    </row>
    <row r="16" spans="1:8" ht="14.1" customHeight="1" x14ac:dyDescent="0.25">
      <c r="A16" s="27"/>
      <c r="B16" s="28"/>
      <c r="C16" s="10"/>
      <c r="D16" s="81"/>
      <c r="E16" s="12"/>
      <c r="F16" s="4"/>
      <c r="H16" s="44"/>
    </row>
    <row r="17" spans="1:8" ht="14.1" customHeight="1" x14ac:dyDescent="0.25">
      <c r="A17" s="27" t="s">
        <v>57</v>
      </c>
      <c r="B17" s="28" t="s">
        <v>64</v>
      </c>
      <c r="C17" s="10"/>
      <c r="D17" s="81"/>
      <c r="E17" s="12"/>
      <c r="F17" s="4"/>
      <c r="H17" s="44"/>
    </row>
    <row r="18" spans="1:8" ht="14.1" customHeight="1" x14ac:dyDescent="0.25">
      <c r="A18" s="13"/>
      <c r="B18" s="28" t="s">
        <v>256</v>
      </c>
      <c r="C18" s="10"/>
      <c r="D18" s="81"/>
      <c r="E18" s="12"/>
      <c r="F18" s="4"/>
    </row>
    <row r="19" spans="1:8" ht="14.1" customHeight="1" x14ac:dyDescent="0.25">
      <c r="A19" s="13"/>
      <c r="B19" s="14"/>
      <c r="C19" s="10"/>
      <c r="D19" s="81"/>
      <c r="E19" s="12"/>
      <c r="F19" s="4"/>
    </row>
    <row r="20" spans="1:8" ht="14.1" customHeight="1" x14ac:dyDescent="0.25">
      <c r="A20" s="13" t="s">
        <v>69</v>
      </c>
      <c r="B20" s="14" t="s">
        <v>65</v>
      </c>
      <c r="C20" s="10" t="s">
        <v>402</v>
      </c>
      <c r="D20" s="81">
        <v>99</v>
      </c>
      <c r="E20" s="107"/>
      <c r="F20" s="4"/>
    </row>
    <row r="21" spans="1:8" ht="14.1" customHeight="1" x14ac:dyDescent="0.25">
      <c r="A21" s="13"/>
      <c r="B21" s="14"/>
      <c r="C21" s="10"/>
      <c r="D21" s="81"/>
      <c r="E21" s="12"/>
      <c r="F21" s="4"/>
    </row>
    <row r="22" spans="1:8" ht="14.1" customHeight="1" x14ac:dyDescent="0.25">
      <c r="A22" s="13" t="s">
        <v>70</v>
      </c>
      <c r="B22" s="14" t="s">
        <v>66</v>
      </c>
      <c r="C22" s="10" t="s">
        <v>402</v>
      </c>
      <c r="D22" s="81">
        <v>60</v>
      </c>
      <c r="E22" s="107"/>
      <c r="F22" s="4"/>
    </row>
    <row r="23" spans="1:8" ht="14.1" customHeight="1" x14ac:dyDescent="0.25">
      <c r="A23" s="13"/>
      <c r="B23" s="14"/>
      <c r="C23" s="10"/>
      <c r="D23" s="81"/>
      <c r="E23" s="12"/>
      <c r="F23" s="4"/>
    </row>
    <row r="24" spans="1:8" ht="14.1" customHeight="1" x14ac:dyDescent="0.25">
      <c r="A24" s="13"/>
      <c r="B24" s="14"/>
      <c r="C24" s="10"/>
      <c r="D24" s="81"/>
      <c r="E24" s="12"/>
      <c r="F24" s="4"/>
    </row>
    <row r="25" spans="1:8" ht="14.1" customHeight="1" x14ac:dyDescent="0.25">
      <c r="A25" s="27" t="s">
        <v>71</v>
      </c>
      <c r="B25" s="28" t="s">
        <v>254</v>
      </c>
      <c r="C25" s="10"/>
      <c r="D25" s="81"/>
      <c r="E25" s="12"/>
      <c r="F25" s="4"/>
    </row>
    <row r="26" spans="1:8" ht="14.1" customHeight="1" x14ac:dyDescent="0.25">
      <c r="A26" s="13"/>
      <c r="B26" s="28" t="s">
        <v>255</v>
      </c>
      <c r="C26" s="10" t="s">
        <v>402</v>
      </c>
      <c r="D26" s="81">
        <v>25</v>
      </c>
      <c r="E26" s="107"/>
      <c r="F26" s="233"/>
    </row>
    <row r="27" spans="1:8" ht="14.1" customHeight="1" x14ac:dyDescent="0.25">
      <c r="A27" s="13"/>
      <c r="B27" s="14"/>
      <c r="C27" s="10"/>
      <c r="D27" s="81"/>
      <c r="E27" s="12"/>
      <c r="F27" s="4"/>
    </row>
    <row r="28" spans="1:8" ht="14.1" customHeight="1" x14ac:dyDescent="0.25">
      <c r="A28" s="27" t="s">
        <v>72</v>
      </c>
      <c r="B28" s="28" t="s">
        <v>67</v>
      </c>
      <c r="C28" s="10"/>
      <c r="D28" s="81"/>
      <c r="E28" s="12"/>
      <c r="F28" s="4"/>
    </row>
    <row r="29" spans="1:8" ht="14.1" customHeight="1" x14ac:dyDescent="0.25">
      <c r="A29" s="13"/>
      <c r="B29" s="28" t="s">
        <v>68</v>
      </c>
      <c r="C29" s="10" t="s">
        <v>402</v>
      </c>
      <c r="D29" s="81">
        <v>10</v>
      </c>
      <c r="E29" s="107"/>
      <c r="F29" s="233"/>
    </row>
    <row r="30" spans="1:8" ht="14.1" customHeight="1" x14ac:dyDescent="0.25">
      <c r="A30" s="13"/>
      <c r="B30" s="14"/>
      <c r="C30" s="10"/>
      <c r="D30" s="81"/>
      <c r="E30" s="12"/>
      <c r="F30" s="4"/>
    </row>
    <row r="31" spans="1:8" ht="14.1" customHeight="1" thickBot="1" x14ac:dyDescent="0.3">
      <c r="A31" s="31"/>
      <c r="B31" s="32"/>
      <c r="C31" s="33"/>
      <c r="D31" s="110"/>
      <c r="E31" s="35"/>
      <c r="F31" s="36"/>
    </row>
    <row r="32" spans="1:8" ht="28.05" customHeight="1" thickBot="1" x14ac:dyDescent="0.3">
      <c r="A32" s="283" t="s">
        <v>396</v>
      </c>
      <c r="B32" s="284"/>
      <c r="C32" s="284"/>
      <c r="D32" s="284"/>
      <c r="E32" s="285"/>
      <c r="F32" s="97">
        <f>SUM(F2:F31)</f>
        <v>0</v>
      </c>
    </row>
    <row r="33" spans="1:6" ht="14.1" customHeight="1" x14ac:dyDescent="0.25">
      <c r="A33" s="38"/>
      <c r="B33" s="38"/>
      <c r="C33" s="38"/>
      <c r="D33" s="111"/>
      <c r="E33" s="38"/>
      <c r="F33" s="40"/>
    </row>
    <row r="34" spans="1:6" ht="28.05" customHeight="1" x14ac:dyDescent="0.25">
      <c r="A34" s="246" t="s">
        <v>394</v>
      </c>
      <c r="B34" s="247"/>
      <c r="C34" s="247"/>
      <c r="D34" s="247"/>
      <c r="E34" s="248" t="s">
        <v>395</v>
      </c>
      <c r="F34" s="247"/>
    </row>
    <row r="35" spans="1:6" ht="10.050000000000001" customHeight="1" thickBot="1" x14ac:dyDescent="0.3">
      <c r="A35" s="43"/>
      <c r="E35" s="45"/>
    </row>
    <row r="36" spans="1:6" ht="28.05" customHeight="1" thickBot="1" x14ac:dyDescent="0.3">
      <c r="A36" s="92" t="s">
        <v>387</v>
      </c>
      <c r="B36" s="93" t="s">
        <v>388</v>
      </c>
      <c r="C36" s="93" t="s">
        <v>389</v>
      </c>
      <c r="D36" s="94" t="s">
        <v>390</v>
      </c>
      <c r="E36" s="95" t="s">
        <v>391</v>
      </c>
      <c r="F36" s="96" t="s">
        <v>392</v>
      </c>
    </row>
    <row r="37" spans="1:6" ht="28.05" customHeight="1" x14ac:dyDescent="0.25">
      <c r="A37" s="286" t="s">
        <v>397</v>
      </c>
      <c r="B37" s="287"/>
      <c r="C37" s="287"/>
      <c r="D37" s="287"/>
      <c r="E37" s="288"/>
      <c r="F37" s="98">
        <f>F32</f>
        <v>0</v>
      </c>
    </row>
    <row r="38" spans="1:6" ht="14.1" customHeight="1" x14ac:dyDescent="0.25">
      <c r="A38" s="13"/>
      <c r="B38" s="14"/>
      <c r="C38" s="10"/>
      <c r="D38" s="81"/>
      <c r="E38" s="12"/>
      <c r="F38" s="4"/>
    </row>
    <row r="39" spans="1:6" ht="14.1" customHeight="1" x14ac:dyDescent="0.25">
      <c r="A39" s="27" t="s">
        <v>73</v>
      </c>
      <c r="B39" s="28" t="s">
        <v>74</v>
      </c>
      <c r="C39" s="10"/>
      <c r="D39" s="81"/>
      <c r="E39" s="12"/>
      <c r="F39" s="4"/>
    </row>
    <row r="40" spans="1:6" ht="14.1" customHeight="1" x14ac:dyDescent="0.25">
      <c r="A40" s="13"/>
      <c r="B40" s="28" t="s">
        <v>75</v>
      </c>
      <c r="C40" s="10"/>
      <c r="D40" s="81"/>
      <c r="E40" s="12"/>
      <c r="F40" s="4"/>
    </row>
    <row r="41" spans="1:6" ht="14.1" customHeight="1" x14ac:dyDescent="0.25">
      <c r="A41" s="13"/>
      <c r="B41" s="28" t="s">
        <v>76</v>
      </c>
      <c r="C41" s="10"/>
      <c r="D41" s="81"/>
      <c r="E41" s="12"/>
      <c r="F41" s="4"/>
    </row>
    <row r="42" spans="1:6" ht="14.1" customHeight="1" x14ac:dyDescent="0.25">
      <c r="A42" s="13"/>
      <c r="B42" s="28" t="s">
        <v>77</v>
      </c>
      <c r="C42" s="10" t="s">
        <v>402</v>
      </c>
      <c r="D42" s="81">
        <v>1672</v>
      </c>
      <c r="E42" s="107"/>
      <c r="F42" s="4"/>
    </row>
    <row r="43" spans="1:6" ht="14.1" customHeight="1" x14ac:dyDescent="0.25">
      <c r="A43" s="13"/>
      <c r="B43" s="14"/>
      <c r="C43" s="10"/>
      <c r="D43" s="81"/>
      <c r="E43" s="12"/>
      <c r="F43" s="4"/>
    </row>
    <row r="44" spans="1:6" ht="14.1" customHeight="1" x14ac:dyDescent="0.25">
      <c r="A44" s="27" t="s">
        <v>78</v>
      </c>
      <c r="B44" s="28" t="s">
        <v>79</v>
      </c>
      <c r="C44" s="10"/>
      <c r="D44" s="81"/>
      <c r="E44" s="12"/>
      <c r="F44" s="4"/>
    </row>
    <row r="45" spans="1:6" ht="14.1" customHeight="1" x14ac:dyDescent="0.25">
      <c r="A45" s="13"/>
      <c r="B45" s="28" t="s">
        <v>80</v>
      </c>
      <c r="C45" s="10"/>
      <c r="D45" s="81"/>
      <c r="E45" s="12"/>
      <c r="F45" s="4"/>
    </row>
    <row r="46" spans="1:6" ht="14.1" customHeight="1" x14ac:dyDescent="0.25">
      <c r="A46" s="13"/>
      <c r="B46" s="14"/>
      <c r="C46" s="10"/>
      <c r="D46" s="81"/>
      <c r="E46" s="12"/>
      <c r="F46" s="4"/>
    </row>
    <row r="47" spans="1:6" ht="14.1" customHeight="1" x14ac:dyDescent="0.25">
      <c r="A47" s="13" t="s">
        <v>84</v>
      </c>
      <c r="B47" s="14" t="s">
        <v>81</v>
      </c>
      <c r="C47" s="10" t="s">
        <v>402</v>
      </c>
      <c r="D47" s="81">
        <v>60</v>
      </c>
      <c r="E47" s="107"/>
      <c r="F47" s="233"/>
    </row>
    <row r="48" spans="1:6" ht="14.1" customHeight="1" x14ac:dyDescent="0.25">
      <c r="A48" s="13"/>
      <c r="B48" s="14"/>
      <c r="C48" s="10"/>
      <c r="D48" s="81"/>
      <c r="E48" s="12"/>
      <c r="F48" s="4"/>
    </row>
    <row r="49" spans="1:6" ht="14.1" customHeight="1" x14ac:dyDescent="0.25">
      <c r="A49" s="13" t="s">
        <v>85</v>
      </c>
      <c r="B49" s="14" t="s">
        <v>82</v>
      </c>
      <c r="C49" s="10"/>
      <c r="D49" s="81"/>
      <c r="E49" s="12"/>
      <c r="F49" s="4"/>
    </row>
    <row r="50" spans="1:6" ht="14.1" customHeight="1" x14ac:dyDescent="0.25">
      <c r="A50" s="13"/>
      <c r="B50" s="14" t="s">
        <v>83</v>
      </c>
      <c r="C50" s="10" t="s">
        <v>402</v>
      </c>
      <c r="D50" s="81">
        <v>12</v>
      </c>
      <c r="E50" s="107"/>
      <c r="F50" s="233"/>
    </row>
    <row r="51" spans="1:6" ht="14.1" customHeight="1" x14ac:dyDescent="0.25">
      <c r="A51" s="13"/>
      <c r="B51" s="14"/>
      <c r="C51" s="10"/>
      <c r="D51" s="81"/>
      <c r="E51" s="12"/>
      <c r="F51" s="4"/>
    </row>
    <row r="52" spans="1:6" ht="14.1" customHeight="1" x14ac:dyDescent="0.25">
      <c r="A52" s="13"/>
      <c r="B52" s="14"/>
      <c r="C52" s="10"/>
      <c r="D52" s="81"/>
      <c r="E52" s="12"/>
      <c r="F52" s="4"/>
    </row>
    <row r="53" spans="1:6" ht="14.1" customHeight="1" x14ac:dyDescent="0.25">
      <c r="A53" s="27" t="s">
        <v>86</v>
      </c>
      <c r="B53" s="28" t="s">
        <v>87</v>
      </c>
      <c r="C53" s="10"/>
      <c r="D53" s="81"/>
      <c r="E53" s="12"/>
      <c r="F53" s="4"/>
    </row>
    <row r="54" spans="1:6" ht="14.1" customHeight="1" x14ac:dyDescent="0.25">
      <c r="A54" s="13"/>
      <c r="B54" s="14"/>
      <c r="C54" s="10"/>
      <c r="D54" s="81"/>
      <c r="E54" s="12"/>
      <c r="F54" s="4"/>
    </row>
    <row r="55" spans="1:6" ht="14.1" customHeight="1" x14ac:dyDescent="0.25">
      <c r="A55" s="13" t="s">
        <v>92</v>
      </c>
      <c r="B55" s="14" t="s">
        <v>88</v>
      </c>
      <c r="C55" s="10"/>
      <c r="D55" s="81"/>
      <c r="E55" s="12"/>
      <c r="F55" s="4"/>
    </row>
    <row r="56" spans="1:6" ht="14.1" customHeight="1" x14ac:dyDescent="0.25">
      <c r="A56" s="13"/>
      <c r="B56" s="14" t="s">
        <v>89</v>
      </c>
      <c r="C56" s="10" t="s">
        <v>402</v>
      </c>
      <c r="D56" s="81">
        <v>16</v>
      </c>
      <c r="E56" s="107"/>
      <c r="F56" s="233"/>
    </row>
    <row r="57" spans="1:6" ht="14.1" customHeight="1" x14ac:dyDescent="0.25">
      <c r="A57" s="13"/>
      <c r="B57" s="14"/>
      <c r="C57" s="10"/>
      <c r="D57" s="81"/>
      <c r="E57" s="12"/>
      <c r="F57" s="4"/>
    </row>
    <row r="58" spans="1:6" ht="14.1" customHeight="1" x14ac:dyDescent="0.25">
      <c r="A58" s="13" t="s">
        <v>93</v>
      </c>
      <c r="B58" s="14" t="s">
        <v>90</v>
      </c>
      <c r="C58" s="10"/>
      <c r="D58" s="81"/>
      <c r="E58" s="12"/>
      <c r="F58" s="4"/>
    </row>
    <row r="59" spans="1:6" ht="14.1" customHeight="1" x14ac:dyDescent="0.25">
      <c r="A59" s="13"/>
      <c r="B59" s="14" t="s">
        <v>91</v>
      </c>
      <c r="C59" s="10" t="s">
        <v>402</v>
      </c>
      <c r="D59" s="81">
        <v>80</v>
      </c>
      <c r="E59" s="107"/>
      <c r="F59" s="4"/>
    </row>
    <row r="60" spans="1:6" ht="14.1" customHeight="1" x14ac:dyDescent="0.25">
      <c r="A60" s="13"/>
      <c r="B60" s="14"/>
      <c r="C60" s="10"/>
      <c r="D60" s="81"/>
      <c r="E60" s="12"/>
      <c r="F60" s="4"/>
    </row>
    <row r="61" spans="1:6" ht="14.1" customHeight="1" x14ac:dyDescent="0.25">
      <c r="A61" s="27" t="s">
        <v>94</v>
      </c>
      <c r="B61" s="28" t="s">
        <v>95</v>
      </c>
      <c r="C61" s="10"/>
      <c r="D61" s="81"/>
      <c r="E61" s="12"/>
      <c r="F61" s="4"/>
    </row>
    <row r="62" spans="1:6" ht="14.1" customHeight="1" x14ac:dyDescent="0.25">
      <c r="A62" s="13"/>
      <c r="B62" s="28" t="s">
        <v>96</v>
      </c>
      <c r="C62" s="10"/>
      <c r="D62" s="81"/>
      <c r="E62" s="12"/>
      <c r="F62" s="4"/>
    </row>
    <row r="63" spans="1:6" ht="14.1" customHeight="1" x14ac:dyDescent="0.25">
      <c r="A63" s="13"/>
      <c r="B63" s="28" t="s">
        <v>97</v>
      </c>
      <c r="C63" s="10"/>
      <c r="D63" s="81"/>
      <c r="E63" s="12"/>
      <c r="F63" s="4"/>
    </row>
    <row r="64" spans="1:6" ht="14.1" customHeight="1" x14ac:dyDescent="0.25">
      <c r="A64" s="13"/>
      <c r="B64" s="28" t="s">
        <v>98</v>
      </c>
      <c r="C64" s="10" t="s">
        <v>402</v>
      </c>
      <c r="D64" s="81">
        <v>500</v>
      </c>
      <c r="E64" s="107"/>
      <c r="F64" s="4"/>
    </row>
    <row r="65" spans="1:6" ht="14.1" customHeight="1" x14ac:dyDescent="0.25">
      <c r="A65" s="13"/>
      <c r="B65" s="14"/>
      <c r="C65" s="10"/>
      <c r="D65" s="81"/>
      <c r="E65" s="12"/>
      <c r="F65" s="4"/>
    </row>
    <row r="66" spans="1:6" ht="14.1" customHeight="1" x14ac:dyDescent="0.25">
      <c r="A66" s="27" t="s">
        <v>100</v>
      </c>
      <c r="B66" s="28" t="s">
        <v>99</v>
      </c>
      <c r="C66" s="10" t="s">
        <v>402</v>
      </c>
      <c r="D66" s="81">
        <v>105</v>
      </c>
      <c r="E66" s="107"/>
      <c r="F66" s="233"/>
    </row>
    <row r="67" spans="1:6" ht="14.1" customHeight="1" x14ac:dyDescent="0.25">
      <c r="A67" s="13"/>
      <c r="B67" s="14"/>
      <c r="C67" s="10"/>
      <c r="D67" s="81"/>
      <c r="E67" s="12"/>
      <c r="F67" s="4"/>
    </row>
    <row r="68" spans="1:6" ht="14.1" customHeight="1" x14ac:dyDescent="0.25">
      <c r="A68" s="13"/>
      <c r="B68" s="14"/>
      <c r="C68" s="10"/>
      <c r="D68" s="81"/>
      <c r="E68" s="12"/>
      <c r="F68" s="4"/>
    </row>
    <row r="69" spans="1:6" ht="14.1" customHeight="1" x14ac:dyDescent="0.25">
      <c r="A69" s="13"/>
      <c r="B69" s="14"/>
      <c r="C69" s="10"/>
      <c r="D69" s="81"/>
      <c r="E69" s="12"/>
      <c r="F69" s="4"/>
    </row>
    <row r="70" spans="1:6" ht="14.1" customHeight="1" x14ac:dyDescent="0.25">
      <c r="A70" s="13"/>
      <c r="B70" s="14"/>
      <c r="C70" s="10"/>
      <c r="D70" s="81"/>
      <c r="E70" s="12"/>
      <c r="F70" s="4"/>
    </row>
    <row r="71" spans="1:6" ht="14.1" customHeight="1" x14ac:dyDescent="0.25">
      <c r="A71" s="13"/>
      <c r="B71" s="14"/>
      <c r="C71" s="10"/>
      <c r="D71" s="81"/>
      <c r="E71" s="12"/>
      <c r="F71" s="4"/>
    </row>
    <row r="72" spans="1:6" ht="14.1" customHeight="1" x14ac:dyDescent="0.25">
      <c r="A72" s="13"/>
      <c r="B72" s="14"/>
      <c r="C72" s="10"/>
      <c r="D72" s="81"/>
      <c r="E72" s="12"/>
      <c r="F72" s="4"/>
    </row>
    <row r="73" spans="1:6" ht="14.1" customHeight="1" x14ac:dyDescent="0.25">
      <c r="A73" s="13"/>
      <c r="B73" s="14"/>
      <c r="C73" s="10"/>
      <c r="D73" s="81"/>
      <c r="E73" s="12"/>
      <c r="F73" s="4"/>
    </row>
    <row r="74" spans="1:6" ht="14.1" customHeight="1" x14ac:dyDescent="0.25">
      <c r="A74" s="13"/>
      <c r="B74" s="14"/>
      <c r="C74" s="10"/>
      <c r="D74" s="81"/>
      <c r="E74" s="12"/>
      <c r="F74" s="4"/>
    </row>
    <row r="75" spans="1:6" ht="14.1" customHeight="1" x14ac:dyDescent="0.25">
      <c r="A75" s="13"/>
      <c r="B75" s="14"/>
      <c r="C75" s="10"/>
      <c r="D75" s="81"/>
      <c r="E75" s="12"/>
      <c r="F75" s="4"/>
    </row>
    <row r="76" spans="1:6" ht="14.1" customHeight="1" x14ac:dyDescent="0.25">
      <c r="A76" s="13"/>
      <c r="B76" s="14"/>
      <c r="C76" s="10"/>
      <c r="D76" s="81"/>
      <c r="E76" s="12"/>
      <c r="F76" s="4"/>
    </row>
    <row r="77" spans="1:6" ht="14.1" customHeight="1" x14ac:dyDescent="0.25">
      <c r="A77" s="13"/>
      <c r="B77" s="14"/>
      <c r="C77" s="10"/>
      <c r="D77" s="81"/>
      <c r="E77" s="12"/>
      <c r="F77" s="4"/>
    </row>
    <row r="78" spans="1:6" ht="14.1" customHeight="1" x14ac:dyDescent="0.25">
      <c r="A78" s="13"/>
      <c r="B78" s="14"/>
      <c r="C78" s="10"/>
      <c r="D78" s="81"/>
      <c r="E78" s="12"/>
      <c r="F78" s="4"/>
    </row>
    <row r="79" spans="1:6" ht="14.1" customHeight="1" thickBot="1" x14ac:dyDescent="0.3">
      <c r="A79" s="31"/>
      <c r="B79" s="32"/>
      <c r="C79" s="33"/>
      <c r="D79" s="110"/>
      <c r="E79" s="35"/>
      <c r="F79" s="36"/>
    </row>
    <row r="80" spans="1:6" ht="28.05" customHeight="1" thickBot="1" x14ac:dyDescent="0.3">
      <c r="A80" s="283" t="s">
        <v>393</v>
      </c>
      <c r="B80" s="284"/>
      <c r="C80" s="284"/>
      <c r="D80" s="284"/>
      <c r="E80" s="285"/>
      <c r="F80" s="97">
        <f>SUM(F37:F79)</f>
        <v>0</v>
      </c>
    </row>
    <row r="81" spans="1:6" ht="14.1" customHeight="1" x14ac:dyDescent="0.25">
      <c r="A81" s="43"/>
      <c r="C81" s="55"/>
      <c r="E81" s="45"/>
      <c r="F81" s="45"/>
    </row>
    <row r="82" spans="1:6" ht="28.05" customHeight="1" x14ac:dyDescent="0.25">
      <c r="A82" s="246" t="s">
        <v>394</v>
      </c>
      <c r="B82" s="247"/>
      <c r="C82" s="247"/>
      <c r="D82" s="247"/>
      <c r="E82" s="248" t="s">
        <v>395</v>
      </c>
      <c r="F82" s="247"/>
    </row>
    <row r="83" spans="1:6" ht="10.050000000000001" customHeight="1" x14ac:dyDescent="0.25"/>
    <row r="84" spans="1:6" ht="28.05" customHeight="1" x14ac:dyDescent="0.25"/>
    <row r="85" spans="1:6" ht="28.05" customHeight="1" x14ac:dyDescent="0.25"/>
    <row r="86" spans="1:6" ht="14.1" customHeight="1" x14ac:dyDescent="0.25"/>
    <row r="87" spans="1:6" ht="14.1" customHeight="1" x14ac:dyDescent="0.25"/>
    <row r="88" spans="1:6" ht="14.1" customHeight="1" x14ac:dyDescent="0.25"/>
    <row r="89" spans="1:6" ht="14.1" customHeight="1" x14ac:dyDescent="0.25"/>
    <row r="90" spans="1:6" ht="14.1" customHeight="1" x14ac:dyDescent="0.25"/>
    <row r="91" spans="1:6" ht="14.1" customHeight="1" x14ac:dyDescent="0.25"/>
    <row r="92" spans="1:6" ht="14.1" customHeight="1" x14ac:dyDescent="0.25"/>
    <row r="93" spans="1:6" ht="14.1" customHeight="1" x14ac:dyDescent="0.25"/>
    <row r="94" spans="1:6" ht="14.1" customHeight="1" x14ac:dyDescent="0.25"/>
    <row r="95" spans="1:6" ht="14.1" customHeight="1" x14ac:dyDescent="0.25"/>
    <row r="96" spans="1: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28.05" customHeight="1" x14ac:dyDescent="0.25"/>
    <row r="132" ht="14.1" customHeight="1" x14ac:dyDescent="0.25"/>
    <row r="133" ht="28.05" customHeight="1" x14ac:dyDescent="0.25"/>
    <row r="134" ht="42" customHeight="1" x14ac:dyDescent="0.25"/>
    <row r="135" ht="10.050000000000001" customHeight="1" x14ac:dyDescent="0.25"/>
    <row r="136" ht="28.05" customHeight="1" x14ac:dyDescent="0.25"/>
    <row r="137" ht="28.05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28.05" customHeight="1" x14ac:dyDescent="0.25"/>
    <row r="184" ht="14.1" customHeight="1" x14ac:dyDescent="0.25"/>
    <row r="185" ht="28.05" customHeight="1" x14ac:dyDescent="0.25"/>
    <row r="186" ht="42" customHeight="1" x14ac:dyDescent="0.25"/>
    <row r="187" ht="10.050000000000001" customHeight="1" x14ac:dyDescent="0.25"/>
    <row r="188" ht="28.05" customHeight="1" x14ac:dyDescent="0.25"/>
    <row r="189" ht="28.05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28.05" customHeight="1" x14ac:dyDescent="0.25"/>
    <row r="236" ht="14.1" customHeight="1" x14ac:dyDescent="0.25"/>
    <row r="237" ht="28.05" customHeight="1" x14ac:dyDescent="0.25"/>
    <row r="238" ht="42" customHeight="1" x14ac:dyDescent="0.25"/>
    <row r="239" ht="10.050000000000001" customHeight="1" x14ac:dyDescent="0.25"/>
    <row r="240" ht="28.05" customHeight="1" x14ac:dyDescent="0.25"/>
    <row r="241" ht="28.05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28.05" customHeight="1" x14ac:dyDescent="0.25"/>
    <row r="288" ht="14.1" customHeight="1" x14ac:dyDescent="0.25"/>
    <row r="289" ht="28.05" customHeight="1" x14ac:dyDescent="0.25"/>
    <row r="290" ht="42" customHeight="1" x14ac:dyDescent="0.25"/>
    <row r="291" ht="10.050000000000001" customHeight="1" x14ac:dyDescent="0.25"/>
    <row r="292" ht="28.05" customHeight="1" x14ac:dyDescent="0.25"/>
    <row r="293" ht="28.05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28.05" customHeight="1" x14ac:dyDescent="0.25"/>
    <row r="340" ht="14.1" customHeight="1" x14ac:dyDescent="0.25"/>
    <row r="341" ht="28.05" customHeight="1" x14ac:dyDescent="0.25"/>
    <row r="342" ht="42" customHeight="1" x14ac:dyDescent="0.25"/>
    <row r="343" ht="10.050000000000001" customHeight="1" x14ac:dyDescent="0.25"/>
    <row r="344" ht="28.05" customHeight="1" x14ac:dyDescent="0.25"/>
    <row r="345" ht="28.05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28.05" customHeight="1" x14ac:dyDescent="0.25"/>
    <row r="392" ht="14.1" customHeight="1" x14ac:dyDescent="0.25"/>
    <row r="393" ht="28.05" customHeight="1" x14ac:dyDescent="0.25"/>
    <row r="394" ht="42" customHeight="1" x14ac:dyDescent="0.25"/>
    <row r="395" ht="10.050000000000001" customHeight="1" x14ac:dyDescent="0.25"/>
    <row r="396" ht="28.05" customHeight="1" x14ac:dyDescent="0.25"/>
    <row r="397" ht="28.05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14.1" customHeight="1" x14ac:dyDescent="0.25"/>
    <row r="415" ht="14.1" customHeight="1" x14ac:dyDescent="0.25"/>
    <row r="416" ht="14.1" customHeight="1" x14ac:dyDescent="0.25"/>
    <row r="417" ht="14.1" customHeight="1" x14ac:dyDescent="0.25"/>
    <row r="418" ht="14.1" customHeight="1" x14ac:dyDescent="0.25"/>
    <row r="419" ht="14.1" customHeight="1" x14ac:dyDescent="0.25"/>
    <row r="420" ht="14.1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14.1" customHeight="1" x14ac:dyDescent="0.25"/>
    <row r="431" ht="14.1" customHeight="1" x14ac:dyDescent="0.25"/>
    <row r="432" ht="14.1" customHeight="1" x14ac:dyDescent="0.25"/>
    <row r="433" ht="14.1" customHeight="1" x14ac:dyDescent="0.25"/>
    <row r="434" ht="14.1" customHeight="1" x14ac:dyDescent="0.25"/>
    <row r="435" ht="14.1" customHeight="1" x14ac:dyDescent="0.25"/>
    <row r="436" ht="14.1" customHeight="1" x14ac:dyDescent="0.25"/>
    <row r="437" ht="14.1" customHeight="1" x14ac:dyDescent="0.25"/>
    <row r="438" ht="14.1" customHeight="1" x14ac:dyDescent="0.25"/>
    <row r="439" ht="14.1" customHeight="1" x14ac:dyDescent="0.25"/>
    <row r="440" ht="14.1" customHeight="1" x14ac:dyDescent="0.25"/>
    <row r="441" ht="14.1" customHeight="1" x14ac:dyDescent="0.25"/>
    <row r="442" ht="14.1" customHeight="1" x14ac:dyDescent="0.25"/>
    <row r="443" ht="28.05" customHeight="1" x14ac:dyDescent="0.25"/>
    <row r="444" ht="14.1" customHeight="1" x14ac:dyDescent="0.25"/>
    <row r="445" ht="28.05" customHeight="1" x14ac:dyDescent="0.25"/>
    <row r="446" ht="42" customHeight="1" x14ac:dyDescent="0.25"/>
    <row r="447" ht="10.050000000000001" customHeight="1" x14ac:dyDescent="0.25"/>
  </sheetData>
  <mergeCells count="7">
    <mergeCell ref="A82:D82"/>
    <mergeCell ref="E82:F82"/>
    <mergeCell ref="A32:E32"/>
    <mergeCell ref="A34:D34"/>
    <mergeCell ref="E34:F34"/>
    <mergeCell ref="A37:E37"/>
    <mergeCell ref="A80:E80"/>
  </mergeCells>
  <phoneticPr fontId="1" type="noConversion"/>
  <conditionalFormatting sqref="F11 F13 F20 F22 F26 F29 F42 F47 F50 F56 F59 F64 F66">
    <cfRule type="cellIs" dxfId="53" priority="3" stopIfTrue="1" operator="equal">
      <formula>"ro"</formula>
    </cfRule>
    <cfRule type="cellIs" dxfId="52" priority="4" stopIfTrue="1" operator="equal">
      <formula>" "</formula>
    </cfRule>
  </conditionalFormatting>
  <conditionalFormatting sqref="F15">
    <cfRule type="cellIs" dxfId="51" priority="1" stopIfTrue="1" operator="equal">
      <formula>"ro"</formula>
    </cfRule>
    <cfRule type="cellIs" dxfId="50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5" orientation="portrait" blackAndWhite="1" useFirstPageNumber="1" r:id="rId1"/>
  <headerFooter alignWithMargins="0">
    <oddHeader>&amp;L&amp;"Calibri,Regular"&amp;8
Part C2: Pricing Data
RTD01-2016/2017-TIDC25</oddHeader>
    <oddFooter>&amp;C&amp;"Calibri,Regular"&amp;8Part C2: Page &amp;P&amp;  of 80</oddFooter>
  </headerFooter>
  <rowBreaks count="1" manualBreakCount="1">
    <brk id="34" max="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indexed="52"/>
  </sheetPr>
  <dimension ref="A1:F416"/>
  <sheetViews>
    <sheetView showZeros="0" view="pageBreakPreview" zoomScale="150" zoomScaleNormal="100" zoomScaleSheetLayoutView="150" workbookViewId="0">
      <selection activeCell="E10" sqref="E10:F48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92" t="s">
        <v>387</v>
      </c>
      <c r="B1" s="93" t="s">
        <v>388</v>
      </c>
      <c r="C1" s="93" t="s">
        <v>389</v>
      </c>
      <c r="D1" s="94" t="s">
        <v>390</v>
      </c>
      <c r="E1" s="95" t="s">
        <v>391</v>
      </c>
      <c r="F1" s="96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425</v>
      </c>
      <c r="B3" s="28" t="s">
        <v>426</v>
      </c>
      <c r="C3" s="10"/>
      <c r="D3" s="81"/>
      <c r="E3" s="12"/>
      <c r="F3" s="4"/>
    </row>
    <row r="4" spans="1:6" ht="14.1" customHeight="1" x14ac:dyDescent="0.25">
      <c r="A4" s="13"/>
      <c r="B4" s="14"/>
      <c r="C4" s="10"/>
      <c r="D4" s="81"/>
      <c r="E4" s="12"/>
      <c r="F4" s="4"/>
    </row>
    <row r="5" spans="1:6" ht="14.1" customHeight="1" x14ac:dyDescent="0.25">
      <c r="A5" s="27" t="s">
        <v>101</v>
      </c>
      <c r="B5" s="28" t="s">
        <v>378</v>
      </c>
      <c r="C5" s="10"/>
      <c r="D5" s="81"/>
      <c r="E5" s="12"/>
      <c r="F5" s="4"/>
    </row>
    <row r="6" spans="1:6" ht="14.1" customHeight="1" x14ac:dyDescent="0.25">
      <c r="A6" s="13"/>
      <c r="B6" s="15"/>
      <c r="C6" s="10"/>
      <c r="D6" s="81"/>
      <c r="E6" s="12"/>
      <c r="F6" s="4"/>
    </row>
    <row r="7" spans="1:6" ht="14.1" customHeight="1" x14ac:dyDescent="0.25">
      <c r="A7" s="27" t="s">
        <v>102</v>
      </c>
      <c r="B7" s="28" t="s">
        <v>103</v>
      </c>
      <c r="C7" s="10"/>
      <c r="D7" s="81"/>
      <c r="E7" s="12"/>
      <c r="F7" s="4"/>
    </row>
    <row r="8" spans="1:6" ht="14.1" customHeight="1" x14ac:dyDescent="0.25">
      <c r="A8" s="13"/>
      <c r="B8" s="14"/>
      <c r="C8" s="10"/>
      <c r="D8" s="81"/>
      <c r="E8" s="12"/>
      <c r="F8" s="4"/>
    </row>
    <row r="9" spans="1:6" ht="14.1" customHeight="1" x14ac:dyDescent="0.25">
      <c r="A9" s="13" t="s">
        <v>104</v>
      </c>
      <c r="B9" s="14" t="s">
        <v>105</v>
      </c>
      <c r="C9" s="10"/>
      <c r="D9" s="81"/>
      <c r="E9" s="12"/>
      <c r="F9" s="4"/>
    </row>
    <row r="10" spans="1:6" ht="14.1" customHeight="1" x14ac:dyDescent="0.25">
      <c r="A10" s="13"/>
      <c r="B10" s="14" t="s">
        <v>106</v>
      </c>
      <c r="C10" s="10" t="s">
        <v>402</v>
      </c>
      <c r="D10" s="81">
        <f>1100*1*0.3</f>
        <v>330</v>
      </c>
      <c r="E10" s="107"/>
      <c r="F10" s="4"/>
    </row>
    <row r="11" spans="1:6" ht="14.1" customHeight="1" x14ac:dyDescent="0.25">
      <c r="A11" s="13"/>
      <c r="B11" s="14"/>
      <c r="C11" s="10"/>
      <c r="D11" s="81"/>
      <c r="E11" s="12"/>
      <c r="F11" s="4"/>
    </row>
    <row r="12" spans="1:6" ht="14.1" customHeight="1" x14ac:dyDescent="0.25">
      <c r="A12" s="13"/>
      <c r="B12" s="14"/>
      <c r="C12" s="10"/>
      <c r="D12" s="81"/>
      <c r="E12" s="12"/>
      <c r="F12" s="4"/>
    </row>
    <row r="13" spans="1:6" ht="14.1" customHeight="1" x14ac:dyDescent="0.25">
      <c r="A13" s="27" t="s">
        <v>110</v>
      </c>
      <c r="B13" s="28" t="s">
        <v>107</v>
      </c>
      <c r="C13" s="10"/>
      <c r="D13" s="81"/>
      <c r="E13" s="12"/>
      <c r="F13" s="4"/>
    </row>
    <row r="14" spans="1:6" ht="14.1" customHeight="1" x14ac:dyDescent="0.25">
      <c r="A14" s="13"/>
      <c r="B14" s="28" t="s">
        <v>108</v>
      </c>
      <c r="C14" s="10"/>
      <c r="D14" s="81"/>
      <c r="E14" s="12"/>
      <c r="F14" s="4"/>
    </row>
    <row r="15" spans="1:6" ht="14.1" customHeight="1" x14ac:dyDescent="0.25">
      <c r="A15" s="13"/>
      <c r="B15" s="14"/>
      <c r="C15" s="10"/>
      <c r="D15" s="81"/>
      <c r="E15" s="12"/>
      <c r="F15" s="4"/>
    </row>
    <row r="16" spans="1:6" ht="14.1" customHeight="1" x14ac:dyDescent="0.25">
      <c r="A16" s="13" t="s">
        <v>111</v>
      </c>
      <c r="B16" s="14" t="s">
        <v>65</v>
      </c>
      <c r="C16" s="10" t="s">
        <v>402</v>
      </c>
      <c r="D16" s="81">
        <v>150</v>
      </c>
      <c r="E16" s="107"/>
      <c r="F16" s="4"/>
    </row>
    <row r="17" spans="1:6" ht="14.1" customHeight="1" x14ac:dyDescent="0.25">
      <c r="A17" s="13"/>
      <c r="B17" s="14"/>
      <c r="C17" s="10"/>
      <c r="D17" s="81"/>
      <c r="E17" s="12"/>
      <c r="F17" s="4"/>
    </row>
    <row r="18" spans="1:6" ht="14.1" customHeight="1" x14ac:dyDescent="0.25">
      <c r="A18" s="13" t="s">
        <v>112</v>
      </c>
      <c r="B18" s="14" t="s">
        <v>66</v>
      </c>
      <c r="C18" s="10" t="s">
        <v>402</v>
      </c>
      <c r="D18" s="81">
        <v>150</v>
      </c>
      <c r="E18" s="107"/>
      <c r="F18" s="4"/>
    </row>
    <row r="19" spans="1:6" ht="14.1" customHeight="1" x14ac:dyDescent="0.25">
      <c r="A19" s="13"/>
      <c r="B19" s="14"/>
      <c r="C19" s="10"/>
      <c r="D19" s="81"/>
      <c r="E19" s="12"/>
      <c r="F19" s="4"/>
    </row>
    <row r="20" spans="1:6" ht="14.1" customHeight="1" x14ac:dyDescent="0.25">
      <c r="A20" s="13" t="s">
        <v>113</v>
      </c>
      <c r="B20" s="14" t="s">
        <v>109</v>
      </c>
      <c r="C20" s="10" t="s">
        <v>402</v>
      </c>
      <c r="D20" s="81">
        <v>20</v>
      </c>
      <c r="E20" s="107"/>
      <c r="F20" s="233"/>
    </row>
    <row r="21" spans="1:6" ht="14.1" customHeight="1" x14ac:dyDescent="0.25">
      <c r="A21" s="13"/>
      <c r="B21" s="14"/>
      <c r="C21" s="10"/>
      <c r="D21" s="81"/>
      <c r="E21" s="12"/>
      <c r="F21" s="233"/>
    </row>
    <row r="22" spans="1:6" ht="14.1" customHeight="1" x14ac:dyDescent="0.25">
      <c r="A22" s="13" t="s">
        <v>114</v>
      </c>
      <c r="B22" s="14" t="s">
        <v>257</v>
      </c>
      <c r="C22" s="10" t="s">
        <v>402</v>
      </c>
      <c r="D22" s="81">
        <v>20</v>
      </c>
      <c r="E22" s="107"/>
      <c r="F22" s="233"/>
    </row>
    <row r="23" spans="1:6" ht="14.1" customHeight="1" x14ac:dyDescent="0.25">
      <c r="A23" s="13"/>
      <c r="B23" s="14"/>
      <c r="C23" s="10"/>
      <c r="D23" s="81"/>
      <c r="E23" s="12"/>
      <c r="F23" s="4"/>
    </row>
    <row r="24" spans="1:6" ht="14.1" customHeight="1" x14ac:dyDescent="0.25">
      <c r="A24" s="13"/>
      <c r="B24" s="14"/>
      <c r="C24" s="10"/>
      <c r="D24" s="81"/>
      <c r="E24" s="12"/>
      <c r="F24" s="4"/>
    </row>
    <row r="25" spans="1:6" ht="14.1" customHeight="1" x14ac:dyDescent="0.25">
      <c r="A25" s="27" t="s">
        <v>115</v>
      </c>
      <c r="B25" s="28" t="s">
        <v>116</v>
      </c>
      <c r="C25" s="10"/>
      <c r="D25" s="81"/>
      <c r="E25" s="12"/>
      <c r="F25" s="4"/>
    </row>
    <row r="26" spans="1:6" ht="14.1" customHeight="1" x14ac:dyDescent="0.25">
      <c r="A26" s="13"/>
      <c r="B26" s="14"/>
      <c r="C26" s="10"/>
      <c r="D26" s="81"/>
      <c r="E26" s="12"/>
      <c r="F26" s="4"/>
    </row>
    <row r="27" spans="1:6" ht="14.1" customHeight="1" x14ac:dyDescent="0.25">
      <c r="A27" s="13" t="s">
        <v>118</v>
      </c>
      <c r="B27" s="14" t="s">
        <v>117</v>
      </c>
      <c r="C27" s="10" t="s">
        <v>402</v>
      </c>
      <c r="D27" s="81">
        <v>265</v>
      </c>
      <c r="E27" s="107"/>
      <c r="F27" s="4"/>
    </row>
    <row r="28" spans="1:6" ht="14.1" customHeight="1" x14ac:dyDescent="0.25">
      <c r="A28" s="13"/>
      <c r="B28" s="14"/>
      <c r="C28" s="10"/>
      <c r="D28" s="81"/>
      <c r="E28" s="12"/>
      <c r="F28" s="4"/>
    </row>
    <row r="29" spans="1:6" ht="14.1" customHeight="1" x14ac:dyDescent="0.25">
      <c r="A29" s="13" t="s">
        <v>119</v>
      </c>
      <c r="B29" s="14" t="s">
        <v>65</v>
      </c>
      <c r="C29" s="10" t="s">
        <v>402</v>
      </c>
      <c r="D29" s="81">
        <v>65</v>
      </c>
      <c r="E29" s="107"/>
      <c r="F29" s="4"/>
    </row>
    <row r="30" spans="1:6" ht="14.1" customHeight="1" x14ac:dyDescent="0.25">
      <c r="A30" s="13"/>
      <c r="B30" s="14"/>
      <c r="C30" s="10"/>
      <c r="D30" s="81"/>
      <c r="E30" s="12"/>
      <c r="F30" s="4"/>
    </row>
    <row r="31" spans="1:6" ht="14.1" customHeight="1" x14ac:dyDescent="0.25">
      <c r="A31" s="13" t="s">
        <v>120</v>
      </c>
      <c r="B31" s="14" t="s">
        <v>66</v>
      </c>
      <c r="C31" s="10" t="s">
        <v>402</v>
      </c>
      <c r="D31" s="81">
        <v>300</v>
      </c>
      <c r="E31" s="107"/>
      <c r="F31" s="4"/>
    </row>
    <row r="32" spans="1:6" ht="14.1" customHeight="1" x14ac:dyDescent="0.25">
      <c r="A32" s="13"/>
      <c r="B32" s="14"/>
      <c r="C32" s="10"/>
      <c r="D32" s="81"/>
      <c r="E32" s="12"/>
      <c r="F32" s="4"/>
    </row>
    <row r="33" spans="1:6" ht="14.1" customHeight="1" x14ac:dyDescent="0.25">
      <c r="A33" s="13" t="s">
        <v>121</v>
      </c>
      <c r="B33" s="14" t="s">
        <v>109</v>
      </c>
      <c r="C33" s="10" t="s">
        <v>402</v>
      </c>
      <c r="D33" s="81">
        <v>50</v>
      </c>
      <c r="E33" s="107"/>
      <c r="F33" s="4"/>
    </row>
    <row r="34" spans="1:6" ht="14.1" customHeight="1" x14ac:dyDescent="0.25">
      <c r="A34" s="13"/>
      <c r="B34" s="14"/>
      <c r="C34" s="10"/>
      <c r="D34" s="81"/>
      <c r="E34" s="12"/>
      <c r="F34" s="4"/>
    </row>
    <row r="35" spans="1:6" ht="14.1" customHeight="1" x14ac:dyDescent="0.25">
      <c r="A35" s="13" t="s">
        <v>122</v>
      </c>
      <c r="B35" s="14" t="s">
        <v>257</v>
      </c>
      <c r="C35" s="10" t="s">
        <v>402</v>
      </c>
      <c r="D35" s="81">
        <v>35</v>
      </c>
      <c r="E35" s="107"/>
      <c r="F35" s="4"/>
    </row>
    <row r="36" spans="1:6" ht="14.1" customHeight="1" x14ac:dyDescent="0.25">
      <c r="A36" s="13"/>
      <c r="B36" s="14"/>
      <c r="C36" s="10"/>
      <c r="D36" s="81"/>
      <c r="E36" s="12"/>
      <c r="F36" s="4"/>
    </row>
    <row r="37" spans="1:6" ht="14.1" customHeight="1" x14ac:dyDescent="0.25">
      <c r="A37" s="13"/>
      <c r="B37" s="14"/>
      <c r="C37" s="10"/>
      <c r="D37" s="81"/>
      <c r="E37" s="12"/>
      <c r="F37" s="4"/>
    </row>
    <row r="38" spans="1:6" ht="14.1" customHeight="1" x14ac:dyDescent="0.25">
      <c r="A38" s="27" t="s">
        <v>123</v>
      </c>
      <c r="B38" s="28" t="s">
        <v>124</v>
      </c>
      <c r="C38" s="10" t="s">
        <v>402</v>
      </c>
      <c r="D38" s="81">
        <v>300</v>
      </c>
      <c r="E38" s="107"/>
      <c r="F38" s="4"/>
    </row>
    <row r="39" spans="1:6" ht="14.1" customHeight="1" x14ac:dyDescent="0.25">
      <c r="A39" s="13"/>
      <c r="B39" s="14"/>
      <c r="C39" s="10"/>
      <c r="D39" s="81"/>
      <c r="E39" s="12"/>
      <c r="F39" s="4"/>
    </row>
    <row r="40" spans="1:6" ht="14.1" customHeight="1" x14ac:dyDescent="0.25">
      <c r="A40" s="27" t="s">
        <v>125</v>
      </c>
      <c r="B40" s="28" t="s">
        <v>126</v>
      </c>
      <c r="C40" s="10"/>
      <c r="D40" s="81"/>
      <c r="E40" s="12"/>
      <c r="F40" s="4"/>
    </row>
    <row r="41" spans="1:6" ht="14.1" customHeight="1" x14ac:dyDescent="0.25">
      <c r="A41" s="13"/>
      <c r="B41" s="28" t="s">
        <v>258</v>
      </c>
      <c r="C41" s="10"/>
      <c r="D41" s="81"/>
      <c r="E41" s="12"/>
      <c r="F41" s="4"/>
    </row>
    <row r="42" spans="1:6" ht="14.1" customHeight="1" x14ac:dyDescent="0.25">
      <c r="A42" s="13"/>
      <c r="B42" s="28" t="s">
        <v>127</v>
      </c>
      <c r="C42" s="10"/>
      <c r="D42" s="81"/>
      <c r="E42" s="12"/>
      <c r="F42" s="4"/>
    </row>
    <row r="43" spans="1:6" ht="14.1" customHeight="1" x14ac:dyDescent="0.25">
      <c r="A43" s="13"/>
      <c r="B43" s="14"/>
      <c r="C43" s="10"/>
      <c r="D43" s="81"/>
      <c r="E43" s="12"/>
      <c r="F43" s="4"/>
    </row>
    <row r="44" spans="1:6" ht="14.1" customHeight="1" x14ac:dyDescent="0.25">
      <c r="A44" s="13" t="s">
        <v>131</v>
      </c>
      <c r="B44" s="14" t="s">
        <v>128</v>
      </c>
      <c r="C44" s="10" t="s">
        <v>130</v>
      </c>
      <c r="D44" s="81">
        <f>1100*8*3</f>
        <v>26400</v>
      </c>
      <c r="E44" s="107"/>
      <c r="F44" s="4"/>
    </row>
    <row r="45" spans="1:6" ht="14.1" customHeight="1" x14ac:dyDescent="0.25">
      <c r="A45" s="13"/>
      <c r="B45" s="14"/>
      <c r="C45" s="10"/>
      <c r="D45" s="81"/>
      <c r="E45" s="12"/>
      <c r="F45" s="4"/>
    </row>
    <row r="46" spans="1:6" ht="14.1" customHeight="1" x14ac:dyDescent="0.25">
      <c r="A46" s="13" t="s">
        <v>132</v>
      </c>
      <c r="B46" s="14" t="s">
        <v>129</v>
      </c>
      <c r="C46" s="10" t="s">
        <v>130</v>
      </c>
      <c r="D46" s="81">
        <f>D44</f>
        <v>26400</v>
      </c>
      <c r="E46" s="107"/>
      <c r="F46" s="4"/>
    </row>
    <row r="47" spans="1:6" ht="14.1" customHeight="1" x14ac:dyDescent="0.25">
      <c r="A47" s="13"/>
      <c r="B47" s="14"/>
      <c r="C47" s="10"/>
      <c r="D47" s="81"/>
      <c r="E47" s="12"/>
      <c r="F47" s="4"/>
    </row>
    <row r="48" spans="1:6" ht="14.1" customHeight="1" thickBot="1" x14ac:dyDescent="0.3">
      <c r="A48" s="31"/>
      <c r="B48" s="32"/>
      <c r="C48" s="33"/>
      <c r="D48" s="110"/>
      <c r="E48" s="35"/>
      <c r="F48" s="36"/>
    </row>
    <row r="49" spans="1:6" ht="28.05" customHeight="1" thickBot="1" x14ac:dyDescent="0.3">
      <c r="A49" s="283" t="s">
        <v>393</v>
      </c>
      <c r="B49" s="284"/>
      <c r="C49" s="284"/>
      <c r="D49" s="284"/>
      <c r="E49" s="285"/>
      <c r="F49" s="97">
        <f>SUM(F4:F48)</f>
        <v>0</v>
      </c>
    </row>
    <row r="50" spans="1:6" ht="14.1" customHeight="1" x14ac:dyDescent="0.25">
      <c r="A50" s="43"/>
      <c r="C50" s="55"/>
      <c r="E50" s="45"/>
      <c r="F50" s="45"/>
    </row>
    <row r="51" spans="1:6" ht="28.05" customHeight="1" x14ac:dyDescent="0.25">
      <c r="A51" s="246" t="s">
        <v>394</v>
      </c>
      <c r="B51" s="247"/>
      <c r="C51" s="247"/>
      <c r="D51" s="247"/>
      <c r="E51" s="248" t="s">
        <v>395</v>
      </c>
      <c r="F51" s="247"/>
    </row>
    <row r="52" spans="1:6" ht="10.050000000000001" customHeight="1" x14ac:dyDescent="0.25"/>
    <row r="53" spans="1:6" ht="28.05" customHeight="1" x14ac:dyDescent="0.25"/>
    <row r="54" spans="1:6" ht="28.05" customHeight="1" x14ac:dyDescent="0.25"/>
    <row r="55" spans="1:6" ht="14.1" customHeight="1" x14ac:dyDescent="0.25"/>
    <row r="56" spans="1:6" ht="14.1" customHeight="1" x14ac:dyDescent="0.25"/>
    <row r="57" spans="1:6" ht="14.1" customHeight="1" x14ac:dyDescent="0.25"/>
    <row r="58" spans="1:6" ht="14.1" customHeight="1" x14ac:dyDescent="0.25"/>
    <row r="59" spans="1:6" ht="14.1" customHeight="1" x14ac:dyDescent="0.25"/>
    <row r="60" spans="1:6" ht="14.1" customHeight="1" x14ac:dyDescent="0.25"/>
    <row r="61" spans="1:6" ht="14.1" customHeight="1" x14ac:dyDescent="0.25"/>
    <row r="62" spans="1:6" ht="14.1" customHeight="1" x14ac:dyDescent="0.25"/>
    <row r="63" spans="1:6" ht="14.1" customHeight="1" x14ac:dyDescent="0.25"/>
    <row r="64" spans="1:6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28.05" customHeight="1" x14ac:dyDescent="0.25"/>
    <row r="101" ht="14.1" customHeight="1" x14ac:dyDescent="0.25"/>
    <row r="102" ht="28.05" customHeight="1" x14ac:dyDescent="0.25"/>
    <row r="103" ht="42" customHeight="1" x14ac:dyDescent="0.25"/>
    <row r="104" ht="10.050000000000001" customHeight="1" x14ac:dyDescent="0.25"/>
    <row r="105" ht="28.05" customHeight="1" x14ac:dyDescent="0.25"/>
    <row r="106" ht="28.05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28.05" customHeight="1" x14ac:dyDescent="0.25"/>
    <row r="153" ht="14.1" customHeight="1" x14ac:dyDescent="0.25"/>
    <row r="154" ht="28.05" customHeight="1" x14ac:dyDescent="0.25"/>
    <row r="155" ht="42" customHeight="1" x14ac:dyDescent="0.25"/>
    <row r="156" ht="10.050000000000001" customHeight="1" x14ac:dyDescent="0.25"/>
    <row r="157" ht="28.05" customHeight="1" x14ac:dyDescent="0.25"/>
    <row r="158" ht="28.05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28.05" customHeight="1" x14ac:dyDescent="0.25"/>
    <row r="205" ht="14.1" customHeight="1" x14ac:dyDescent="0.25"/>
    <row r="206" ht="28.05" customHeight="1" x14ac:dyDescent="0.25"/>
    <row r="207" ht="42" customHeight="1" x14ac:dyDescent="0.25"/>
    <row r="208" ht="10.050000000000001" customHeight="1" x14ac:dyDescent="0.25"/>
    <row r="209" ht="28.05" customHeight="1" x14ac:dyDescent="0.25"/>
    <row r="210" ht="28.05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28.05" customHeight="1" x14ac:dyDescent="0.25"/>
    <row r="257" ht="14.1" customHeight="1" x14ac:dyDescent="0.25"/>
    <row r="258" ht="28.05" customHeight="1" x14ac:dyDescent="0.25"/>
    <row r="259" ht="42" customHeight="1" x14ac:dyDescent="0.25"/>
    <row r="260" ht="10.050000000000001" customHeight="1" x14ac:dyDescent="0.25"/>
    <row r="261" ht="28.05" customHeight="1" x14ac:dyDescent="0.25"/>
    <row r="262" ht="28.05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28.05" customHeight="1" x14ac:dyDescent="0.25"/>
    <row r="309" ht="14.1" customHeight="1" x14ac:dyDescent="0.25"/>
    <row r="310" ht="28.05" customHeight="1" x14ac:dyDescent="0.25"/>
    <row r="311" ht="42" customHeight="1" x14ac:dyDescent="0.25"/>
    <row r="312" ht="10.050000000000001" customHeight="1" x14ac:dyDescent="0.25"/>
    <row r="313" ht="28.05" customHeight="1" x14ac:dyDescent="0.25"/>
    <row r="314" ht="28.05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28.05" customHeight="1" x14ac:dyDescent="0.25"/>
    <row r="361" ht="14.1" customHeight="1" x14ac:dyDescent="0.25"/>
    <row r="362" ht="28.05" customHeight="1" x14ac:dyDescent="0.25"/>
    <row r="363" ht="42" customHeight="1" x14ac:dyDescent="0.25"/>
    <row r="364" ht="10.050000000000001" customHeight="1" x14ac:dyDescent="0.25"/>
    <row r="365" ht="28.05" customHeight="1" x14ac:dyDescent="0.25"/>
    <row r="366" ht="28.05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28.05" customHeight="1" x14ac:dyDescent="0.25"/>
    <row r="413" ht="14.1" customHeight="1" x14ac:dyDescent="0.25"/>
    <row r="414" ht="28.05" customHeight="1" x14ac:dyDescent="0.25"/>
    <row r="415" ht="42" customHeight="1" x14ac:dyDescent="0.25"/>
    <row r="416" ht="10.050000000000001" customHeight="1" x14ac:dyDescent="0.25"/>
  </sheetData>
  <mergeCells count="3">
    <mergeCell ref="A49:E49"/>
    <mergeCell ref="A51:D51"/>
    <mergeCell ref="E51:F51"/>
  </mergeCells>
  <phoneticPr fontId="1" type="noConversion"/>
  <conditionalFormatting sqref="F10 F16 F18 F20 F22 F27:F46">
    <cfRule type="cellIs" dxfId="49" priority="1" stopIfTrue="1" operator="equal">
      <formula>"ro"</formula>
    </cfRule>
    <cfRule type="cellIs" dxfId="48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7" orientation="portrait" blackAndWhite="1" useFirstPageNumber="1" r:id="rId1"/>
  <headerFooter alignWithMargins="0">
    <oddHeader>&amp;L&amp;"Calibri,Regular"&amp;8
RTD01-2016/2017-TIDC25
Part C2: Pricing Data</oddHeader>
    <oddFooter>&amp;C&amp;"Calibri,Regular"&amp;8Part C2: Page &amp;P&amp;  of 80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indexed="44"/>
  </sheetPr>
  <dimension ref="A1:K143"/>
  <sheetViews>
    <sheetView showZeros="0" view="pageBreakPreview" zoomScale="120" zoomScaleNormal="100" zoomScaleSheetLayoutView="120" workbookViewId="0">
      <selection activeCell="E102" sqref="E102:F118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55" customWidth="1"/>
    <col min="6" max="6" width="17.21875" style="7" customWidth="1"/>
    <col min="7" max="16384" width="9.21875" style="7"/>
  </cols>
  <sheetData>
    <row r="1" spans="1:8" ht="28.05" customHeight="1" thickBot="1" x14ac:dyDescent="0.3">
      <c r="A1" s="85" t="s">
        <v>387</v>
      </c>
      <c r="B1" s="86" t="s">
        <v>388</v>
      </c>
      <c r="C1" s="86" t="s">
        <v>389</v>
      </c>
      <c r="D1" s="87" t="s">
        <v>390</v>
      </c>
      <c r="E1" s="88" t="s">
        <v>391</v>
      </c>
      <c r="F1" s="89" t="s">
        <v>392</v>
      </c>
    </row>
    <row r="2" spans="1:8" ht="14.1" customHeight="1" x14ac:dyDescent="0.25">
      <c r="A2" s="21"/>
      <c r="B2" s="22"/>
      <c r="C2" s="23"/>
      <c r="D2" s="109"/>
      <c r="E2" s="119"/>
      <c r="F2" s="26"/>
    </row>
    <row r="3" spans="1:8" ht="14.1" customHeight="1" x14ac:dyDescent="0.25">
      <c r="A3" s="27" t="s">
        <v>431</v>
      </c>
      <c r="B3" s="28" t="s">
        <v>135</v>
      </c>
      <c r="C3" s="10"/>
      <c r="D3" s="81"/>
      <c r="E3" s="120"/>
      <c r="F3" s="4"/>
    </row>
    <row r="4" spans="1:8" ht="14.1" customHeight="1" x14ac:dyDescent="0.25">
      <c r="A4" s="13"/>
      <c r="B4" s="28" t="s">
        <v>134</v>
      </c>
      <c r="C4" s="10"/>
      <c r="D4" s="81"/>
      <c r="E4" s="120"/>
      <c r="F4" s="4"/>
    </row>
    <row r="5" spans="1:8" ht="14.1" customHeight="1" x14ac:dyDescent="0.25">
      <c r="A5" s="13"/>
      <c r="C5" s="10"/>
      <c r="D5" s="81"/>
      <c r="E5" s="120"/>
      <c r="F5" s="4"/>
    </row>
    <row r="6" spans="1:8" ht="14.1" customHeight="1" x14ac:dyDescent="0.25">
      <c r="A6" s="27" t="s">
        <v>196</v>
      </c>
      <c r="B6" s="28" t="s">
        <v>197</v>
      </c>
      <c r="C6" s="10"/>
      <c r="D6" s="81"/>
      <c r="E6" s="120"/>
      <c r="F6" s="4"/>
    </row>
    <row r="7" spans="1:8" ht="14.1" customHeight="1" x14ac:dyDescent="0.25">
      <c r="A7" s="13"/>
      <c r="B7" s="83" t="s">
        <v>198</v>
      </c>
      <c r="C7" s="10"/>
      <c r="D7" s="81"/>
      <c r="E7" s="120"/>
      <c r="F7" s="4"/>
    </row>
    <row r="8" spans="1:8" ht="14.1" customHeight="1" x14ac:dyDescent="0.25">
      <c r="A8" s="13"/>
      <c r="B8" s="14"/>
      <c r="C8" s="10"/>
      <c r="D8" s="81"/>
      <c r="E8" s="120"/>
      <c r="F8" s="4"/>
    </row>
    <row r="9" spans="1:8" ht="14.1" customHeight="1" x14ac:dyDescent="0.25">
      <c r="A9" s="27" t="s">
        <v>262</v>
      </c>
      <c r="B9" s="28" t="s">
        <v>138</v>
      </c>
      <c r="C9" s="10"/>
      <c r="D9" s="81"/>
      <c r="E9" s="120"/>
      <c r="F9" s="4"/>
    </row>
    <row r="10" spans="1:8" ht="14.1" customHeight="1" x14ac:dyDescent="0.25">
      <c r="A10" s="13"/>
      <c r="B10" s="28" t="s">
        <v>139</v>
      </c>
      <c r="C10" s="10"/>
      <c r="D10" s="81"/>
      <c r="E10" s="120"/>
      <c r="F10" s="4"/>
    </row>
    <row r="11" spans="1:8" ht="14.1" customHeight="1" x14ac:dyDescent="0.25">
      <c r="A11" s="13"/>
      <c r="B11" s="14"/>
      <c r="C11" s="10"/>
      <c r="D11" s="81"/>
      <c r="E11" s="120"/>
      <c r="F11" s="4"/>
    </row>
    <row r="12" spans="1:8" ht="14.1" customHeight="1" x14ac:dyDescent="0.25">
      <c r="A12" s="13" t="s">
        <v>140</v>
      </c>
      <c r="B12" s="14" t="s">
        <v>141</v>
      </c>
      <c r="C12" s="10" t="s">
        <v>402</v>
      </c>
      <c r="D12" s="81">
        <f>1100*1.5*1</f>
        <v>1650</v>
      </c>
      <c r="E12" s="229"/>
      <c r="F12" s="4"/>
      <c r="H12" s="44">
        <f>D12+D14+D16</f>
        <v>2310</v>
      </c>
    </row>
    <row r="13" spans="1:8" ht="14.1" customHeight="1" x14ac:dyDescent="0.25">
      <c r="A13" s="13"/>
      <c r="B13" s="14"/>
      <c r="C13" s="10"/>
      <c r="D13" s="81"/>
      <c r="E13" s="120"/>
      <c r="F13" s="4"/>
    </row>
    <row r="14" spans="1:8" ht="14.1" customHeight="1" x14ac:dyDescent="0.25">
      <c r="A14" s="13" t="s">
        <v>263</v>
      </c>
      <c r="B14" s="14" t="s">
        <v>142</v>
      </c>
      <c r="C14" s="10" t="s">
        <v>402</v>
      </c>
      <c r="D14" s="81">
        <f>1100*0.3*1</f>
        <v>330</v>
      </c>
      <c r="E14" s="229"/>
      <c r="F14" s="4"/>
    </row>
    <row r="15" spans="1:8" ht="14.1" customHeight="1" x14ac:dyDescent="0.25">
      <c r="A15" s="13"/>
      <c r="B15" s="14"/>
      <c r="C15" s="10"/>
      <c r="D15" s="81"/>
      <c r="E15" s="120"/>
      <c r="F15" s="4"/>
    </row>
    <row r="16" spans="1:8" ht="14.1" customHeight="1" x14ac:dyDescent="0.25">
      <c r="A16" s="13" t="s">
        <v>207</v>
      </c>
      <c r="B16" s="14" t="s">
        <v>143</v>
      </c>
      <c r="C16" s="10" t="s">
        <v>402</v>
      </c>
      <c r="D16" s="81">
        <f>D14</f>
        <v>330</v>
      </c>
      <c r="E16" s="229"/>
      <c r="F16" s="4"/>
    </row>
    <row r="17" spans="1:6" ht="14.1" customHeight="1" x14ac:dyDescent="0.25">
      <c r="A17" s="13"/>
      <c r="B17" s="14"/>
      <c r="C17" s="10"/>
      <c r="D17" s="81" t="s">
        <v>748</v>
      </c>
      <c r="E17" s="120"/>
      <c r="F17" s="4"/>
    </row>
    <row r="18" spans="1:6" ht="14.1" customHeight="1" x14ac:dyDescent="0.25">
      <c r="A18" s="13"/>
      <c r="B18" s="14"/>
      <c r="C18" s="10"/>
      <c r="D18" s="81"/>
      <c r="E18" s="120"/>
      <c r="F18" s="4"/>
    </row>
    <row r="19" spans="1:6" ht="14.1" customHeight="1" x14ac:dyDescent="0.25">
      <c r="A19" s="27" t="s">
        <v>144</v>
      </c>
      <c r="B19" s="28" t="s">
        <v>344</v>
      </c>
      <c r="C19" s="10"/>
      <c r="D19" s="81"/>
      <c r="E19" s="120"/>
      <c r="F19" s="4"/>
    </row>
    <row r="20" spans="1:6" ht="14.1" customHeight="1" x14ac:dyDescent="0.25">
      <c r="A20" s="13"/>
      <c r="B20" s="28" t="s">
        <v>345</v>
      </c>
      <c r="C20" s="10"/>
      <c r="D20" s="81"/>
      <c r="E20" s="120"/>
      <c r="F20" s="4"/>
    </row>
    <row r="21" spans="1:6" ht="14.1" customHeight="1" x14ac:dyDescent="0.25">
      <c r="A21" s="13"/>
      <c r="B21" s="14"/>
      <c r="C21" s="10"/>
      <c r="D21" s="81"/>
      <c r="E21" s="120"/>
      <c r="F21" s="4"/>
    </row>
    <row r="22" spans="1:6" ht="14.1" customHeight="1" x14ac:dyDescent="0.25">
      <c r="A22" s="13" t="s">
        <v>145</v>
      </c>
      <c r="B22" s="14" t="s">
        <v>147</v>
      </c>
      <c r="C22" s="10"/>
      <c r="D22" s="81"/>
      <c r="E22" s="120"/>
      <c r="F22" s="4"/>
    </row>
    <row r="23" spans="1:6" ht="14.1" customHeight="1" x14ac:dyDescent="0.25">
      <c r="A23" s="13"/>
      <c r="B23" s="14"/>
      <c r="C23" s="10"/>
      <c r="D23" s="81"/>
      <c r="E23" s="120"/>
      <c r="F23" s="4"/>
    </row>
    <row r="24" spans="1:6" ht="14.1" customHeight="1" x14ac:dyDescent="0.25">
      <c r="A24" s="13" t="s">
        <v>146</v>
      </c>
      <c r="B24" s="14" t="s">
        <v>709</v>
      </c>
      <c r="C24" s="10" t="s">
        <v>458</v>
      </c>
      <c r="D24" s="81">
        <v>229.88</v>
      </c>
      <c r="E24" s="229"/>
      <c r="F24" s="4"/>
    </row>
    <row r="25" spans="1:6" ht="14.1" customHeight="1" x14ac:dyDescent="0.25">
      <c r="A25" s="13"/>
      <c r="B25" s="14"/>
      <c r="C25" s="10"/>
      <c r="D25" s="81"/>
      <c r="E25" s="120"/>
      <c r="F25" s="4"/>
    </row>
    <row r="26" spans="1:6" ht="14.1" customHeight="1" x14ac:dyDescent="0.25">
      <c r="A26" s="13" t="s">
        <v>710</v>
      </c>
      <c r="B26" s="14" t="s">
        <v>749</v>
      </c>
      <c r="C26" s="10" t="s">
        <v>458</v>
      </c>
      <c r="D26" s="81">
        <v>217.16200000000001</v>
      </c>
      <c r="E26" s="229"/>
      <c r="F26" s="4"/>
    </row>
    <row r="27" spans="1:6" ht="14.1" customHeight="1" x14ac:dyDescent="0.25">
      <c r="A27" s="13"/>
      <c r="C27" s="10"/>
      <c r="D27" s="81"/>
      <c r="E27" s="229"/>
      <c r="F27" s="14"/>
    </row>
    <row r="28" spans="1:6" ht="14.1" customHeight="1" x14ac:dyDescent="0.25">
      <c r="A28" s="13" t="s">
        <v>750</v>
      </c>
      <c r="B28" s="14" t="s">
        <v>754</v>
      </c>
      <c r="C28" s="10" t="s">
        <v>458</v>
      </c>
      <c r="D28" s="81">
        <v>46.82</v>
      </c>
      <c r="E28" s="229"/>
      <c r="F28" s="4"/>
    </row>
    <row r="29" spans="1:6" ht="14.1" customHeight="1" thickBot="1" x14ac:dyDescent="0.3">
      <c r="A29" s="31"/>
      <c r="B29" s="32"/>
      <c r="C29" s="33"/>
      <c r="D29" s="110"/>
      <c r="E29" s="121"/>
      <c r="F29" s="36"/>
    </row>
    <row r="30" spans="1:6" ht="28.05" customHeight="1" thickBot="1" x14ac:dyDescent="0.3">
      <c r="A30" s="292" t="s">
        <v>396</v>
      </c>
      <c r="B30" s="293"/>
      <c r="C30" s="293"/>
      <c r="D30" s="293"/>
      <c r="E30" s="294"/>
      <c r="F30" s="90">
        <f>SUM(F2:F29)</f>
        <v>0</v>
      </c>
    </row>
    <row r="31" spans="1:6" ht="14.1" customHeight="1" x14ac:dyDescent="0.25">
      <c r="A31" s="38"/>
      <c r="B31" s="38"/>
      <c r="C31" s="38"/>
      <c r="D31" s="111"/>
      <c r="E31" s="122"/>
      <c r="F31" s="40"/>
    </row>
    <row r="32" spans="1:6" ht="28.05" customHeight="1" x14ac:dyDescent="0.25">
      <c r="A32" s="246" t="s">
        <v>394</v>
      </c>
      <c r="B32" s="247"/>
      <c r="C32" s="247"/>
      <c r="D32" s="247"/>
      <c r="E32" s="248" t="s">
        <v>395</v>
      </c>
      <c r="F32" s="247"/>
    </row>
    <row r="33" spans="1:11" ht="10.050000000000001" customHeight="1" thickBot="1" x14ac:dyDescent="0.3">
      <c r="A33" s="43"/>
      <c r="E33" s="123"/>
    </row>
    <row r="34" spans="1:11" ht="28.05" customHeight="1" thickBot="1" x14ac:dyDescent="0.3">
      <c r="A34" s="85" t="s">
        <v>387</v>
      </c>
      <c r="B34" s="86" t="s">
        <v>388</v>
      </c>
      <c r="C34" s="86" t="s">
        <v>389</v>
      </c>
      <c r="D34" s="87" t="s">
        <v>390</v>
      </c>
      <c r="E34" s="88" t="s">
        <v>391</v>
      </c>
      <c r="F34" s="89" t="s">
        <v>392</v>
      </c>
      <c r="J34" s="7" t="s">
        <v>755</v>
      </c>
      <c r="K34" s="7" t="s">
        <v>756</v>
      </c>
    </row>
    <row r="35" spans="1:11" ht="28.05" customHeight="1" x14ac:dyDescent="0.25">
      <c r="A35" s="289" t="s">
        <v>397</v>
      </c>
      <c r="B35" s="290"/>
      <c r="C35" s="290"/>
      <c r="D35" s="290"/>
      <c r="E35" s="291"/>
      <c r="F35" s="91">
        <f>F30</f>
        <v>0</v>
      </c>
      <c r="J35" s="7">
        <v>30</v>
      </c>
      <c r="K35" s="7">
        <v>27</v>
      </c>
    </row>
    <row r="36" spans="1:11" ht="14.1" customHeight="1" x14ac:dyDescent="0.25">
      <c r="A36" s="13"/>
      <c r="B36" s="14"/>
      <c r="C36" s="10"/>
      <c r="D36" s="81"/>
      <c r="E36" s="120"/>
      <c r="F36" s="4"/>
    </row>
    <row r="37" spans="1:11" ht="14.1" customHeight="1" x14ac:dyDescent="0.25">
      <c r="A37" s="13" t="s">
        <v>751</v>
      </c>
      <c r="B37" s="14" t="s">
        <v>752</v>
      </c>
      <c r="C37" s="10" t="s">
        <v>458</v>
      </c>
      <c r="D37" s="81">
        <v>345.31</v>
      </c>
      <c r="E37" s="229"/>
      <c r="F37" s="4"/>
    </row>
    <row r="38" spans="1:11" ht="14.1" customHeight="1" x14ac:dyDescent="0.25">
      <c r="A38" s="13"/>
      <c r="B38" s="14"/>
      <c r="C38" s="10"/>
      <c r="D38" s="81"/>
      <c r="E38" s="229"/>
      <c r="F38" s="4"/>
    </row>
    <row r="39" spans="1:11" ht="14.1" customHeight="1" x14ac:dyDescent="0.25">
      <c r="A39" s="13" t="s">
        <v>753</v>
      </c>
      <c r="B39" s="14" t="s">
        <v>785</v>
      </c>
      <c r="C39" s="10" t="s">
        <v>458</v>
      </c>
      <c r="D39" s="81">
        <v>291.16699999999997</v>
      </c>
      <c r="E39" s="229"/>
      <c r="F39" s="4"/>
    </row>
    <row r="40" spans="1:11" ht="14.1" customHeight="1" x14ac:dyDescent="0.25">
      <c r="A40" s="13"/>
      <c r="B40" s="14"/>
      <c r="C40" s="10"/>
      <c r="D40" s="81"/>
      <c r="E40" s="229"/>
      <c r="F40" s="4"/>
    </row>
    <row r="41" spans="1:11" ht="14.1" customHeight="1" x14ac:dyDescent="0.25">
      <c r="A41" s="13" t="s">
        <v>788</v>
      </c>
      <c r="B41" s="14" t="s">
        <v>787</v>
      </c>
      <c r="C41" s="10"/>
      <c r="D41" s="81"/>
      <c r="E41" s="229"/>
      <c r="F41" s="4"/>
    </row>
    <row r="42" spans="1:11" ht="14.1" customHeight="1" x14ac:dyDescent="0.25">
      <c r="A42" s="13"/>
      <c r="B42" s="14" t="s">
        <v>786</v>
      </c>
      <c r="C42" s="10"/>
      <c r="D42" s="81"/>
      <c r="E42" s="229"/>
      <c r="F42" s="4"/>
    </row>
    <row r="43" spans="1:11" ht="14.1" customHeight="1" x14ac:dyDescent="0.25">
      <c r="A43" s="13"/>
      <c r="B43" s="14"/>
      <c r="C43" s="10"/>
      <c r="D43" s="81"/>
      <c r="E43" s="229"/>
      <c r="F43" s="4"/>
    </row>
    <row r="44" spans="1:11" ht="14.1" customHeight="1" x14ac:dyDescent="0.25">
      <c r="A44" s="13" t="s">
        <v>789</v>
      </c>
      <c r="B44" s="14" t="s">
        <v>790</v>
      </c>
      <c r="C44" s="10"/>
      <c r="D44" s="81"/>
      <c r="E44" s="229"/>
      <c r="F44" s="4"/>
    </row>
    <row r="45" spans="1:11" ht="14.1" customHeight="1" x14ac:dyDescent="0.25">
      <c r="A45" s="13"/>
      <c r="B45" s="14"/>
      <c r="C45" s="10"/>
      <c r="D45" s="81"/>
      <c r="E45" s="229"/>
      <c r="F45" s="4"/>
    </row>
    <row r="46" spans="1:11" ht="14.1" customHeight="1" x14ac:dyDescent="0.25">
      <c r="A46" s="13" t="s">
        <v>791</v>
      </c>
      <c r="B46" s="14" t="s">
        <v>792</v>
      </c>
      <c r="C46" s="10" t="s">
        <v>458</v>
      </c>
      <c r="D46" s="81">
        <v>26.62</v>
      </c>
      <c r="E46" s="229"/>
      <c r="F46" s="4"/>
    </row>
    <row r="47" spans="1:11" ht="14.1" customHeight="1" x14ac:dyDescent="0.25">
      <c r="A47" s="13"/>
      <c r="B47" s="14"/>
      <c r="C47" s="10"/>
      <c r="D47" s="81"/>
      <c r="E47" s="229"/>
      <c r="F47" s="4"/>
    </row>
    <row r="48" spans="1:11" ht="14.1" customHeight="1" x14ac:dyDescent="0.25">
      <c r="A48" s="13" t="s">
        <v>795</v>
      </c>
      <c r="B48" s="14" t="s">
        <v>793</v>
      </c>
      <c r="C48" s="10" t="s">
        <v>458</v>
      </c>
      <c r="D48" s="81">
        <v>94.248999999999995</v>
      </c>
      <c r="E48" s="229"/>
      <c r="F48" s="4"/>
    </row>
    <row r="49" spans="1:6" ht="14.1" customHeight="1" x14ac:dyDescent="0.25">
      <c r="A49" s="13"/>
      <c r="B49" s="14"/>
      <c r="C49" s="10"/>
      <c r="D49" s="81"/>
      <c r="E49" s="229"/>
      <c r="F49" s="4"/>
    </row>
    <row r="50" spans="1:6" ht="14.1" customHeight="1" x14ac:dyDescent="0.25">
      <c r="A50" s="13" t="s">
        <v>796</v>
      </c>
      <c r="B50" s="14" t="s">
        <v>794</v>
      </c>
      <c r="C50" s="10" t="s">
        <v>458</v>
      </c>
      <c r="D50" s="81">
        <v>129.82900000000001</v>
      </c>
      <c r="E50" s="229"/>
      <c r="F50" s="4"/>
    </row>
    <row r="51" spans="1:6" ht="14.1" customHeight="1" x14ac:dyDescent="0.25">
      <c r="A51" s="13"/>
      <c r="B51" s="14"/>
      <c r="C51" s="10"/>
      <c r="D51" s="81"/>
      <c r="E51" s="229"/>
      <c r="F51" s="4"/>
    </row>
    <row r="52" spans="1:6" ht="14.1" customHeight="1" x14ac:dyDescent="0.25">
      <c r="A52" s="13" t="s">
        <v>150</v>
      </c>
      <c r="B52" s="14" t="s">
        <v>151</v>
      </c>
      <c r="C52" s="10"/>
      <c r="D52" s="81"/>
      <c r="E52" s="120"/>
      <c r="F52" s="4"/>
    </row>
    <row r="53" spans="1:6" ht="14.1" customHeight="1" x14ac:dyDescent="0.25">
      <c r="A53" s="13"/>
      <c r="B53" s="14" t="s">
        <v>152</v>
      </c>
      <c r="C53" s="10"/>
      <c r="D53" s="81"/>
      <c r="E53" s="120"/>
      <c r="F53" s="4"/>
    </row>
    <row r="54" spans="1:6" ht="14.1" customHeight="1" x14ac:dyDescent="0.25">
      <c r="A54" s="13"/>
      <c r="B54" s="14" t="s">
        <v>153</v>
      </c>
      <c r="C54" s="10"/>
      <c r="D54" s="81"/>
      <c r="E54" s="120"/>
      <c r="F54" s="4"/>
    </row>
    <row r="55" spans="1:6" ht="14.1" customHeight="1" x14ac:dyDescent="0.25">
      <c r="A55" s="13"/>
      <c r="B55" s="14" t="s">
        <v>154</v>
      </c>
      <c r="C55" s="10"/>
      <c r="D55" s="81"/>
      <c r="E55" s="120"/>
      <c r="F55" s="4"/>
    </row>
    <row r="56" spans="1:6" ht="14.1" customHeight="1" x14ac:dyDescent="0.25">
      <c r="A56" s="13"/>
      <c r="B56" s="14"/>
      <c r="C56" s="10"/>
      <c r="D56" s="81"/>
      <c r="E56" s="120"/>
      <c r="F56" s="4"/>
    </row>
    <row r="57" spans="1:6" ht="14.1" customHeight="1" x14ac:dyDescent="0.25">
      <c r="A57" s="13" t="s">
        <v>155</v>
      </c>
      <c r="B57" s="14" t="s">
        <v>148</v>
      </c>
      <c r="C57" s="10" t="s">
        <v>402</v>
      </c>
      <c r="D57" s="81">
        <v>45</v>
      </c>
      <c r="E57" s="229"/>
      <c r="F57" s="4"/>
    </row>
    <row r="58" spans="1:6" ht="14.1" customHeight="1" x14ac:dyDescent="0.25">
      <c r="A58" s="13"/>
      <c r="B58" s="14"/>
      <c r="C58" s="10"/>
      <c r="D58" s="81"/>
      <c r="E58" s="120"/>
      <c r="F58" s="4"/>
    </row>
    <row r="59" spans="1:6" ht="14.1" customHeight="1" x14ac:dyDescent="0.25">
      <c r="A59" s="13" t="s">
        <v>156</v>
      </c>
      <c r="B59" s="14" t="s">
        <v>149</v>
      </c>
      <c r="C59" s="10" t="s">
        <v>402</v>
      </c>
      <c r="D59" s="81">
        <v>80</v>
      </c>
      <c r="E59" s="229"/>
      <c r="F59" s="4"/>
    </row>
    <row r="60" spans="1:6" ht="14.1" customHeight="1" x14ac:dyDescent="0.25">
      <c r="A60" s="13"/>
      <c r="B60" s="14"/>
      <c r="C60" s="10"/>
      <c r="D60" s="81"/>
      <c r="E60" s="120"/>
      <c r="F60" s="4"/>
    </row>
    <row r="61" spans="1:6" ht="14.1" customHeight="1" x14ac:dyDescent="0.25">
      <c r="A61" s="27" t="s">
        <v>157</v>
      </c>
      <c r="B61" s="28" t="s">
        <v>158</v>
      </c>
      <c r="C61" s="10"/>
      <c r="D61" s="81"/>
      <c r="E61" s="120"/>
      <c r="F61" s="4"/>
    </row>
    <row r="62" spans="1:6" ht="14.1" customHeight="1" x14ac:dyDescent="0.25">
      <c r="A62" s="13"/>
      <c r="B62" s="14"/>
      <c r="C62" s="10"/>
      <c r="D62" s="81"/>
      <c r="E62" s="120"/>
      <c r="F62" s="4"/>
    </row>
    <row r="63" spans="1:6" ht="14.1" customHeight="1" x14ac:dyDescent="0.25">
      <c r="A63" s="13" t="s">
        <v>160</v>
      </c>
      <c r="B63" s="14" t="s">
        <v>159</v>
      </c>
      <c r="C63" s="10" t="s">
        <v>449</v>
      </c>
      <c r="D63" s="81">
        <v>75</v>
      </c>
      <c r="E63" s="229"/>
      <c r="F63" s="4"/>
    </row>
    <row r="64" spans="1:6" ht="14.1" customHeight="1" x14ac:dyDescent="0.25">
      <c r="A64" s="13"/>
      <c r="B64" s="14"/>
      <c r="C64" s="10"/>
      <c r="D64" s="81"/>
      <c r="E64" s="120"/>
      <c r="F64" s="4"/>
    </row>
    <row r="65" spans="1:6" ht="14.1" customHeight="1" x14ac:dyDescent="0.25">
      <c r="A65" s="27" t="s">
        <v>161</v>
      </c>
      <c r="B65" s="28" t="s">
        <v>162</v>
      </c>
      <c r="C65" s="10" t="s">
        <v>449</v>
      </c>
      <c r="D65" s="81">
        <f>(D63)*2</f>
        <v>150</v>
      </c>
      <c r="E65" s="229"/>
      <c r="F65" s="4"/>
    </row>
    <row r="66" spans="1:6" ht="14.1" customHeight="1" x14ac:dyDescent="0.25">
      <c r="A66" s="13"/>
      <c r="B66" s="14"/>
      <c r="C66" s="10"/>
      <c r="D66" s="81"/>
      <c r="E66" s="120"/>
      <c r="F66" s="4"/>
    </row>
    <row r="67" spans="1:6" ht="14.1" customHeight="1" x14ac:dyDescent="0.25">
      <c r="A67" s="27" t="s">
        <v>163</v>
      </c>
      <c r="B67" s="28" t="s">
        <v>164</v>
      </c>
      <c r="C67" s="10" t="s">
        <v>449</v>
      </c>
      <c r="D67" s="81">
        <v>50</v>
      </c>
      <c r="E67" s="229"/>
      <c r="F67" s="4"/>
    </row>
    <row r="68" spans="1:6" ht="14.1" customHeight="1" x14ac:dyDescent="0.25">
      <c r="A68" s="13"/>
      <c r="B68" s="14"/>
      <c r="C68" s="10"/>
      <c r="D68" s="81"/>
      <c r="E68" s="120"/>
      <c r="F68" s="4"/>
    </row>
    <row r="69" spans="1:6" ht="14.1" customHeight="1" x14ac:dyDescent="0.25">
      <c r="A69" s="27" t="s">
        <v>165</v>
      </c>
      <c r="B69" s="28" t="s">
        <v>166</v>
      </c>
      <c r="C69" s="10"/>
      <c r="D69" s="81"/>
      <c r="E69" s="120"/>
      <c r="F69" s="4"/>
    </row>
    <row r="70" spans="1:6" ht="14.1" customHeight="1" x14ac:dyDescent="0.25">
      <c r="A70" s="13"/>
      <c r="B70" s="14"/>
      <c r="C70" s="10"/>
      <c r="D70" s="81"/>
      <c r="E70" s="120"/>
      <c r="F70" s="4"/>
    </row>
    <row r="71" spans="1:6" ht="14.1" customHeight="1" x14ac:dyDescent="0.25">
      <c r="A71" s="13" t="s">
        <v>170</v>
      </c>
      <c r="B71" s="14" t="s">
        <v>167</v>
      </c>
      <c r="C71" s="10"/>
      <c r="D71" s="81"/>
      <c r="E71" s="120"/>
      <c r="F71" s="4"/>
    </row>
    <row r="72" spans="1:6" ht="14.1" customHeight="1" x14ac:dyDescent="0.25">
      <c r="A72" s="13"/>
      <c r="B72" s="14" t="s">
        <v>185</v>
      </c>
      <c r="C72" s="10"/>
      <c r="D72" s="81"/>
      <c r="E72" s="120"/>
      <c r="F72" s="4"/>
    </row>
    <row r="73" spans="1:6" ht="14.1" customHeight="1" x14ac:dyDescent="0.25">
      <c r="A73" s="13"/>
      <c r="B73" s="14"/>
      <c r="C73" s="10"/>
      <c r="D73" s="81"/>
      <c r="E73" s="120"/>
      <c r="F73" s="4"/>
    </row>
    <row r="74" spans="1:6" ht="14.1" customHeight="1" x14ac:dyDescent="0.25">
      <c r="A74" s="13" t="s">
        <v>171</v>
      </c>
      <c r="B74" s="14" t="s">
        <v>226</v>
      </c>
      <c r="C74" s="10" t="s">
        <v>450</v>
      </c>
      <c r="D74" s="81">
        <v>27</v>
      </c>
      <c r="E74" s="229"/>
      <c r="F74" s="4"/>
    </row>
    <row r="75" spans="1:6" ht="14.1" customHeight="1" x14ac:dyDescent="0.25">
      <c r="A75" s="13"/>
      <c r="B75" s="14"/>
      <c r="C75" s="10"/>
      <c r="D75" s="81"/>
      <c r="E75" s="120"/>
      <c r="F75" s="4"/>
    </row>
    <row r="76" spans="1:6" ht="14.1" customHeight="1" x14ac:dyDescent="0.25">
      <c r="A76" s="13" t="s">
        <v>172</v>
      </c>
      <c r="B76" s="14" t="s">
        <v>168</v>
      </c>
      <c r="C76" s="10"/>
      <c r="D76" s="81"/>
      <c r="E76" s="120"/>
      <c r="F76" s="4"/>
    </row>
    <row r="77" spans="1:6" ht="14.1" customHeight="1" x14ac:dyDescent="0.25">
      <c r="A77" s="13"/>
      <c r="B77" s="14" t="s">
        <v>711</v>
      </c>
      <c r="C77" s="10" t="s">
        <v>450</v>
      </c>
      <c r="D77" s="81">
        <v>30</v>
      </c>
      <c r="E77" s="229"/>
      <c r="F77" s="4"/>
    </row>
    <row r="78" spans="1:6" ht="14.1" customHeight="1" x14ac:dyDescent="0.25">
      <c r="A78" s="13"/>
      <c r="B78" s="14"/>
      <c r="C78" s="10"/>
      <c r="D78" s="81"/>
      <c r="E78" s="120"/>
      <c r="F78" s="4"/>
    </row>
    <row r="79" spans="1:6" ht="14.1" customHeight="1" x14ac:dyDescent="0.25">
      <c r="A79" s="13" t="s">
        <v>173</v>
      </c>
      <c r="B79" s="14" t="s">
        <v>169</v>
      </c>
      <c r="C79" s="10" t="s">
        <v>450</v>
      </c>
      <c r="D79" s="81">
        <v>21</v>
      </c>
      <c r="E79" s="229"/>
      <c r="F79" s="4"/>
    </row>
    <row r="80" spans="1:6" ht="14.1" customHeight="1" x14ac:dyDescent="0.25">
      <c r="A80" s="13"/>
      <c r="B80" s="14"/>
      <c r="C80" s="10"/>
      <c r="D80" s="81"/>
      <c r="E80" s="120"/>
      <c r="F80" s="4"/>
    </row>
    <row r="81" spans="1:6" ht="14.1" customHeight="1" x14ac:dyDescent="0.25">
      <c r="A81" s="13" t="s">
        <v>174</v>
      </c>
      <c r="B81" s="14" t="s">
        <v>264</v>
      </c>
      <c r="C81" s="10"/>
      <c r="D81" s="81"/>
      <c r="E81" s="120"/>
      <c r="F81" s="4"/>
    </row>
    <row r="82" spans="1:6" ht="14.1" customHeight="1" x14ac:dyDescent="0.25">
      <c r="A82" s="13"/>
      <c r="B82" s="15"/>
      <c r="C82" s="10"/>
      <c r="D82" s="81"/>
      <c r="E82" s="120"/>
      <c r="F82" s="4"/>
    </row>
    <row r="83" spans="1:6" ht="14.1" customHeight="1" x14ac:dyDescent="0.25">
      <c r="A83" s="13" t="s">
        <v>177</v>
      </c>
      <c r="B83" s="14" t="s">
        <v>175</v>
      </c>
      <c r="C83" s="10"/>
      <c r="D83" s="81"/>
      <c r="E83" s="120"/>
      <c r="F83" s="4"/>
    </row>
    <row r="84" spans="1:6" ht="14.1" customHeight="1" x14ac:dyDescent="0.25">
      <c r="A84" s="13"/>
      <c r="B84" s="14" t="s">
        <v>176</v>
      </c>
      <c r="C84" s="10"/>
      <c r="D84" s="81"/>
      <c r="E84" s="120"/>
      <c r="F84" s="4"/>
    </row>
    <row r="85" spans="1:6" ht="28.05" customHeight="1" x14ac:dyDescent="0.25">
      <c r="A85" s="13"/>
      <c r="B85" s="14" t="s">
        <v>183</v>
      </c>
      <c r="C85" s="10"/>
      <c r="D85" s="81"/>
      <c r="E85" s="120"/>
      <c r="F85" s="4"/>
    </row>
    <row r="86" spans="1:6" ht="14.1" customHeight="1" x14ac:dyDescent="0.25">
      <c r="A86" s="13"/>
      <c r="B86" s="14"/>
      <c r="C86" s="10"/>
      <c r="D86" s="81"/>
      <c r="E86" s="120"/>
      <c r="F86" s="4"/>
    </row>
    <row r="87" spans="1:6" ht="28.05" customHeight="1" x14ac:dyDescent="0.25">
      <c r="A87" s="13" t="s">
        <v>178</v>
      </c>
      <c r="B87" s="14" t="s">
        <v>265</v>
      </c>
      <c r="C87" s="10" t="s">
        <v>450</v>
      </c>
      <c r="D87" s="81">
        <v>30</v>
      </c>
      <c r="E87" s="229"/>
      <c r="F87" s="4"/>
    </row>
    <row r="88" spans="1:6" ht="10.050000000000001" customHeight="1" x14ac:dyDescent="0.25">
      <c r="A88" s="13"/>
      <c r="B88" s="14"/>
      <c r="C88" s="10"/>
      <c r="D88" s="81"/>
      <c r="E88" s="120"/>
      <c r="F88" s="4"/>
    </row>
    <row r="89" spans="1:6" ht="14.1" customHeight="1" x14ac:dyDescent="0.25">
      <c r="A89" s="13"/>
      <c r="B89" s="14"/>
      <c r="C89" s="10"/>
      <c r="D89" s="81"/>
      <c r="E89" s="120"/>
      <c r="F89" s="4"/>
    </row>
    <row r="90" spans="1:6" ht="14.1" customHeight="1" thickBot="1" x14ac:dyDescent="0.3">
      <c r="A90" s="31"/>
      <c r="B90" s="32"/>
      <c r="C90" s="33"/>
      <c r="D90" s="110"/>
      <c r="E90" s="121"/>
      <c r="F90" s="36"/>
    </row>
    <row r="91" spans="1:6" ht="14.1" customHeight="1" thickBot="1" x14ac:dyDescent="0.3">
      <c r="A91" s="292" t="s">
        <v>396</v>
      </c>
      <c r="B91" s="293"/>
      <c r="C91" s="293"/>
      <c r="D91" s="293"/>
      <c r="E91" s="294"/>
      <c r="F91" s="90">
        <f>SUM(F35:F90)</f>
        <v>0</v>
      </c>
    </row>
    <row r="92" spans="1:6" ht="14.1" customHeight="1" x14ac:dyDescent="0.25">
      <c r="A92" s="48"/>
      <c r="B92" s="48"/>
      <c r="C92" s="48"/>
      <c r="D92" s="114"/>
      <c r="E92" s="124"/>
      <c r="F92" s="50"/>
    </row>
    <row r="93" spans="1:6" ht="14.1" customHeight="1" x14ac:dyDescent="0.25">
      <c r="A93" s="246" t="s">
        <v>394</v>
      </c>
      <c r="B93" s="247"/>
      <c r="C93" s="247"/>
      <c r="D93" s="247"/>
      <c r="E93" s="248" t="s">
        <v>395</v>
      </c>
      <c r="F93" s="247"/>
    </row>
    <row r="94" spans="1:6" ht="14.1" customHeight="1" thickBot="1" x14ac:dyDescent="0.3">
      <c r="A94" s="43"/>
      <c r="E94" s="123"/>
    </row>
    <row r="95" spans="1:6" ht="14.1" customHeight="1" thickBot="1" x14ac:dyDescent="0.3">
      <c r="A95" s="85" t="s">
        <v>387</v>
      </c>
      <c r="B95" s="86" t="s">
        <v>388</v>
      </c>
      <c r="C95" s="86" t="s">
        <v>389</v>
      </c>
      <c r="D95" s="87" t="s">
        <v>390</v>
      </c>
      <c r="E95" s="88" t="s">
        <v>391</v>
      </c>
      <c r="F95" s="89" t="s">
        <v>392</v>
      </c>
    </row>
    <row r="96" spans="1:6" ht="14.1" customHeight="1" x14ac:dyDescent="0.25">
      <c r="A96" s="289" t="s">
        <v>397</v>
      </c>
      <c r="B96" s="290"/>
      <c r="C96" s="290"/>
      <c r="D96" s="290"/>
      <c r="E96" s="291"/>
      <c r="F96" s="91">
        <f>F91</f>
        <v>0</v>
      </c>
    </row>
    <row r="97" spans="1:6" ht="14.1" customHeight="1" x14ac:dyDescent="0.25">
      <c r="A97" s="13"/>
      <c r="B97" s="14"/>
      <c r="C97" s="10"/>
      <c r="D97" s="81"/>
      <c r="E97" s="120"/>
      <c r="F97" s="4"/>
    </row>
    <row r="98" spans="1:6" ht="14.1" customHeight="1" x14ac:dyDescent="0.25">
      <c r="A98" s="13" t="s">
        <v>179</v>
      </c>
      <c r="B98" s="14" t="s">
        <v>180</v>
      </c>
      <c r="C98" s="10"/>
      <c r="D98" s="81"/>
      <c r="E98" s="120"/>
      <c r="F98" s="4"/>
    </row>
    <row r="99" spans="1:6" ht="14.1" customHeight="1" x14ac:dyDescent="0.25">
      <c r="A99" s="13"/>
      <c r="B99" s="14" t="s">
        <v>176</v>
      </c>
      <c r="C99" s="10"/>
      <c r="D99" s="81"/>
      <c r="E99" s="120"/>
      <c r="F99" s="4"/>
    </row>
    <row r="100" spans="1:6" ht="14.1" customHeight="1" x14ac:dyDescent="0.25">
      <c r="A100" s="13"/>
      <c r="B100" s="14" t="s">
        <v>184</v>
      </c>
      <c r="C100" s="10"/>
      <c r="D100" s="81"/>
      <c r="E100" s="120"/>
      <c r="F100" s="4"/>
    </row>
    <row r="101" spans="1:6" ht="14.1" customHeight="1" x14ac:dyDescent="0.25">
      <c r="A101" s="13"/>
      <c r="B101" s="14"/>
      <c r="C101" s="10"/>
      <c r="D101" s="81"/>
      <c r="E101" s="120"/>
      <c r="F101" s="4"/>
    </row>
    <row r="102" spans="1:6" ht="14.1" customHeight="1" x14ac:dyDescent="0.25">
      <c r="A102" s="13" t="s">
        <v>182</v>
      </c>
      <c r="B102" s="14" t="s">
        <v>181</v>
      </c>
      <c r="C102" s="10" t="s">
        <v>450</v>
      </c>
      <c r="D102" s="81">
        <f>K35</f>
        <v>27</v>
      </c>
      <c r="E102" s="229"/>
      <c r="F102" s="4"/>
    </row>
    <row r="103" spans="1:6" ht="14.1" customHeight="1" x14ac:dyDescent="0.25">
      <c r="A103" s="13"/>
      <c r="B103" s="14"/>
      <c r="C103" s="10"/>
      <c r="D103" s="81"/>
      <c r="E103" s="120"/>
      <c r="F103" s="4"/>
    </row>
    <row r="104" spans="1:6" ht="14.1" customHeight="1" x14ac:dyDescent="0.25">
      <c r="A104" s="13" t="s">
        <v>186</v>
      </c>
      <c r="B104" s="14" t="s">
        <v>187</v>
      </c>
      <c r="C104" s="10"/>
      <c r="D104" s="81"/>
      <c r="E104" s="229"/>
      <c r="F104" s="4"/>
    </row>
    <row r="105" spans="1:6" ht="14.1" customHeight="1" x14ac:dyDescent="0.25">
      <c r="A105" s="13"/>
      <c r="B105" s="14" t="s">
        <v>188</v>
      </c>
      <c r="C105" s="10" t="s">
        <v>450</v>
      </c>
      <c r="D105" s="81">
        <v>21</v>
      </c>
      <c r="E105" s="229"/>
      <c r="F105" s="4"/>
    </row>
    <row r="106" spans="1:6" ht="14.1" customHeight="1" x14ac:dyDescent="0.25">
      <c r="A106" s="13"/>
      <c r="B106" s="14"/>
      <c r="C106" s="10"/>
      <c r="D106" s="81"/>
      <c r="E106" s="120"/>
      <c r="F106" s="4"/>
    </row>
    <row r="107" spans="1:6" ht="14.1" customHeight="1" x14ac:dyDescent="0.25">
      <c r="A107" s="27" t="s">
        <v>189</v>
      </c>
      <c r="B107" s="28" t="s">
        <v>5</v>
      </c>
      <c r="C107" s="10" t="s">
        <v>402</v>
      </c>
      <c r="D107" s="81">
        <v>9</v>
      </c>
      <c r="E107" s="229"/>
      <c r="F107" s="4"/>
    </row>
    <row r="108" spans="1:6" ht="14.1" customHeight="1" x14ac:dyDescent="0.25">
      <c r="A108" s="13"/>
      <c r="B108" s="14"/>
      <c r="C108" s="10"/>
      <c r="D108" s="81"/>
      <c r="E108" s="120"/>
      <c r="F108" s="4"/>
    </row>
    <row r="109" spans="1:6" ht="28.05" customHeight="1" x14ac:dyDescent="0.25">
      <c r="A109" s="27" t="s">
        <v>190</v>
      </c>
      <c r="B109" s="28" t="s">
        <v>191</v>
      </c>
      <c r="C109" s="10"/>
      <c r="D109" s="81"/>
      <c r="E109" s="120"/>
      <c r="F109" s="4"/>
    </row>
    <row r="110" spans="1:6" ht="14.1" customHeight="1" x14ac:dyDescent="0.25">
      <c r="A110" s="13"/>
      <c r="B110" s="28" t="s">
        <v>192</v>
      </c>
      <c r="C110" s="10"/>
      <c r="D110" s="81"/>
      <c r="E110" s="120"/>
      <c r="F110" s="4"/>
    </row>
    <row r="111" spans="1:6" ht="28.05" customHeight="1" x14ac:dyDescent="0.25">
      <c r="A111" s="13"/>
      <c r="B111" s="14"/>
      <c r="C111" s="10"/>
      <c r="D111" s="81"/>
      <c r="E111" s="120"/>
      <c r="F111" s="4"/>
    </row>
    <row r="112" spans="1:6" ht="10.050000000000001" customHeight="1" x14ac:dyDescent="0.25">
      <c r="A112" s="13" t="s">
        <v>193</v>
      </c>
      <c r="B112" s="14" t="s">
        <v>266</v>
      </c>
      <c r="C112" s="10" t="s">
        <v>402</v>
      </c>
      <c r="D112" s="81">
        <v>20</v>
      </c>
      <c r="E112" s="229"/>
      <c r="F112" s="4"/>
    </row>
    <row r="113" spans="1:6" ht="12" customHeight="1" x14ac:dyDescent="0.25">
      <c r="A113" s="13"/>
      <c r="B113" s="14" t="s">
        <v>523</v>
      </c>
      <c r="C113" s="10"/>
      <c r="D113" s="81"/>
      <c r="E113" s="120"/>
      <c r="F113" s="4"/>
    </row>
    <row r="114" spans="1:6" ht="12" customHeight="1" x14ac:dyDescent="0.25">
      <c r="A114" s="13"/>
      <c r="B114" s="14"/>
      <c r="C114" s="10"/>
      <c r="D114" s="81"/>
      <c r="E114" s="120"/>
      <c r="F114" s="4"/>
    </row>
    <row r="115" spans="1:6" ht="12" customHeight="1" x14ac:dyDescent="0.25">
      <c r="A115" s="13" t="s">
        <v>194</v>
      </c>
      <c r="B115" s="14" t="s">
        <v>267</v>
      </c>
      <c r="C115" s="10" t="s">
        <v>402</v>
      </c>
      <c r="D115" s="81">
        <v>35</v>
      </c>
      <c r="E115" s="229"/>
      <c r="F115" s="4"/>
    </row>
    <row r="116" spans="1:6" ht="12" customHeight="1" x14ac:dyDescent="0.25">
      <c r="A116" s="13"/>
      <c r="B116" s="14"/>
      <c r="C116" s="10"/>
      <c r="D116" s="81"/>
      <c r="E116" s="120"/>
      <c r="F116" s="4"/>
    </row>
    <row r="117" spans="1:6" ht="12" customHeight="1" x14ac:dyDescent="0.25">
      <c r="A117" s="27" t="s">
        <v>195</v>
      </c>
      <c r="B117" s="28" t="s">
        <v>549</v>
      </c>
      <c r="C117" s="10" t="s">
        <v>402</v>
      </c>
      <c r="D117" s="81">
        <v>150</v>
      </c>
      <c r="E117" s="229"/>
      <c r="F117" s="4"/>
    </row>
    <row r="118" spans="1:6" ht="12" customHeight="1" x14ac:dyDescent="0.25">
      <c r="A118" s="13"/>
      <c r="B118" s="14"/>
      <c r="C118" s="10"/>
      <c r="D118" s="81"/>
      <c r="E118" s="120"/>
      <c r="F118" s="4"/>
    </row>
    <row r="119" spans="1:6" ht="12" customHeight="1" x14ac:dyDescent="0.25">
      <c r="A119" s="13"/>
      <c r="B119" s="14"/>
      <c r="C119" s="10"/>
      <c r="D119" s="81"/>
      <c r="E119" s="120"/>
      <c r="F119" s="4"/>
    </row>
    <row r="120" spans="1:6" ht="12" customHeight="1" x14ac:dyDescent="0.25">
      <c r="A120" s="13"/>
      <c r="B120" s="14"/>
      <c r="C120" s="10"/>
      <c r="D120" s="81"/>
      <c r="E120" s="120"/>
      <c r="F120" s="4"/>
    </row>
    <row r="121" spans="1:6" ht="12" customHeight="1" x14ac:dyDescent="0.25">
      <c r="A121" s="13"/>
      <c r="B121" s="14"/>
      <c r="C121" s="10"/>
      <c r="D121" s="81"/>
      <c r="E121" s="120"/>
      <c r="F121" s="4"/>
    </row>
    <row r="122" spans="1:6" ht="12" customHeight="1" x14ac:dyDescent="0.25">
      <c r="A122" s="13"/>
      <c r="B122" s="14"/>
      <c r="C122" s="10"/>
      <c r="D122" s="81"/>
      <c r="E122" s="120"/>
      <c r="F122" s="4"/>
    </row>
    <row r="123" spans="1:6" ht="12" customHeight="1" x14ac:dyDescent="0.25">
      <c r="A123" s="13"/>
      <c r="B123" s="14"/>
      <c r="C123" s="10"/>
      <c r="D123" s="81"/>
      <c r="E123" s="120"/>
      <c r="F123" s="4"/>
    </row>
    <row r="124" spans="1:6" ht="12" customHeight="1" x14ac:dyDescent="0.25">
      <c r="A124" s="13"/>
      <c r="B124" s="14"/>
      <c r="C124" s="10"/>
      <c r="D124" s="81"/>
      <c r="E124" s="120"/>
      <c r="F124" s="4"/>
    </row>
    <row r="125" spans="1:6" ht="12" customHeight="1" x14ac:dyDescent="0.25">
      <c r="A125" s="13"/>
      <c r="B125" s="14"/>
      <c r="C125" s="10"/>
      <c r="D125" s="81"/>
      <c r="E125" s="120"/>
      <c r="F125" s="4"/>
    </row>
    <row r="126" spans="1:6" ht="12" customHeight="1" x14ac:dyDescent="0.25">
      <c r="A126" s="13"/>
      <c r="B126" s="14"/>
      <c r="C126" s="10"/>
      <c r="D126" s="81"/>
      <c r="E126" s="120"/>
      <c r="F126" s="4"/>
    </row>
    <row r="127" spans="1:6" ht="12" customHeight="1" x14ac:dyDescent="0.25">
      <c r="A127" s="13"/>
      <c r="B127" s="14"/>
      <c r="C127" s="10"/>
      <c r="D127" s="81"/>
      <c r="E127" s="120"/>
      <c r="F127" s="4"/>
    </row>
    <row r="128" spans="1:6" ht="12" customHeight="1" x14ac:dyDescent="0.25">
      <c r="A128" s="13"/>
      <c r="B128" s="14"/>
      <c r="C128" s="10"/>
      <c r="D128" s="81"/>
      <c r="E128" s="120"/>
      <c r="F128" s="4"/>
    </row>
    <row r="129" spans="1:6" ht="12" customHeight="1" x14ac:dyDescent="0.25">
      <c r="A129" s="13"/>
      <c r="B129" s="14"/>
      <c r="C129" s="10"/>
      <c r="D129" s="81"/>
      <c r="E129" s="120"/>
      <c r="F129" s="4"/>
    </row>
    <row r="130" spans="1:6" ht="12" customHeight="1" x14ac:dyDescent="0.25">
      <c r="A130" s="13"/>
      <c r="B130" s="14"/>
      <c r="C130" s="10"/>
      <c r="D130" s="81"/>
      <c r="E130" s="120"/>
      <c r="F130" s="4"/>
    </row>
    <row r="131" spans="1:6" ht="12" customHeight="1" x14ac:dyDescent="0.25">
      <c r="A131" s="13"/>
      <c r="B131" s="14"/>
      <c r="C131" s="10"/>
      <c r="D131" s="81"/>
      <c r="E131" s="120"/>
      <c r="F131" s="4"/>
    </row>
    <row r="132" spans="1:6" ht="12" customHeight="1" x14ac:dyDescent="0.25">
      <c r="A132" s="13"/>
      <c r="B132" s="14"/>
      <c r="C132" s="10"/>
      <c r="D132" s="81"/>
      <c r="E132" s="120"/>
      <c r="F132" s="4"/>
    </row>
    <row r="133" spans="1:6" ht="12" customHeight="1" x14ac:dyDescent="0.25">
      <c r="A133" s="13"/>
      <c r="B133" s="14"/>
      <c r="C133" s="10"/>
      <c r="D133" s="81"/>
      <c r="E133" s="120"/>
      <c r="F133" s="4"/>
    </row>
    <row r="134" spans="1:6" ht="12" customHeight="1" x14ac:dyDescent="0.25">
      <c r="A134" s="13"/>
      <c r="B134" s="14"/>
      <c r="C134" s="10"/>
      <c r="D134" s="81"/>
      <c r="E134" s="120"/>
      <c r="F134" s="4"/>
    </row>
    <row r="135" spans="1:6" ht="12" customHeight="1" x14ac:dyDescent="0.25">
      <c r="A135" s="13"/>
      <c r="B135" s="14"/>
      <c r="C135" s="10"/>
      <c r="D135" s="81"/>
      <c r="E135" s="120"/>
      <c r="F135" s="4"/>
    </row>
    <row r="136" spans="1:6" ht="12" customHeight="1" x14ac:dyDescent="0.25">
      <c r="A136" s="13"/>
      <c r="B136" s="14"/>
      <c r="C136" s="10"/>
      <c r="D136" s="81"/>
      <c r="E136" s="120"/>
      <c r="F136" s="4"/>
    </row>
    <row r="137" spans="1:6" ht="12" customHeight="1" x14ac:dyDescent="0.25">
      <c r="A137" s="13"/>
      <c r="B137" s="14"/>
      <c r="C137" s="10"/>
      <c r="D137" s="81"/>
      <c r="E137" s="120"/>
      <c r="F137" s="4"/>
    </row>
    <row r="138" spans="1:6" ht="12" customHeight="1" x14ac:dyDescent="0.25">
      <c r="A138" s="13"/>
      <c r="B138" s="14"/>
      <c r="C138" s="10"/>
      <c r="D138" s="81"/>
      <c r="E138" s="120"/>
      <c r="F138" s="4"/>
    </row>
    <row r="139" spans="1:6" ht="12" customHeight="1" x14ac:dyDescent="0.25">
      <c r="A139" s="13"/>
      <c r="B139" s="14"/>
      <c r="C139" s="10"/>
      <c r="D139" s="81"/>
      <c r="E139" s="120"/>
      <c r="F139" s="4"/>
    </row>
    <row r="140" spans="1:6" ht="12" customHeight="1" thickBot="1" x14ac:dyDescent="0.3">
      <c r="A140" s="31"/>
      <c r="B140" s="32"/>
      <c r="C140" s="33"/>
      <c r="D140" s="110"/>
      <c r="E140" s="121"/>
      <c r="F140" s="36"/>
    </row>
    <row r="141" spans="1:6" ht="12" customHeight="1" thickBot="1" x14ac:dyDescent="0.3">
      <c r="A141" s="292" t="s">
        <v>393</v>
      </c>
      <c r="B141" s="293"/>
      <c r="C141" s="293"/>
      <c r="D141" s="293"/>
      <c r="E141" s="294"/>
      <c r="F141" s="90">
        <f>SUM(F96:F140)</f>
        <v>0</v>
      </c>
    </row>
    <row r="142" spans="1:6" ht="12" customHeight="1" x14ac:dyDescent="0.25">
      <c r="A142" s="43"/>
      <c r="C142" s="55"/>
      <c r="E142" s="123"/>
      <c r="F142" s="45"/>
    </row>
    <row r="143" spans="1:6" ht="12" customHeight="1" x14ac:dyDescent="0.25">
      <c r="A143" s="246" t="s">
        <v>394</v>
      </c>
      <c r="B143" s="247"/>
      <c r="C143" s="247"/>
      <c r="D143" s="247"/>
      <c r="E143" s="248" t="s">
        <v>395</v>
      </c>
      <c r="F143" s="247"/>
    </row>
  </sheetData>
  <mergeCells count="11">
    <mergeCell ref="A143:D143"/>
    <mergeCell ref="E143:F143"/>
    <mergeCell ref="A96:E96"/>
    <mergeCell ref="A141:E141"/>
    <mergeCell ref="A30:E30"/>
    <mergeCell ref="A32:D32"/>
    <mergeCell ref="E32:F32"/>
    <mergeCell ref="A93:D93"/>
    <mergeCell ref="E93:F93"/>
    <mergeCell ref="A91:E91"/>
    <mergeCell ref="A35:E35"/>
  </mergeCells>
  <phoneticPr fontId="1" type="noConversion"/>
  <conditionalFormatting sqref="F12 F14:F16 F57:F59 F63:F65 F67 F74 F77 F79 F87 F102:F105 F107 F112:F115 F117">
    <cfRule type="cellIs" dxfId="47" priority="29" stopIfTrue="1" operator="equal">
      <formula>"ro"</formula>
    </cfRule>
    <cfRule type="cellIs" dxfId="46" priority="30" stopIfTrue="1" operator="equal">
      <formula>" "</formula>
    </cfRule>
  </conditionalFormatting>
  <conditionalFormatting sqref="F24">
    <cfRule type="cellIs" dxfId="45" priority="9" stopIfTrue="1" operator="equal">
      <formula>"ro"</formula>
    </cfRule>
    <cfRule type="cellIs" dxfId="44" priority="10" stopIfTrue="1" operator="equal">
      <formula>" "</formula>
    </cfRule>
  </conditionalFormatting>
  <conditionalFormatting sqref="F26">
    <cfRule type="cellIs" dxfId="43" priority="13" stopIfTrue="1" operator="equal">
      <formula>"ro"</formula>
    </cfRule>
    <cfRule type="cellIs" dxfId="42" priority="14" stopIfTrue="1" operator="equal">
      <formula>" "</formula>
    </cfRule>
  </conditionalFormatting>
  <conditionalFormatting sqref="F28">
    <cfRule type="cellIs" dxfId="41" priority="11" stopIfTrue="1" operator="equal">
      <formula>"ro"</formula>
    </cfRule>
    <cfRule type="cellIs" dxfId="40" priority="12" stopIfTrue="1" operator="equal">
      <formula>" "</formula>
    </cfRule>
  </conditionalFormatting>
  <conditionalFormatting sqref="F37:F51">
    <cfRule type="cellIs" dxfId="39" priority="1" stopIfTrue="1" operator="equal">
      <formula>"ro"</formula>
    </cfRule>
    <cfRule type="cellIs" dxfId="38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74" firstPageNumber="33" orientation="portrait" blackAndWhite="1" useFirstPageNumber="1" r:id="rId1"/>
  <headerFooter alignWithMargins="0">
    <oddHeader>&amp;L&amp;"Calibri,Regular"&amp;8
Part C2: Pricing Data
RTD01-2016/2017-TIDC25</oddHeader>
    <oddFooter>&amp;C&amp;"Calibri,Regular"&amp;8Part C2: Page &amp;P&amp;  of 80</oddFooter>
  </headerFooter>
  <rowBreaks count="2" manualBreakCount="2">
    <brk id="33" max="16383" man="1"/>
    <brk id="94" max="5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indexed="44"/>
  </sheetPr>
  <dimension ref="A1:F409"/>
  <sheetViews>
    <sheetView showZeros="0" view="pageBreakPreview" topLeftCell="A18" zoomScale="140" zoomScaleNormal="100" zoomScaleSheetLayoutView="140" zoomScalePageLayoutView="80" workbookViewId="0">
      <selection activeCell="F10" sqref="F10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112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85" t="s">
        <v>387</v>
      </c>
      <c r="B1" s="86" t="s">
        <v>388</v>
      </c>
      <c r="C1" s="86" t="s">
        <v>389</v>
      </c>
      <c r="D1" s="87" t="s">
        <v>390</v>
      </c>
      <c r="E1" s="88" t="s">
        <v>391</v>
      </c>
      <c r="F1" s="89" t="s">
        <v>392</v>
      </c>
    </row>
    <row r="2" spans="1:6" ht="14.1" customHeight="1" x14ac:dyDescent="0.25">
      <c r="A2" s="21"/>
      <c r="B2" s="22"/>
      <c r="C2" s="23"/>
      <c r="D2" s="109"/>
      <c r="E2" s="25"/>
      <c r="F2" s="26"/>
    </row>
    <row r="3" spans="1:6" ht="14.1" customHeight="1" x14ac:dyDescent="0.25">
      <c r="A3" s="27" t="s">
        <v>431</v>
      </c>
      <c r="B3" s="28" t="s">
        <v>135</v>
      </c>
      <c r="C3" s="10"/>
      <c r="D3" s="81"/>
      <c r="E3" s="12"/>
      <c r="F3" s="4"/>
    </row>
    <row r="4" spans="1:6" ht="14.1" customHeight="1" x14ac:dyDescent="0.25">
      <c r="A4" s="13"/>
      <c r="B4" s="28" t="s">
        <v>134</v>
      </c>
      <c r="C4" s="10"/>
      <c r="D4" s="81"/>
      <c r="E4" s="12"/>
      <c r="F4" s="4"/>
    </row>
    <row r="5" spans="1:6" ht="14.1" customHeight="1" x14ac:dyDescent="0.25">
      <c r="A5" s="13"/>
      <c r="C5" s="10"/>
      <c r="D5" s="81"/>
      <c r="E5" s="12"/>
      <c r="F5" s="4"/>
    </row>
    <row r="6" spans="1:6" ht="14.1" customHeight="1" x14ac:dyDescent="0.25">
      <c r="A6" s="27" t="s">
        <v>199</v>
      </c>
      <c r="B6" s="28" t="s">
        <v>380</v>
      </c>
      <c r="C6" s="10"/>
      <c r="D6" s="81"/>
      <c r="E6" s="12"/>
      <c r="F6" s="4"/>
    </row>
    <row r="7" spans="1:6" ht="14.1" customHeight="1" x14ac:dyDescent="0.25">
      <c r="A7" s="13"/>
      <c r="B7" s="15"/>
      <c r="C7" s="10"/>
      <c r="D7" s="81"/>
      <c r="E7" s="12"/>
      <c r="F7" s="4"/>
    </row>
    <row r="8" spans="1:6" ht="14.1" customHeight="1" x14ac:dyDescent="0.25">
      <c r="A8" s="27" t="s">
        <v>200</v>
      </c>
      <c r="B8" s="28" t="s">
        <v>201</v>
      </c>
      <c r="C8" s="10"/>
      <c r="D8" s="81"/>
      <c r="E8" s="12"/>
      <c r="F8" s="4"/>
    </row>
    <row r="9" spans="1:6" ht="14.1" customHeight="1" x14ac:dyDescent="0.25">
      <c r="A9" s="13"/>
      <c r="B9" s="28" t="s">
        <v>202</v>
      </c>
      <c r="C9" s="10"/>
      <c r="D9" s="81"/>
      <c r="E9" s="12"/>
      <c r="F9" s="4"/>
    </row>
    <row r="10" spans="1:6" ht="14.1" customHeight="1" x14ac:dyDescent="0.25">
      <c r="A10" s="13"/>
      <c r="B10" s="14" t="s">
        <v>203</v>
      </c>
      <c r="C10" s="10"/>
      <c r="D10" s="81"/>
      <c r="E10" s="12"/>
      <c r="F10" s="4"/>
    </row>
    <row r="11" spans="1:6" ht="14.1" customHeight="1" x14ac:dyDescent="0.25">
      <c r="A11" s="13"/>
      <c r="B11" s="14"/>
      <c r="C11" s="10"/>
      <c r="D11" s="81"/>
      <c r="E11" s="12"/>
      <c r="F11" s="4"/>
    </row>
    <row r="12" spans="1:6" ht="14.1" customHeight="1" x14ac:dyDescent="0.25">
      <c r="A12" s="13" t="s">
        <v>206</v>
      </c>
      <c r="B12" s="14" t="s">
        <v>204</v>
      </c>
      <c r="C12" s="10" t="s">
        <v>458</v>
      </c>
      <c r="D12" s="81">
        <v>66</v>
      </c>
      <c r="E12" s="107"/>
      <c r="F12" s="4"/>
    </row>
    <row r="13" spans="1:6" ht="14.1" customHeight="1" x14ac:dyDescent="0.25">
      <c r="A13" s="13"/>
      <c r="B13" s="14"/>
      <c r="C13" s="10"/>
      <c r="D13" s="81"/>
      <c r="E13" s="12"/>
      <c r="F13" s="4"/>
    </row>
    <row r="14" spans="1:6" ht="14.1" customHeight="1" x14ac:dyDescent="0.25">
      <c r="A14" s="13" t="s">
        <v>268</v>
      </c>
      <c r="B14" s="14" t="s">
        <v>335</v>
      </c>
      <c r="C14" s="10"/>
      <c r="D14" s="81"/>
      <c r="E14" s="12"/>
      <c r="F14" s="4"/>
    </row>
    <row r="15" spans="1:6" ht="14.1" customHeight="1" x14ac:dyDescent="0.25">
      <c r="A15" s="13"/>
      <c r="B15" s="14" t="s">
        <v>336</v>
      </c>
      <c r="C15" s="10"/>
      <c r="D15" s="81"/>
      <c r="E15" s="12"/>
      <c r="F15" s="4"/>
    </row>
    <row r="16" spans="1:6" ht="14.1" customHeight="1" x14ac:dyDescent="0.25">
      <c r="A16" s="13"/>
      <c r="B16" s="14" t="s">
        <v>337</v>
      </c>
      <c r="C16" s="10" t="s">
        <v>402</v>
      </c>
      <c r="D16" s="81">
        <v>10</v>
      </c>
      <c r="E16" s="107"/>
      <c r="F16" s="4"/>
    </row>
    <row r="17" spans="1:6" ht="14.1" customHeight="1" x14ac:dyDescent="0.25">
      <c r="A17" s="13"/>
      <c r="B17" s="14"/>
      <c r="C17" s="10"/>
      <c r="D17" s="81"/>
      <c r="E17" s="12"/>
      <c r="F17" s="4"/>
    </row>
    <row r="18" spans="1:6" ht="14.1" customHeight="1" x14ac:dyDescent="0.25">
      <c r="A18" s="27" t="s">
        <v>208</v>
      </c>
      <c r="B18" s="28" t="s">
        <v>205</v>
      </c>
      <c r="C18" s="10"/>
      <c r="D18" s="81"/>
      <c r="E18" s="12"/>
      <c r="F18" s="4"/>
    </row>
    <row r="19" spans="1:6" ht="14.1" customHeight="1" x14ac:dyDescent="0.25">
      <c r="A19" s="13"/>
      <c r="B19" s="28" t="s">
        <v>486</v>
      </c>
      <c r="C19" s="10"/>
      <c r="D19" s="81"/>
      <c r="E19" s="12"/>
      <c r="F19" s="4"/>
    </row>
    <row r="20" spans="1:6" ht="14.1" customHeight="1" x14ac:dyDescent="0.25">
      <c r="A20" s="13"/>
      <c r="B20" s="14" t="s">
        <v>203</v>
      </c>
      <c r="C20" s="10"/>
      <c r="D20" s="81"/>
      <c r="E20" s="12"/>
      <c r="F20" s="4"/>
    </row>
    <row r="21" spans="1:6" ht="14.1" customHeight="1" x14ac:dyDescent="0.25">
      <c r="A21" s="13"/>
      <c r="B21" s="14"/>
      <c r="C21" s="10"/>
      <c r="D21" s="81"/>
      <c r="E21" s="12"/>
      <c r="F21" s="4"/>
    </row>
    <row r="22" spans="1:6" ht="14.1" customHeight="1" x14ac:dyDescent="0.25">
      <c r="A22" s="13" t="s">
        <v>215</v>
      </c>
      <c r="B22" s="14" t="s">
        <v>776</v>
      </c>
      <c r="C22" s="10"/>
      <c r="D22" s="81"/>
      <c r="E22" s="12"/>
      <c r="F22" s="4"/>
    </row>
    <row r="23" spans="1:6" ht="14.1" customHeight="1" x14ac:dyDescent="0.25">
      <c r="A23" s="13"/>
      <c r="B23" s="14" t="s">
        <v>209</v>
      </c>
      <c r="C23" s="10" t="s">
        <v>458</v>
      </c>
      <c r="D23" s="81">
        <v>2200</v>
      </c>
      <c r="E23" s="107"/>
      <c r="F23" s="4"/>
    </row>
    <row r="24" spans="1:6" ht="14.1" customHeight="1" x14ac:dyDescent="0.25">
      <c r="A24" s="13"/>
      <c r="B24" s="14"/>
      <c r="C24" s="10"/>
      <c r="D24" s="81"/>
      <c r="E24" s="12"/>
      <c r="F24" s="4"/>
    </row>
    <row r="25" spans="1:6" ht="14.1" customHeight="1" x14ac:dyDescent="0.25">
      <c r="A25" s="27" t="s">
        <v>210</v>
      </c>
      <c r="B25" s="28" t="s">
        <v>211</v>
      </c>
      <c r="C25" s="10"/>
      <c r="D25" s="81"/>
      <c r="E25" s="12"/>
      <c r="F25" s="4"/>
    </row>
    <row r="26" spans="1:6" ht="14.1" customHeight="1" x14ac:dyDescent="0.25">
      <c r="A26" s="13"/>
      <c r="B26" s="14" t="s">
        <v>212</v>
      </c>
      <c r="C26" s="10"/>
      <c r="D26" s="81"/>
      <c r="E26" s="12"/>
      <c r="F26" s="4"/>
    </row>
    <row r="27" spans="1:6" ht="14.1" customHeight="1" x14ac:dyDescent="0.25">
      <c r="A27" s="13"/>
      <c r="B27" s="14"/>
      <c r="C27" s="10"/>
      <c r="D27" s="81"/>
      <c r="E27" s="12"/>
      <c r="F27" s="4"/>
    </row>
    <row r="28" spans="1:6" ht="14.1" customHeight="1" x14ac:dyDescent="0.25">
      <c r="A28" s="13" t="s">
        <v>214</v>
      </c>
      <c r="B28" s="14" t="s">
        <v>777</v>
      </c>
      <c r="C28" s="10"/>
      <c r="D28" s="81"/>
      <c r="E28" s="12"/>
      <c r="F28" s="4"/>
    </row>
    <row r="29" spans="1:6" ht="14.1" customHeight="1" x14ac:dyDescent="0.25">
      <c r="A29" s="13"/>
      <c r="B29" s="14" t="s">
        <v>213</v>
      </c>
      <c r="C29" s="10" t="s">
        <v>450</v>
      </c>
      <c r="D29" s="81">
        <v>10</v>
      </c>
      <c r="E29" s="107"/>
      <c r="F29" s="4"/>
    </row>
    <row r="30" spans="1:6" ht="14.1" customHeight="1" x14ac:dyDescent="0.25">
      <c r="A30" s="13"/>
      <c r="B30" s="14"/>
      <c r="C30" s="10"/>
      <c r="D30" s="81"/>
      <c r="E30" s="12"/>
      <c r="F30" s="4"/>
    </row>
    <row r="31" spans="1:6" ht="14.1" customHeight="1" x14ac:dyDescent="0.25">
      <c r="A31" s="13"/>
      <c r="B31" s="14"/>
      <c r="C31" s="10"/>
      <c r="D31" s="81"/>
      <c r="E31" s="12"/>
      <c r="F31" s="4"/>
    </row>
    <row r="32" spans="1:6" ht="14.1" customHeight="1" x14ac:dyDescent="0.25">
      <c r="A32" s="13"/>
      <c r="B32" s="14"/>
      <c r="C32" s="10"/>
      <c r="D32" s="81"/>
      <c r="E32" s="12"/>
      <c r="F32" s="4"/>
    </row>
    <row r="33" spans="1:6" ht="14.1" customHeight="1" x14ac:dyDescent="0.25">
      <c r="A33" s="13"/>
      <c r="B33" s="14"/>
      <c r="C33" s="10"/>
      <c r="D33" s="81"/>
      <c r="E33" s="12"/>
      <c r="F33" s="4"/>
    </row>
    <row r="34" spans="1:6" ht="14.1" customHeight="1" x14ac:dyDescent="0.25">
      <c r="A34" s="13"/>
      <c r="B34" s="14"/>
      <c r="C34" s="10"/>
      <c r="D34" s="81"/>
      <c r="E34" s="12"/>
      <c r="F34" s="4"/>
    </row>
    <row r="35" spans="1:6" ht="14.1" customHeight="1" x14ac:dyDescent="0.25">
      <c r="A35" s="13"/>
      <c r="B35" s="14"/>
      <c r="C35" s="10"/>
      <c r="D35" s="81"/>
      <c r="E35" s="12"/>
      <c r="F35" s="4"/>
    </row>
    <row r="36" spans="1:6" ht="14.1" customHeight="1" x14ac:dyDescent="0.25">
      <c r="A36" s="13"/>
      <c r="B36" s="14"/>
      <c r="C36" s="10"/>
      <c r="D36" s="81"/>
      <c r="E36" s="12"/>
      <c r="F36" s="4"/>
    </row>
    <row r="37" spans="1:6" ht="14.1" customHeight="1" x14ac:dyDescent="0.25">
      <c r="A37" s="13"/>
      <c r="B37" s="14"/>
      <c r="C37" s="10"/>
      <c r="D37" s="81"/>
      <c r="E37" s="12"/>
      <c r="F37" s="4"/>
    </row>
    <row r="38" spans="1:6" ht="14.1" customHeight="1" x14ac:dyDescent="0.25">
      <c r="A38" s="13"/>
      <c r="B38" s="14"/>
      <c r="C38" s="10"/>
      <c r="D38" s="81"/>
      <c r="E38" s="12"/>
      <c r="F38" s="4"/>
    </row>
    <row r="39" spans="1:6" ht="14.1" customHeight="1" x14ac:dyDescent="0.25">
      <c r="A39" s="13"/>
      <c r="B39" s="14"/>
      <c r="C39" s="10"/>
      <c r="D39" s="81"/>
      <c r="E39" s="12"/>
      <c r="F39" s="4"/>
    </row>
    <row r="40" spans="1:6" ht="14.1" customHeight="1" x14ac:dyDescent="0.25">
      <c r="A40" s="13"/>
      <c r="B40" s="14"/>
      <c r="C40" s="10"/>
      <c r="D40" s="81"/>
      <c r="E40" s="12"/>
      <c r="F40" s="4"/>
    </row>
    <row r="41" spans="1:6" ht="14.1" customHeight="1" x14ac:dyDescent="0.25">
      <c r="A41" s="13"/>
      <c r="B41" s="14"/>
      <c r="C41" s="10"/>
      <c r="D41" s="81"/>
      <c r="E41" s="12"/>
      <c r="F41" s="4"/>
    </row>
    <row r="42" spans="1:6" ht="14.1" customHeight="1" thickBot="1" x14ac:dyDescent="0.3">
      <c r="A42" s="31"/>
      <c r="B42" s="32"/>
      <c r="C42" s="33"/>
      <c r="D42" s="110"/>
      <c r="E42" s="35"/>
      <c r="F42" s="36"/>
    </row>
    <row r="43" spans="1:6" ht="28.05" customHeight="1" thickBot="1" x14ac:dyDescent="0.3">
      <c r="A43" s="292" t="s">
        <v>393</v>
      </c>
      <c r="B43" s="293"/>
      <c r="C43" s="293"/>
      <c r="D43" s="293"/>
      <c r="E43" s="294"/>
      <c r="F43" s="90">
        <f>SUM(F2:F42)</f>
        <v>0</v>
      </c>
    </row>
    <row r="44" spans="1:6" ht="14.1" customHeight="1" x14ac:dyDescent="0.25">
      <c r="A44" s="38"/>
      <c r="B44" s="38"/>
      <c r="C44" s="38"/>
      <c r="D44" s="111"/>
      <c r="E44" s="38"/>
      <c r="F44" s="40"/>
    </row>
    <row r="45" spans="1:6" ht="28.05" customHeight="1" x14ac:dyDescent="0.25">
      <c r="A45" s="246" t="s">
        <v>394</v>
      </c>
      <c r="B45" s="247"/>
      <c r="C45" s="247"/>
      <c r="D45" s="247"/>
      <c r="E45" s="248" t="s">
        <v>395</v>
      </c>
      <c r="F45" s="247"/>
    </row>
    <row r="46" spans="1:6" ht="28.05" customHeight="1" x14ac:dyDescent="0.25"/>
    <row r="47" spans="1:6" ht="28.05" customHeight="1" x14ac:dyDescent="0.25"/>
    <row r="48" spans="1:6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28.05" customHeight="1" x14ac:dyDescent="0.25"/>
    <row r="94" ht="14.1" customHeight="1" x14ac:dyDescent="0.25"/>
    <row r="95" ht="28.05" customHeight="1" x14ac:dyDescent="0.25"/>
    <row r="96" ht="42" customHeight="1" x14ac:dyDescent="0.25"/>
    <row r="97" ht="10.050000000000001" customHeight="1" x14ac:dyDescent="0.25"/>
    <row r="98" ht="28.05" customHeight="1" x14ac:dyDescent="0.25"/>
    <row r="99" ht="28.05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28.05" customHeight="1" x14ac:dyDescent="0.25"/>
    <row r="146" ht="14.1" customHeight="1" x14ac:dyDescent="0.25"/>
    <row r="147" ht="28.05" customHeight="1" x14ac:dyDescent="0.25"/>
    <row r="148" ht="42" customHeight="1" x14ac:dyDescent="0.25"/>
    <row r="149" ht="10.050000000000001" customHeight="1" x14ac:dyDescent="0.25"/>
    <row r="150" ht="28.05" customHeight="1" x14ac:dyDescent="0.25"/>
    <row r="151" ht="28.05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28.05" customHeight="1" x14ac:dyDescent="0.25"/>
    <row r="198" ht="14.1" customHeight="1" x14ac:dyDescent="0.25"/>
    <row r="199" ht="28.05" customHeight="1" x14ac:dyDescent="0.25"/>
    <row r="200" ht="42" customHeight="1" x14ac:dyDescent="0.25"/>
    <row r="201" ht="10.050000000000001" customHeight="1" x14ac:dyDescent="0.25"/>
    <row r="202" ht="28.05" customHeight="1" x14ac:dyDescent="0.25"/>
    <row r="203" ht="28.05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28.05" customHeight="1" x14ac:dyDescent="0.25"/>
    <row r="250" ht="14.1" customHeight="1" x14ac:dyDescent="0.25"/>
    <row r="251" ht="28.05" customHeight="1" x14ac:dyDescent="0.25"/>
    <row r="252" ht="42" customHeight="1" x14ac:dyDescent="0.25"/>
    <row r="253" ht="10.050000000000001" customHeight="1" x14ac:dyDescent="0.25"/>
    <row r="254" ht="28.05" customHeight="1" x14ac:dyDescent="0.25"/>
    <row r="255" ht="28.05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28.05" customHeight="1" x14ac:dyDescent="0.25"/>
    <row r="302" ht="14.1" customHeight="1" x14ac:dyDescent="0.25"/>
    <row r="303" ht="28.05" customHeight="1" x14ac:dyDescent="0.25"/>
    <row r="304" ht="42" customHeight="1" x14ac:dyDescent="0.25"/>
    <row r="305" ht="10.050000000000001" customHeight="1" x14ac:dyDescent="0.25"/>
    <row r="306" ht="28.05" customHeight="1" x14ac:dyDescent="0.25"/>
    <row r="307" ht="28.05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28.05" customHeight="1" x14ac:dyDescent="0.25"/>
    <row r="354" ht="14.1" customHeight="1" x14ac:dyDescent="0.25"/>
    <row r="355" ht="28.05" customHeight="1" x14ac:dyDescent="0.25"/>
    <row r="356" ht="42" customHeight="1" x14ac:dyDescent="0.25"/>
    <row r="357" ht="10.050000000000001" customHeight="1" x14ac:dyDescent="0.25"/>
    <row r="358" ht="28.05" customHeight="1" x14ac:dyDescent="0.25"/>
    <row r="359" ht="28.05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28.05" customHeight="1" x14ac:dyDescent="0.25"/>
    <row r="406" ht="14.1" customHeight="1" x14ac:dyDescent="0.25"/>
    <row r="407" ht="28.05" customHeight="1" x14ac:dyDescent="0.25"/>
    <row r="408" ht="42" customHeight="1" x14ac:dyDescent="0.25"/>
    <row r="409" ht="10.050000000000001" customHeight="1" x14ac:dyDescent="0.25"/>
  </sheetData>
  <mergeCells count="3">
    <mergeCell ref="A43:E43"/>
    <mergeCell ref="A45:D45"/>
    <mergeCell ref="E45:F45"/>
  </mergeCells>
  <phoneticPr fontId="1" type="noConversion"/>
  <conditionalFormatting sqref="F12:F16 F23 F28:F40">
    <cfRule type="cellIs" dxfId="37" priority="1" stopIfTrue="1" operator="equal">
      <formula>"ro"</formula>
    </cfRule>
    <cfRule type="cellIs" dxfId="36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42" orientation="portrait" blackAndWhite="1" useFirstPageNumber="1" r:id="rId1"/>
  <headerFooter alignWithMargins="0">
    <oddHeader>&amp;L&amp;"Calibri,Regular"&amp;8
Part C2: Pricing Data
RTD01-2016/2017-TIDC25</oddHeader>
    <oddFooter>&amp;C&amp;"Calibri,Regular"&amp;8Part C2: Page &amp;P&amp;  of 80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indexed="44"/>
  </sheetPr>
  <dimension ref="A1:F470"/>
  <sheetViews>
    <sheetView showZeros="0" view="pageLayout" topLeftCell="A48" zoomScale="120" zoomScaleNormal="100" zoomScaleSheetLayoutView="100" zoomScalePageLayoutView="120" workbookViewId="0">
      <selection activeCell="D7" sqref="D7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44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85" t="s">
        <v>387</v>
      </c>
      <c r="B1" s="86" t="s">
        <v>388</v>
      </c>
      <c r="C1" s="86" t="s">
        <v>389</v>
      </c>
      <c r="D1" s="87" t="s">
        <v>390</v>
      </c>
      <c r="E1" s="88" t="s">
        <v>391</v>
      </c>
      <c r="F1" s="89" t="s">
        <v>392</v>
      </c>
    </row>
    <row r="2" spans="1:6" ht="14.1" customHeight="1" x14ac:dyDescent="0.25">
      <c r="A2" s="21"/>
      <c r="B2" s="22"/>
      <c r="C2" s="23"/>
      <c r="D2" s="24"/>
      <c r="E2" s="25"/>
      <c r="F2" s="26"/>
    </row>
    <row r="3" spans="1:6" ht="14.1" customHeight="1" x14ac:dyDescent="0.25">
      <c r="A3" s="27" t="s">
        <v>431</v>
      </c>
      <c r="B3" s="28" t="s">
        <v>135</v>
      </c>
      <c r="C3" s="10"/>
      <c r="D3" s="11"/>
      <c r="E3" s="12"/>
      <c r="F3" s="4"/>
    </row>
    <row r="4" spans="1:6" ht="14.1" customHeight="1" x14ac:dyDescent="0.25">
      <c r="A4" s="13"/>
      <c r="B4" s="28" t="s">
        <v>134</v>
      </c>
      <c r="C4" s="10"/>
      <c r="D4" s="11"/>
      <c r="E4" s="12"/>
      <c r="F4" s="4"/>
    </row>
    <row r="5" spans="1:6" ht="14.1" customHeight="1" x14ac:dyDescent="0.25">
      <c r="A5" s="13"/>
      <c r="B5" s="10"/>
      <c r="C5" s="10"/>
      <c r="D5" s="11"/>
      <c r="E5" s="12"/>
      <c r="F5" s="4"/>
    </row>
    <row r="6" spans="1:6" ht="14.1" customHeight="1" x14ac:dyDescent="0.25">
      <c r="A6" s="27" t="s">
        <v>227</v>
      </c>
      <c r="B6" s="28" t="s">
        <v>381</v>
      </c>
      <c r="C6" s="10"/>
      <c r="D6" s="11"/>
      <c r="E6" s="12"/>
      <c r="F6" s="4"/>
    </row>
    <row r="7" spans="1:6" ht="14.1" customHeight="1" x14ac:dyDescent="0.25">
      <c r="A7" s="13"/>
      <c r="B7" s="14"/>
      <c r="C7" s="10"/>
      <c r="D7" s="11"/>
      <c r="E7" s="12"/>
      <c r="F7" s="4"/>
    </row>
    <row r="8" spans="1:6" ht="14.1" customHeight="1" x14ac:dyDescent="0.25">
      <c r="A8" s="27" t="s">
        <v>228</v>
      </c>
      <c r="B8" s="28" t="s">
        <v>229</v>
      </c>
      <c r="C8" s="10"/>
      <c r="D8" s="11"/>
      <c r="E8" s="12"/>
      <c r="F8" s="4"/>
    </row>
    <row r="9" spans="1:6" ht="14.1" customHeight="1" x14ac:dyDescent="0.25">
      <c r="A9" s="13"/>
      <c r="B9" s="14" t="s">
        <v>230</v>
      </c>
      <c r="C9" s="10"/>
      <c r="D9" s="11"/>
      <c r="E9" s="12"/>
      <c r="F9" s="4"/>
    </row>
    <row r="10" spans="1:6" ht="14.1" customHeight="1" x14ac:dyDescent="0.25">
      <c r="A10" s="13"/>
      <c r="B10" s="14"/>
      <c r="C10" s="10"/>
      <c r="D10" s="11"/>
      <c r="E10" s="12"/>
      <c r="F10" s="4"/>
    </row>
    <row r="11" spans="1:6" ht="14.1" customHeight="1" x14ac:dyDescent="0.25">
      <c r="A11" s="13" t="s">
        <v>234</v>
      </c>
      <c r="B11" s="14" t="s">
        <v>232</v>
      </c>
      <c r="C11" s="10"/>
      <c r="D11" s="11"/>
      <c r="E11" s="12"/>
      <c r="F11" s="4"/>
    </row>
    <row r="12" spans="1:6" ht="14.1" customHeight="1" x14ac:dyDescent="0.25">
      <c r="A12" s="13"/>
      <c r="B12" s="14" t="s">
        <v>231</v>
      </c>
      <c r="C12" s="10" t="s">
        <v>458</v>
      </c>
      <c r="D12" s="81">
        <v>100</v>
      </c>
      <c r="E12" s="107"/>
      <c r="F12" s="233"/>
    </row>
    <row r="13" spans="1:6" ht="14.1" customHeight="1" x14ac:dyDescent="0.25">
      <c r="A13" s="13"/>
      <c r="B13" s="14"/>
      <c r="C13" s="10"/>
      <c r="D13" s="11"/>
      <c r="E13" s="12"/>
      <c r="F13" s="4"/>
    </row>
    <row r="14" spans="1:6" ht="14.1" customHeight="1" x14ac:dyDescent="0.25">
      <c r="A14" s="13" t="s">
        <v>235</v>
      </c>
      <c r="B14" s="14" t="s">
        <v>233</v>
      </c>
      <c r="C14" s="10"/>
      <c r="D14" s="11"/>
      <c r="E14" s="12"/>
      <c r="F14" s="4"/>
    </row>
    <row r="15" spans="1:6" ht="14.1" customHeight="1" x14ac:dyDescent="0.25">
      <c r="A15" s="13"/>
      <c r="B15" s="14" t="s">
        <v>231</v>
      </c>
      <c r="C15" s="10" t="s">
        <v>458</v>
      </c>
      <c r="D15" s="81">
        <v>400</v>
      </c>
      <c r="E15" s="107"/>
      <c r="F15" s="233"/>
    </row>
    <row r="16" spans="1:6" ht="14.1" customHeight="1" x14ac:dyDescent="0.25">
      <c r="A16" s="13"/>
      <c r="B16" s="14"/>
      <c r="C16" s="10"/>
      <c r="D16" s="11"/>
      <c r="E16" s="12"/>
      <c r="F16" s="4"/>
    </row>
    <row r="17" spans="1:6" ht="14.1" customHeight="1" x14ac:dyDescent="0.25">
      <c r="A17" s="13"/>
      <c r="B17" s="14"/>
      <c r="C17" s="10"/>
      <c r="D17" s="11"/>
      <c r="E17" s="12"/>
      <c r="F17" s="4"/>
    </row>
    <row r="18" spans="1:6" ht="14.1" customHeight="1" x14ac:dyDescent="0.25">
      <c r="A18" s="13"/>
      <c r="B18" s="14"/>
      <c r="C18" s="10"/>
      <c r="D18" s="11"/>
      <c r="E18" s="12"/>
      <c r="F18" s="4"/>
    </row>
    <row r="19" spans="1:6" ht="14.1" customHeight="1" x14ac:dyDescent="0.25">
      <c r="A19" s="13"/>
      <c r="B19" s="14"/>
      <c r="C19" s="10"/>
      <c r="D19" s="11"/>
      <c r="E19" s="12"/>
      <c r="F19" s="4"/>
    </row>
    <row r="20" spans="1:6" ht="14.1" customHeight="1" x14ac:dyDescent="0.25">
      <c r="A20" s="13"/>
      <c r="B20" s="14"/>
      <c r="C20" s="10"/>
      <c r="D20" s="11"/>
      <c r="E20" s="12"/>
      <c r="F20" s="4"/>
    </row>
    <row r="21" spans="1:6" ht="14.1" customHeight="1" x14ac:dyDescent="0.25">
      <c r="A21" s="13"/>
      <c r="B21" s="14"/>
      <c r="C21" s="10"/>
      <c r="D21" s="11"/>
      <c r="E21" s="12"/>
      <c r="F21" s="4"/>
    </row>
    <row r="22" spans="1:6" ht="14.1" customHeight="1" x14ac:dyDescent="0.25">
      <c r="A22" s="13"/>
      <c r="B22" s="14"/>
      <c r="C22" s="10"/>
      <c r="D22" s="11"/>
      <c r="E22" s="12"/>
      <c r="F22" s="4"/>
    </row>
    <row r="23" spans="1:6" ht="14.1" customHeight="1" x14ac:dyDescent="0.25">
      <c r="A23" s="13"/>
      <c r="B23" s="14"/>
      <c r="C23" s="10"/>
      <c r="D23" s="11"/>
      <c r="E23" s="12"/>
      <c r="F23" s="4"/>
    </row>
    <row r="24" spans="1:6" ht="14.1" customHeight="1" x14ac:dyDescent="0.25">
      <c r="A24" s="13"/>
      <c r="B24" s="14"/>
      <c r="C24" s="10"/>
      <c r="D24" s="11"/>
      <c r="E24" s="12"/>
      <c r="F24" s="4"/>
    </row>
    <row r="25" spans="1:6" ht="14.1" customHeight="1" x14ac:dyDescent="0.25">
      <c r="A25" s="13"/>
      <c r="B25" s="14"/>
      <c r="C25" s="10"/>
      <c r="D25" s="11"/>
      <c r="E25" s="12"/>
      <c r="F25" s="4"/>
    </row>
    <row r="26" spans="1:6" ht="14.1" customHeight="1" x14ac:dyDescent="0.25">
      <c r="A26" s="13"/>
      <c r="B26" s="14"/>
      <c r="C26" s="10"/>
      <c r="D26" s="11"/>
      <c r="E26" s="12"/>
      <c r="F26" s="4"/>
    </row>
    <row r="27" spans="1:6" ht="14.1" customHeight="1" x14ac:dyDescent="0.25">
      <c r="A27" s="13"/>
      <c r="B27" s="14"/>
      <c r="C27" s="10"/>
      <c r="D27" s="11"/>
      <c r="E27" s="12"/>
      <c r="F27" s="4"/>
    </row>
    <row r="28" spans="1:6" ht="14.1" customHeight="1" x14ac:dyDescent="0.25">
      <c r="A28" s="13"/>
      <c r="B28" s="14"/>
      <c r="C28" s="10"/>
      <c r="D28" s="11"/>
      <c r="E28" s="12"/>
      <c r="F28" s="4"/>
    </row>
    <row r="29" spans="1:6" ht="14.1" customHeight="1" x14ac:dyDescent="0.25">
      <c r="A29" s="13"/>
      <c r="B29" s="14"/>
      <c r="C29" s="10"/>
      <c r="D29" s="11"/>
      <c r="E29" s="12"/>
      <c r="F29" s="4"/>
    </row>
    <row r="30" spans="1:6" ht="14.1" customHeight="1" x14ac:dyDescent="0.25">
      <c r="A30" s="13"/>
      <c r="B30" s="14"/>
      <c r="C30" s="10"/>
      <c r="D30" s="11"/>
      <c r="E30" s="12"/>
      <c r="F30" s="4"/>
    </row>
    <row r="31" spans="1:6" ht="14.1" customHeight="1" x14ac:dyDescent="0.25">
      <c r="A31" s="13"/>
      <c r="B31" s="14"/>
      <c r="C31" s="10"/>
      <c r="D31" s="11"/>
      <c r="E31" s="12"/>
      <c r="F31" s="4"/>
    </row>
    <row r="32" spans="1:6" ht="14.1" customHeight="1" x14ac:dyDescent="0.25">
      <c r="A32" s="13"/>
      <c r="B32" s="14"/>
      <c r="C32" s="10"/>
      <c r="D32" s="11"/>
      <c r="E32" s="12"/>
      <c r="F32" s="4"/>
    </row>
    <row r="33" spans="1:6" ht="14.1" customHeight="1" x14ac:dyDescent="0.25">
      <c r="A33" s="13"/>
      <c r="B33" s="14"/>
      <c r="C33" s="10"/>
      <c r="D33" s="11"/>
      <c r="E33" s="12"/>
      <c r="F33" s="4"/>
    </row>
    <row r="34" spans="1:6" ht="14.1" customHeight="1" x14ac:dyDescent="0.25">
      <c r="A34" s="13"/>
      <c r="B34" s="14"/>
      <c r="C34" s="10"/>
      <c r="D34" s="11"/>
      <c r="E34" s="12"/>
      <c r="F34" s="4"/>
    </row>
    <row r="35" spans="1:6" ht="14.1" customHeight="1" x14ac:dyDescent="0.25">
      <c r="A35" s="13"/>
      <c r="B35" s="14"/>
      <c r="C35" s="10"/>
      <c r="D35" s="11"/>
      <c r="E35" s="12"/>
      <c r="F35" s="4"/>
    </row>
    <row r="36" spans="1:6" ht="14.1" customHeight="1" x14ac:dyDescent="0.25">
      <c r="A36" s="13"/>
      <c r="B36" s="14"/>
      <c r="C36" s="10"/>
      <c r="D36" s="11"/>
      <c r="E36" s="12"/>
      <c r="F36" s="4"/>
    </row>
    <row r="37" spans="1:6" ht="14.1" customHeight="1" x14ac:dyDescent="0.25">
      <c r="A37" s="13"/>
      <c r="B37" s="14"/>
      <c r="C37" s="10"/>
      <c r="D37" s="11"/>
      <c r="E37" s="12"/>
      <c r="F37" s="4"/>
    </row>
    <row r="38" spans="1:6" ht="14.1" customHeight="1" x14ac:dyDescent="0.25">
      <c r="A38" s="13"/>
      <c r="B38" s="14"/>
      <c r="C38" s="10"/>
      <c r="D38" s="11"/>
      <c r="E38" s="12"/>
      <c r="F38" s="4"/>
    </row>
    <row r="39" spans="1:6" ht="14.1" customHeight="1" x14ac:dyDescent="0.25">
      <c r="A39" s="13"/>
      <c r="B39" s="14"/>
      <c r="C39" s="10"/>
      <c r="D39" s="11"/>
      <c r="E39" s="12"/>
      <c r="F39" s="4"/>
    </row>
    <row r="40" spans="1:6" ht="14.1" customHeight="1" x14ac:dyDescent="0.25">
      <c r="A40" s="13"/>
      <c r="B40" s="14"/>
      <c r="C40" s="10"/>
      <c r="D40" s="11"/>
      <c r="E40" s="12"/>
      <c r="F40" s="4"/>
    </row>
    <row r="41" spans="1:6" ht="14.1" customHeight="1" x14ac:dyDescent="0.25">
      <c r="A41" s="13"/>
      <c r="B41" s="14"/>
      <c r="C41" s="10"/>
      <c r="D41" s="11"/>
      <c r="E41" s="12"/>
      <c r="F41" s="4"/>
    </row>
    <row r="42" spans="1:6" ht="14.1" customHeight="1" x14ac:dyDescent="0.25">
      <c r="A42" s="13"/>
      <c r="B42" s="14"/>
      <c r="C42" s="10"/>
      <c r="D42" s="11"/>
      <c r="E42" s="12"/>
      <c r="F42" s="4"/>
    </row>
    <row r="43" spans="1:6" ht="14.1" customHeight="1" x14ac:dyDescent="0.25">
      <c r="A43" s="13"/>
      <c r="B43" s="14"/>
      <c r="C43" s="10"/>
      <c r="D43" s="11"/>
      <c r="E43" s="12"/>
      <c r="F43" s="4"/>
    </row>
    <row r="44" spans="1:6" ht="14.1" customHeight="1" x14ac:dyDescent="0.25">
      <c r="A44" s="13"/>
      <c r="B44" s="14"/>
      <c r="C44" s="10"/>
      <c r="D44" s="11"/>
      <c r="E44" s="12"/>
      <c r="F44" s="4"/>
    </row>
    <row r="45" spans="1:6" ht="14.1" customHeight="1" x14ac:dyDescent="0.25">
      <c r="A45" s="13"/>
      <c r="B45" s="14"/>
      <c r="C45" s="10"/>
      <c r="D45" s="11"/>
      <c r="E45" s="12"/>
      <c r="F45" s="4"/>
    </row>
    <row r="46" spans="1:6" ht="14.1" customHeight="1" x14ac:dyDescent="0.25">
      <c r="A46" s="13"/>
      <c r="B46" s="14"/>
      <c r="C46" s="10"/>
      <c r="D46" s="11"/>
      <c r="E46" s="12"/>
      <c r="F46" s="4"/>
    </row>
    <row r="47" spans="1:6" ht="14.1" customHeight="1" x14ac:dyDescent="0.25">
      <c r="A47" s="13"/>
      <c r="B47" s="14"/>
      <c r="C47" s="10"/>
      <c r="D47" s="11"/>
      <c r="E47" s="12"/>
      <c r="F47" s="4"/>
    </row>
    <row r="48" spans="1:6" ht="14.1" customHeight="1" x14ac:dyDescent="0.25">
      <c r="A48" s="13"/>
      <c r="B48" s="14"/>
      <c r="C48" s="10"/>
      <c r="D48" s="11"/>
      <c r="E48" s="12"/>
      <c r="F48" s="4"/>
    </row>
    <row r="49" spans="1:6" ht="14.1" customHeight="1" x14ac:dyDescent="0.25">
      <c r="A49" s="13"/>
      <c r="B49" s="14"/>
      <c r="C49" s="10"/>
      <c r="D49" s="11"/>
      <c r="E49" s="12"/>
      <c r="F49" s="4"/>
    </row>
    <row r="50" spans="1:6" ht="14.1" customHeight="1" thickBot="1" x14ac:dyDescent="0.3">
      <c r="A50" s="31"/>
      <c r="B50" s="32"/>
      <c r="C50" s="33"/>
      <c r="D50" s="34"/>
      <c r="E50" s="35"/>
      <c r="F50" s="36"/>
    </row>
    <row r="51" spans="1:6" ht="28.05" customHeight="1" thickBot="1" x14ac:dyDescent="0.3">
      <c r="A51" s="292" t="s">
        <v>393</v>
      </c>
      <c r="B51" s="293"/>
      <c r="C51" s="293"/>
      <c r="D51" s="293"/>
      <c r="E51" s="294"/>
      <c r="F51" s="90">
        <f>SUM(F2:F50)</f>
        <v>0</v>
      </c>
    </row>
    <row r="52" spans="1:6" ht="14.1" customHeight="1" x14ac:dyDescent="0.25">
      <c r="A52" s="38"/>
      <c r="B52" s="38"/>
      <c r="C52" s="38"/>
      <c r="D52" s="39"/>
      <c r="E52" s="38"/>
      <c r="F52" s="40"/>
    </row>
    <row r="53" spans="1:6" ht="28.05" customHeight="1" x14ac:dyDescent="0.25">
      <c r="A53" s="246" t="s">
        <v>394</v>
      </c>
      <c r="B53" s="247"/>
      <c r="C53" s="247"/>
      <c r="D53" s="247"/>
      <c r="E53" s="248" t="s">
        <v>395</v>
      </c>
      <c r="F53" s="247"/>
    </row>
    <row r="54" spans="1:6" ht="10.050000000000001" customHeight="1" x14ac:dyDescent="0.25">
      <c r="A54" s="43"/>
      <c r="E54" s="45"/>
    </row>
    <row r="55" spans="1:6" ht="28.05" customHeight="1" x14ac:dyDescent="0.25"/>
    <row r="56" spans="1:6" ht="28.05" customHeight="1" x14ac:dyDescent="0.25"/>
    <row r="57" spans="1:6" ht="14.1" customHeight="1" x14ac:dyDescent="0.25"/>
    <row r="58" spans="1:6" ht="14.1" customHeight="1" x14ac:dyDescent="0.25"/>
    <row r="59" spans="1:6" ht="14.1" customHeight="1" x14ac:dyDescent="0.25"/>
    <row r="60" spans="1:6" ht="14.1" customHeight="1" x14ac:dyDescent="0.25"/>
    <row r="61" spans="1:6" ht="14.1" customHeight="1" x14ac:dyDescent="0.25"/>
    <row r="62" spans="1:6" ht="14.1" customHeight="1" x14ac:dyDescent="0.25"/>
    <row r="63" spans="1:6" ht="14.1" customHeight="1" x14ac:dyDescent="0.25"/>
    <row r="64" spans="1:6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28.05" customHeight="1" x14ac:dyDescent="0.25"/>
    <row r="103" ht="14.1" customHeight="1" x14ac:dyDescent="0.25"/>
    <row r="104" ht="28.05" customHeight="1" x14ac:dyDescent="0.25"/>
    <row r="105" ht="42" customHeight="1" x14ac:dyDescent="0.25"/>
    <row r="106" ht="10.050000000000001" customHeight="1" x14ac:dyDescent="0.25"/>
    <row r="107" ht="28.05" customHeight="1" x14ac:dyDescent="0.25"/>
    <row r="108" ht="28.05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28.05" customHeight="1" x14ac:dyDescent="0.25"/>
    <row r="155" ht="14.1" customHeight="1" x14ac:dyDescent="0.25"/>
    <row r="156" ht="28.05" customHeight="1" x14ac:dyDescent="0.25"/>
    <row r="157" ht="42" customHeight="1" x14ac:dyDescent="0.25"/>
    <row r="158" ht="10.050000000000001" customHeight="1" x14ac:dyDescent="0.25"/>
    <row r="159" ht="28.05" customHeight="1" x14ac:dyDescent="0.25"/>
    <row r="160" ht="28.05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28.05" customHeight="1" x14ac:dyDescent="0.25"/>
    <row r="207" ht="14.1" customHeight="1" x14ac:dyDescent="0.25"/>
    <row r="208" ht="28.05" customHeight="1" x14ac:dyDescent="0.25"/>
    <row r="209" ht="42" customHeight="1" x14ac:dyDescent="0.25"/>
    <row r="210" ht="10.050000000000001" customHeight="1" x14ac:dyDescent="0.25"/>
    <row r="211" ht="28.05" customHeight="1" x14ac:dyDescent="0.25"/>
    <row r="212" ht="28.05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28.05" customHeight="1" x14ac:dyDescent="0.25"/>
    <row r="259" ht="14.1" customHeight="1" x14ac:dyDescent="0.25"/>
    <row r="260" ht="28.05" customHeight="1" x14ac:dyDescent="0.25"/>
    <row r="261" ht="42" customHeight="1" x14ac:dyDescent="0.25"/>
    <row r="262" ht="10.050000000000001" customHeight="1" x14ac:dyDescent="0.25"/>
    <row r="263" ht="28.05" customHeight="1" x14ac:dyDescent="0.25"/>
    <row r="264" ht="28.05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28.05" customHeight="1" x14ac:dyDescent="0.25"/>
    <row r="311" ht="14.1" customHeight="1" x14ac:dyDescent="0.25"/>
    <row r="312" ht="28.05" customHeight="1" x14ac:dyDescent="0.25"/>
    <row r="313" ht="42" customHeight="1" x14ac:dyDescent="0.25"/>
    <row r="314" ht="10.050000000000001" customHeight="1" x14ac:dyDescent="0.25"/>
    <row r="315" ht="28.05" customHeight="1" x14ac:dyDescent="0.25"/>
    <row r="316" ht="28.05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28.05" customHeight="1" x14ac:dyDescent="0.25"/>
    <row r="363" ht="14.1" customHeight="1" x14ac:dyDescent="0.25"/>
    <row r="364" ht="28.05" customHeight="1" x14ac:dyDescent="0.25"/>
    <row r="365" ht="42" customHeight="1" x14ac:dyDescent="0.25"/>
    <row r="366" ht="10.050000000000001" customHeight="1" x14ac:dyDescent="0.25"/>
    <row r="367" ht="28.05" customHeight="1" x14ac:dyDescent="0.25"/>
    <row r="368" ht="28.05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28.05" customHeight="1" x14ac:dyDescent="0.25"/>
    <row r="415" ht="14.1" customHeight="1" x14ac:dyDescent="0.25"/>
    <row r="416" ht="28.05" customHeight="1" x14ac:dyDescent="0.25"/>
    <row r="417" ht="42" customHeight="1" x14ac:dyDescent="0.25"/>
    <row r="418" ht="10.050000000000001" customHeight="1" x14ac:dyDescent="0.25"/>
    <row r="419" ht="28.05" customHeight="1" x14ac:dyDescent="0.25"/>
    <row r="420" ht="28.05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14.1" customHeight="1" x14ac:dyDescent="0.25"/>
    <row r="431" ht="14.1" customHeight="1" x14ac:dyDescent="0.25"/>
    <row r="432" ht="14.1" customHeight="1" x14ac:dyDescent="0.25"/>
    <row r="433" ht="14.1" customHeight="1" x14ac:dyDescent="0.25"/>
    <row r="434" ht="14.1" customHeight="1" x14ac:dyDescent="0.25"/>
    <row r="435" ht="14.1" customHeight="1" x14ac:dyDescent="0.25"/>
    <row r="436" ht="14.1" customHeight="1" x14ac:dyDescent="0.25"/>
    <row r="437" ht="14.1" customHeight="1" x14ac:dyDescent="0.25"/>
    <row r="438" ht="14.1" customHeight="1" x14ac:dyDescent="0.25"/>
    <row r="439" ht="14.1" customHeight="1" x14ac:dyDescent="0.25"/>
    <row r="440" ht="14.1" customHeight="1" x14ac:dyDescent="0.25"/>
    <row r="441" ht="14.1" customHeight="1" x14ac:dyDescent="0.25"/>
    <row r="442" ht="14.1" customHeight="1" x14ac:dyDescent="0.25"/>
    <row r="443" ht="14.1" customHeight="1" x14ac:dyDescent="0.25"/>
    <row r="444" ht="14.1" customHeight="1" x14ac:dyDescent="0.25"/>
    <row r="445" ht="14.1" customHeight="1" x14ac:dyDescent="0.25"/>
    <row r="446" ht="14.1" customHeight="1" x14ac:dyDescent="0.25"/>
    <row r="447" ht="14.1" customHeight="1" x14ac:dyDescent="0.25"/>
    <row r="448" ht="14.1" customHeight="1" x14ac:dyDescent="0.25"/>
    <row r="449" ht="14.1" customHeight="1" x14ac:dyDescent="0.25"/>
    <row r="450" ht="14.1" customHeight="1" x14ac:dyDescent="0.25"/>
    <row r="451" ht="14.1" customHeight="1" x14ac:dyDescent="0.25"/>
    <row r="452" ht="14.1" customHeight="1" x14ac:dyDescent="0.25"/>
    <row r="453" ht="14.1" customHeight="1" x14ac:dyDescent="0.25"/>
    <row r="454" ht="14.1" customHeight="1" x14ac:dyDescent="0.25"/>
    <row r="455" ht="14.1" customHeight="1" x14ac:dyDescent="0.25"/>
    <row r="456" ht="14.1" customHeight="1" x14ac:dyDescent="0.25"/>
    <row r="457" ht="14.1" customHeight="1" x14ac:dyDescent="0.25"/>
    <row r="458" ht="14.1" customHeight="1" x14ac:dyDescent="0.25"/>
    <row r="459" ht="14.1" customHeight="1" x14ac:dyDescent="0.25"/>
    <row r="460" ht="14.1" customHeight="1" x14ac:dyDescent="0.25"/>
    <row r="461" ht="14.1" customHeight="1" x14ac:dyDescent="0.25"/>
    <row r="462" ht="14.1" customHeight="1" x14ac:dyDescent="0.25"/>
    <row r="463" ht="14.1" customHeight="1" x14ac:dyDescent="0.25"/>
    <row r="464" ht="14.1" customHeight="1" x14ac:dyDescent="0.25"/>
    <row r="465" ht="14.1" customHeight="1" x14ac:dyDescent="0.25"/>
    <row r="466" ht="28.05" customHeight="1" x14ac:dyDescent="0.25"/>
    <row r="467" ht="14.1" customHeight="1" x14ac:dyDescent="0.25"/>
    <row r="468" ht="28.05" customHeight="1" x14ac:dyDescent="0.25"/>
    <row r="469" ht="42" customHeight="1" x14ac:dyDescent="0.25"/>
    <row r="470" ht="10.050000000000001" customHeight="1" x14ac:dyDescent="0.25"/>
  </sheetData>
  <mergeCells count="3">
    <mergeCell ref="A51:E51"/>
    <mergeCell ref="A53:D53"/>
    <mergeCell ref="E53:F53"/>
  </mergeCells>
  <phoneticPr fontId="1" type="noConversion"/>
  <conditionalFormatting sqref="F12 F15">
    <cfRule type="cellIs" dxfId="35" priority="1" stopIfTrue="1" operator="equal">
      <formula>"ro"</formula>
    </cfRule>
    <cfRule type="cellIs" dxfId="34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44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indexed="44"/>
  </sheetPr>
  <dimension ref="A1:H49"/>
  <sheetViews>
    <sheetView view="pageBreakPreview" topLeftCell="A6" zoomScale="110" zoomScaleNormal="100" zoomScaleSheetLayoutView="110" workbookViewId="0">
      <selection activeCell="L16" sqref="L16"/>
    </sheetView>
  </sheetViews>
  <sheetFormatPr defaultRowHeight="13.2" x14ac:dyDescent="0.25"/>
  <cols>
    <col min="1" max="1" width="7.21875" style="7" customWidth="1"/>
    <col min="2" max="2" width="33.21875" style="7" customWidth="1"/>
    <col min="3" max="3" width="6.21875" style="7" customWidth="1"/>
    <col min="4" max="4" width="6.5546875" style="112" customWidth="1"/>
    <col min="5" max="5" width="11.21875" style="55" customWidth="1"/>
    <col min="6" max="6" width="13.88671875" style="7" customWidth="1"/>
    <col min="7" max="7" width="2.77734375" customWidth="1"/>
  </cols>
  <sheetData>
    <row r="1" spans="1:8" ht="13.8" thickBot="1" x14ac:dyDescent="0.3">
      <c r="A1" s="85" t="s">
        <v>387</v>
      </c>
      <c r="B1" s="86" t="s">
        <v>388</v>
      </c>
      <c r="C1" s="86" t="s">
        <v>389</v>
      </c>
      <c r="D1" s="87" t="s">
        <v>390</v>
      </c>
      <c r="E1" s="88" t="s">
        <v>391</v>
      </c>
      <c r="F1" s="89" t="s">
        <v>392</v>
      </c>
    </row>
    <row r="2" spans="1:8" x14ac:dyDescent="0.25">
      <c r="A2" s="21"/>
      <c r="B2" s="22"/>
      <c r="C2" s="23"/>
      <c r="D2" s="109"/>
      <c r="E2" s="119"/>
      <c r="F2" s="26"/>
    </row>
    <row r="3" spans="1:8" x14ac:dyDescent="0.25">
      <c r="A3" s="27" t="s">
        <v>431</v>
      </c>
      <c r="B3" s="83" t="s">
        <v>713</v>
      </c>
      <c r="C3" s="10"/>
      <c r="D3" s="81"/>
      <c r="E3" s="120"/>
      <c r="F3" s="4"/>
    </row>
    <row r="4" spans="1:8" x14ac:dyDescent="0.25">
      <c r="A4" s="13"/>
      <c r="B4" s="28"/>
      <c r="C4" s="10"/>
      <c r="D4" s="81"/>
      <c r="E4" s="120"/>
      <c r="F4" s="4"/>
    </row>
    <row r="5" spans="1:8" x14ac:dyDescent="0.25">
      <c r="A5" s="13"/>
      <c r="C5" s="10"/>
      <c r="D5" s="81"/>
      <c r="E5" s="120"/>
      <c r="F5" s="4"/>
    </row>
    <row r="6" spans="1:8" x14ac:dyDescent="0.25">
      <c r="A6" s="27" t="s">
        <v>712</v>
      </c>
      <c r="B6" s="28" t="s">
        <v>197</v>
      </c>
      <c r="C6" s="10"/>
      <c r="D6" s="81"/>
      <c r="E6" s="120"/>
      <c r="F6" s="4"/>
    </row>
    <row r="7" spans="1:8" x14ac:dyDescent="0.25">
      <c r="A7" s="13"/>
      <c r="B7" s="83" t="s">
        <v>198</v>
      </c>
      <c r="C7" s="10"/>
      <c r="D7" s="81"/>
      <c r="E7" s="120"/>
      <c r="F7" s="4"/>
    </row>
    <row r="8" spans="1:8" x14ac:dyDescent="0.25">
      <c r="A8" s="13"/>
      <c r="B8" s="14"/>
      <c r="C8" s="10"/>
      <c r="D8" s="81"/>
      <c r="E8" s="120"/>
      <c r="F8" s="4"/>
    </row>
    <row r="9" spans="1:8" x14ac:dyDescent="0.25">
      <c r="A9" s="27" t="s">
        <v>715</v>
      </c>
      <c r="B9" s="28" t="s">
        <v>716</v>
      </c>
      <c r="C9" s="10"/>
      <c r="D9" s="81"/>
      <c r="E9" s="120"/>
      <c r="F9" s="4"/>
    </row>
    <row r="10" spans="1:8" x14ac:dyDescent="0.25">
      <c r="A10" s="13"/>
      <c r="B10" s="28" t="s">
        <v>714</v>
      </c>
      <c r="C10" s="10"/>
      <c r="D10" s="81"/>
      <c r="E10" s="120"/>
      <c r="F10" s="4"/>
    </row>
    <row r="11" spans="1:8" x14ac:dyDescent="0.25">
      <c r="A11" s="13"/>
      <c r="B11" s="14"/>
      <c r="C11" s="10"/>
      <c r="D11" s="81"/>
      <c r="E11" s="120"/>
      <c r="F11" s="4"/>
    </row>
    <row r="12" spans="1:8" x14ac:dyDescent="0.25">
      <c r="A12" s="227" t="s">
        <v>717</v>
      </c>
      <c r="B12" s="226" t="s">
        <v>718</v>
      </c>
      <c r="C12" s="10" t="s">
        <v>402</v>
      </c>
      <c r="D12" s="81">
        <v>100</v>
      </c>
      <c r="E12" s="229"/>
      <c r="F12" s="4"/>
    </row>
    <row r="13" spans="1:8" x14ac:dyDescent="0.25">
      <c r="A13" s="13"/>
      <c r="B13" s="14"/>
      <c r="C13" s="10"/>
      <c r="D13" s="81"/>
      <c r="E13" s="120"/>
      <c r="F13" s="4"/>
    </row>
    <row r="14" spans="1:8" x14ac:dyDescent="0.25">
      <c r="A14" s="13" t="s">
        <v>719</v>
      </c>
      <c r="B14" s="14" t="s">
        <v>720</v>
      </c>
      <c r="C14" s="10" t="s">
        <v>402</v>
      </c>
      <c r="D14" s="81">
        <f>D24+D26</f>
        <v>60</v>
      </c>
      <c r="E14" s="229"/>
      <c r="F14" s="4"/>
    </row>
    <row r="15" spans="1:8" x14ac:dyDescent="0.25">
      <c r="A15" s="13"/>
      <c r="B15" s="14"/>
      <c r="C15" s="10"/>
      <c r="D15" s="81"/>
      <c r="E15" s="120"/>
      <c r="F15" s="4"/>
      <c r="H15" s="230"/>
    </row>
    <row r="16" spans="1:8" x14ac:dyDescent="0.25">
      <c r="A16" s="27" t="s">
        <v>721</v>
      </c>
      <c r="B16" s="28" t="s">
        <v>722</v>
      </c>
      <c r="C16" s="228" t="s">
        <v>449</v>
      </c>
      <c r="D16" s="81">
        <f>60/0.3</f>
        <v>200</v>
      </c>
      <c r="E16" s="120"/>
      <c r="F16" s="4"/>
      <c r="H16" s="230"/>
    </row>
    <row r="17" spans="1:8" x14ac:dyDescent="0.25">
      <c r="A17" s="13"/>
      <c r="B17" s="28" t="s">
        <v>723</v>
      </c>
      <c r="C17" s="10"/>
      <c r="D17" s="81"/>
      <c r="E17" s="120"/>
      <c r="F17" s="4"/>
      <c r="H17" s="230"/>
    </row>
    <row r="18" spans="1:8" x14ac:dyDescent="0.25">
      <c r="A18" s="13"/>
      <c r="B18" s="28"/>
      <c r="C18" s="10"/>
      <c r="D18" s="81"/>
      <c r="E18" s="120"/>
      <c r="F18" s="4"/>
      <c r="H18" s="230"/>
    </row>
    <row r="19" spans="1:8" x14ac:dyDescent="0.25">
      <c r="A19" s="27" t="s">
        <v>724</v>
      </c>
      <c r="B19" s="28" t="s">
        <v>725</v>
      </c>
      <c r="C19" s="10"/>
      <c r="D19" s="81"/>
      <c r="E19" s="120"/>
      <c r="F19" s="4"/>
      <c r="H19" s="230"/>
    </row>
    <row r="20" spans="1:8" x14ac:dyDescent="0.25">
      <c r="A20" s="13"/>
      <c r="B20" s="28"/>
      <c r="C20" s="10"/>
      <c r="D20" s="81"/>
      <c r="E20" s="120"/>
      <c r="F20" s="4"/>
      <c r="H20" s="230"/>
    </row>
    <row r="21" spans="1:8" x14ac:dyDescent="0.25">
      <c r="A21" s="13" t="s">
        <v>732</v>
      </c>
      <c r="B21" s="14" t="s">
        <v>727</v>
      </c>
      <c r="C21" s="10"/>
      <c r="D21" s="81"/>
      <c r="E21" s="120"/>
      <c r="F21" s="4"/>
      <c r="H21" s="230"/>
    </row>
    <row r="22" spans="1:8" x14ac:dyDescent="0.25">
      <c r="A22" s="13"/>
      <c r="B22" s="14" t="s">
        <v>726</v>
      </c>
      <c r="C22" s="10"/>
      <c r="D22" s="81"/>
      <c r="E22" s="120"/>
      <c r="F22" s="4"/>
      <c r="H22" s="230"/>
    </row>
    <row r="23" spans="1:8" x14ac:dyDescent="0.25">
      <c r="A23" s="13"/>
      <c r="B23" s="14"/>
      <c r="C23" s="10"/>
      <c r="D23" s="81"/>
      <c r="E23" s="120"/>
      <c r="F23" s="4"/>
    </row>
    <row r="24" spans="1:8" x14ac:dyDescent="0.25">
      <c r="A24" s="13" t="s">
        <v>733</v>
      </c>
      <c r="B24" s="14" t="s">
        <v>728</v>
      </c>
      <c r="C24" s="10" t="s">
        <v>402</v>
      </c>
      <c r="D24" s="81">
        <v>28</v>
      </c>
      <c r="E24" s="229"/>
      <c r="F24" s="4"/>
    </row>
    <row r="25" spans="1:8" x14ac:dyDescent="0.25">
      <c r="A25" s="13"/>
      <c r="B25" s="14"/>
      <c r="C25" s="10"/>
      <c r="D25" s="81"/>
      <c r="E25" s="120"/>
      <c r="F25" s="4"/>
    </row>
    <row r="26" spans="1:8" x14ac:dyDescent="0.25">
      <c r="A26" s="13" t="s">
        <v>734</v>
      </c>
      <c r="B26" s="14" t="s">
        <v>729</v>
      </c>
      <c r="C26" s="10" t="s">
        <v>402</v>
      </c>
      <c r="D26" s="81">
        <v>32</v>
      </c>
      <c r="E26" s="229"/>
      <c r="F26" s="4"/>
    </row>
    <row r="27" spans="1:8" x14ac:dyDescent="0.25">
      <c r="A27" s="13"/>
      <c r="B27" s="14"/>
      <c r="C27" s="10"/>
      <c r="D27" s="81"/>
      <c r="E27" s="120"/>
      <c r="F27" s="4"/>
    </row>
    <row r="28" spans="1:8" x14ac:dyDescent="0.25">
      <c r="A28" s="13" t="s">
        <v>735</v>
      </c>
      <c r="B28" s="28" t="s">
        <v>730</v>
      </c>
      <c r="C28" s="10"/>
      <c r="D28" s="81"/>
      <c r="E28" s="120"/>
      <c r="F28" s="4"/>
    </row>
    <row r="29" spans="1:8" x14ac:dyDescent="0.25">
      <c r="A29" s="13"/>
      <c r="B29" s="28" t="s">
        <v>731</v>
      </c>
      <c r="C29" s="10" t="s">
        <v>449</v>
      </c>
      <c r="D29" s="81">
        <v>98</v>
      </c>
      <c r="E29" s="229"/>
      <c r="F29" s="4"/>
    </row>
    <row r="30" spans="1:8" x14ac:dyDescent="0.25">
      <c r="A30" s="13"/>
      <c r="B30" s="28"/>
      <c r="C30" s="10"/>
      <c r="D30" s="81"/>
      <c r="E30" s="229"/>
      <c r="F30" s="4"/>
    </row>
    <row r="31" spans="1:8" x14ac:dyDescent="0.25">
      <c r="A31" s="13" t="s">
        <v>738</v>
      </c>
      <c r="B31" s="28" t="s">
        <v>739</v>
      </c>
      <c r="C31" s="10"/>
      <c r="D31" s="81"/>
      <c r="E31" s="229"/>
      <c r="F31" s="4"/>
    </row>
    <row r="32" spans="1:8" x14ac:dyDescent="0.25">
      <c r="A32" s="13"/>
      <c r="B32" s="28"/>
      <c r="C32" s="10"/>
      <c r="D32" s="81"/>
      <c r="E32" s="229"/>
      <c r="F32" s="4"/>
    </row>
    <row r="33" spans="1:6" x14ac:dyDescent="0.25">
      <c r="A33" s="13" t="s">
        <v>741</v>
      </c>
      <c r="B33" s="14" t="s">
        <v>740</v>
      </c>
      <c r="C33" s="10" t="s">
        <v>449</v>
      </c>
      <c r="D33" s="81">
        <v>20</v>
      </c>
      <c r="E33" s="229"/>
      <c r="F33" s="4"/>
    </row>
    <row r="34" spans="1:6" x14ac:dyDescent="0.25">
      <c r="A34" s="13"/>
      <c r="B34" s="28"/>
      <c r="C34" s="10"/>
      <c r="D34" s="81"/>
      <c r="E34" s="229"/>
      <c r="F34" s="4"/>
    </row>
    <row r="35" spans="1:6" x14ac:dyDescent="0.25">
      <c r="A35" s="13" t="s">
        <v>742</v>
      </c>
      <c r="B35" s="28" t="s">
        <v>745</v>
      </c>
      <c r="C35" s="10"/>
      <c r="D35" s="81"/>
      <c r="E35" s="229"/>
      <c r="F35" s="4"/>
    </row>
    <row r="36" spans="1:6" x14ac:dyDescent="0.25">
      <c r="A36" s="13"/>
      <c r="B36" s="28"/>
      <c r="C36" s="10"/>
      <c r="D36" s="81"/>
      <c r="E36" s="229"/>
      <c r="F36" s="4"/>
    </row>
    <row r="37" spans="1:6" x14ac:dyDescent="0.25">
      <c r="A37" s="13" t="s">
        <v>746</v>
      </c>
      <c r="B37" s="28" t="s">
        <v>743</v>
      </c>
      <c r="C37" s="10" t="s">
        <v>402</v>
      </c>
      <c r="D37" s="81">
        <v>10</v>
      </c>
      <c r="E37" s="229"/>
      <c r="F37" s="4"/>
    </row>
    <row r="38" spans="1:6" x14ac:dyDescent="0.25">
      <c r="A38" s="13"/>
      <c r="B38" s="28"/>
      <c r="C38" s="10"/>
      <c r="D38" s="81"/>
      <c r="E38" s="229"/>
      <c r="F38" s="4"/>
    </row>
    <row r="39" spans="1:6" x14ac:dyDescent="0.25">
      <c r="A39" s="13" t="s">
        <v>747</v>
      </c>
      <c r="B39" s="28" t="s">
        <v>744</v>
      </c>
      <c r="C39" s="10" t="s">
        <v>402</v>
      </c>
      <c r="D39" s="81">
        <v>25</v>
      </c>
      <c r="E39" s="229"/>
      <c r="F39" s="4"/>
    </row>
    <row r="40" spans="1:6" x14ac:dyDescent="0.25">
      <c r="A40" s="13"/>
      <c r="B40" s="28"/>
      <c r="C40" s="10"/>
      <c r="D40" s="81"/>
      <c r="E40" s="229"/>
      <c r="F40" s="4"/>
    </row>
    <row r="41" spans="1:6" x14ac:dyDescent="0.25">
      <c r="A41" s="13"/>
      <c r="B41" s="28"/>
      <c r="C41" s="10"/>
      <c r="D41" s="81"/>
      <c r="E41" s="229"/>
      <c r="F41" s="4"/>
    </row>
    <row r="42" spans="1:6" x14ac:dyDescent="0.25">
      <c r="A42" s="13"/>
      <c r="B42" s="28"/>
      <c r="C42" s="10"/>
      <c r="D42" s="81"/>
      <c r="E42" s="229"/>
      <c r="F42" s="4"/>
    </row>
    <row r="43" spans="1:6" x14ac:dyDescent="0.25">
      <c r="A43" s="13"/>
      <c r="B43" s="28"/>
      <c r="C43" s="10"/>
      <c r="D43" s="81"/>
      <c r="E43" s="229"/>
      <c r="F43" s="4"/>
    </row>
    <row r="44" spans="1:6" x14ac:dyDescent="0.25">
      <c r="A44" s="13"/>
      <c r="B44" s="28"/>
      <c r="C44" s="10"/>
      <c r="D44" s="81"/>
      <c r="E44" s="229"/>
      <c r="F44" s="4"/>
    </row>
    <row r="45" spans="1:6" x14ac:dyDescent="0.25">
      <c r="A45" s="13"/>
      <c r="B45" s="28"/>
      <c r="C45" s="10"/>
      <c r="D45" s="81"/>
      <c r="E45" s="229"/>
      <c r="F45" s="4"/>
    </row>
    <row r="46" spans="1:6" ht="13.8" thickBot="1" x14ac:dyDescent="0.3">
      <c r="A46" s="13"/>
      <c r="B46" s="14"/>
      <c r="C46" s="10"/>
      <c r="D46" s="81"/>
      <c r="E46" s="120"/>
      <c r="F46" s="4"/>
    </row>
    <row r="47" spans="1:6" ht="13.8" thickBot="1" x14ac:dyDescent="0.3">
      <c r="A47" s="292" t="s">
        <v>396</v>
      </c>
      <c r="B47" s="293"/>
      <c r="C47" s="293"/>
      <c r="D47" s="293"/>
      <c r="E47" s="294"/>
      <c r="F47" s="90"/>
    </row>
    <row r="48" spans="1:6" x14ac:dyDescent="0.25">
      <c r="A48" s="38"/>
      <c r="B48" s="38"/>
      <c r="C48" s="38"/>
      <c r="D48" s="111"/>
      <c r="E48" s="122"/>
      <c r="F48" s="40"/>
    </row>
    <row r="49" spans="1:6" x14ac:dyDescent="0.25">
      <c r="A49" s="246" t="s">
        <v>394</v>
      </c>
      <c r="B49" s="247"/>
      <c r="C49" s="247"/>
      <c r="D49" s="247"/>
      <c r="E49" s="248" t="s">
        <v>395</v>
      </c>
      <c r="F49" s="247"/>
    </row>
  </sheetData>
  <mergeCells count="3">
    <mergeCell ref="A47:E47"/>
    <mergeCell ref="A49:D49"/>
    <mergeCell ref="E49:F49"/>
  </mergeCells>
  <conditionalFormatting sqref="F12 F14:F15">
    <cfRule type="cellIs" dxfId="33" priority="21" stopIfTrue="1" operator="equal">
      <formula>"ro"</formula>
    </cfRule>
    <cfRule type="cellIs" dxfId="32" priority="22" stopIfTrue="1" operator="equal">
      <formula>" "</formula>
    </cfRule>
  </conditionalFormatting>
  <conditionalFormatting sqref="F24">
    <cfRule type="cellIs" dxfId="31" priority="11" stopIfTrue="1" operator="equal">
      <formula>"ro"</formula>
    </cfRule>
    <cfRule type="cellIs" dxfId="30" priority="12" stopIfTrue="1" operator="equal">
      <formula>" "</formula>
    </cfRule>
  </conditionalFormatting>
  <conditionalFormatting sqref="F26">
    <cfRule type="cellIs" dxfId="29" priority="9" stopIfTrue="1" operator="equal">
      <formula>"ro"</formula>
    </cfRule>
    <cfRule type="cellIs" dxfId="28" priority="10" stopIfTrue="1" operator="equal">
      <formula>" "</formula>
    </cfRule>
  </conditionalFormatting>
  <conditionalFormatting sqref="F29:F45">
    <cfRule type="cellIs" dxfId="27" priority="1" stopIfTrue="1" operator="equal">
      <formula>"ro"</formula>
    </cfRule>
    <cfRule type="cellIs" dxfId="26" priority="2" stopIfTrue="1" operator="equal">
      <formula>" "</formula>
    </cfRule>
  </conditionalFormatting>
  <pageMargins left="0.7" right="0.7" top="0.75" bottom="0.75" header="0.3" footer="0.3"/>
  <pageSetup paperSize="9" scale="91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7" tint="0.39997558519241921"/>
  </sheetPr>
  <dimension ref="A1:F337"/>
  <sheetViews>
    <sheetView showZeros="0" view="pageBreakPreview" topLeftCell="A26" zoomScale="140" zoomScaleNormal="100" zoomScaleSheetLayoutView="140" workbookViewId="0">
      <selection activeCell="E9" sqref="E9:F32"/>
    </sheetView>
  </sheetViews>
  <sheetFormatPr defaultColWidth="9.21875" defaultRowHeight="12" customHeight="1" x14ac:dyDescent="0.25"/>
  <cols>
    <col min="1" max="1" width="12.77734375" style="7" customWidth="1"/>
    <col min="2" max="2" width="28.77734375" style="7" customWidth="1"/>
    <col min="3" max="3" width="10.77734375" style="7" customWidth="1"/>
    <col min="4" max="4" width="12.77734375" style="44" customWidth="1"/>
    <col min="5" max="5" width="13.77734375" style="7" customWidth="1"/>
    <col min="6" max="6" width="15.77734375" style="7" customWidth="1"/>
    <col min="7" max="16384" width="9.21875" style="7"/>
  </cols>
  <sheetData>
    <row r="1" spans="1:6" ht="28.05" customHeight="1" thickBot="1" x14ac:dyDescent="0.3">
      <c r="A1" s="183" t="s">
        <v>387</v>
      </c>
      <c r="B1" s="184" t="s">
        <v>388</v>
      </c>
      <c r="C1" s="184" t="s">
        <v>389</v>
      </c>
      <c r="D1" s="185" t="s">
        <v>390</v>
      </c>
      <c r="E1" s="186" t="s">
        <v>391</v>
      </c>
      <c r="F1" s="187" t="s">
        <v>392</v>
      </c>
    </row>
    <row r="2" spans="1:6" ht="14.1" customHeight="1" x14ac:dyDescent="0.25">
      <c r="A2" s="21"/>
      <c r="B2" s="22"/>
      <c r="C2" s="23"/>
      <c r="D2" s="24"/>
      <c r="E2" s="25"/>
      <c r="F2" s="26"/>
    </row>
    <row r="3" spans="1:6" ht="14.1" customHeight="1" x14ac:dyDescent="0.25">
      <c r="A3" s="27" t="s">
        <v>433</v>
      </c>
      <c r="B3" s="28" t="s">
        <v>434</v>
      </c>
      <c r="C3" s="10"/>
      <c r="D3" s="11"/>
      <c r="E3" s="12"/>
      <c r="F3" s="4"/>
    </row>
    <row r="4" spans="1:6" ht="14.1" customHeight="1" x14ac:dyDescent="0.25">
      <c r="A4" s="13"/>
      <c r="B4" s="14"/>
      <c r="C4" s="10"/>
      <c r="D4" s="11"/>
      <c r="E4" s="12"/>
      <c r="F4" s="4"/>
    </row>
    <row r="5" spans="1:6" ht="14.1" customHeight="1" x14ac:dyDescent="0.25">
      <c r="A5" s="27" t="s">
        <v>237</v>
      </c>
      <c r="B5" s="28" t="s">
        <v>382</v>
      </c>
      <c r="C5" s="10"/>
      <c r="D5" s="11"/>
      <c r="E5" s="12"/>
      <c r="F5" s="4"/>
    </row>
    <row r="6" spans="1:6" ht="14.1" customHeight="1" x14ac:dyDescent="0.25">
      <c r="A6" s="13"/>
      <c r="B6" s="15"/>
      <c r="C6" s="10"/>
      <c r="D6" s="11"/>
      <c r="E6" s="12"/>
      <c r="F6" s="4"/>
    </row>
    <row r="7" spans="1:6" ht="25.95" customHeight="1" x14ac:dyDescent="0.25">
      <c r="A7" s="231" t="s">
        <v>761</v>
      </c>
      <c r="B7" s="226" t="s">
        <v>762</v>
      </c>
      <c r="C7" s="10"/>
      <c r="D7" s="11"/>
      <c r="E7" s="12"/>
      <c r="F7" s="4"/>
    </row>
    <row r="8" spans="1:6" ht="14.1" customHeight="1" x14ac:dyDescent="0.25">
      <c r="A8" s="13"/>
      <c r="B8" s="15"/>
      <c r="C8" s="10"/>
      <c r="D8" s="11"/>
      <c r="E8" s="12"/>
      <c r="F8" s="4"/>
    </row>
    <row r="9" spans="1:6" ht="14.1" customHeight="1" x14ac:dyDescent="0.25">
      <c r="A9" s="13" t="s">
        <v>763</v>
      </c>
      <c r="B9" s="14" t="s">
        <v>764</v>
      </c>
      <c r="C9" s="10"/>
      <c r="D9" s="11"/>
      <c r="E9" s="12"/>
      <c r="F9" s="4"/>
    </row>
    <row r="10" spans="1:6" ht="14.1" customHeight="1" x14ac:dyDescent="0.25">
      <c r="A10" s="13"/>
      <c r="B10" s="14" t="s">
        <v>106</v>
      </c>
      <c r="C10" s="10" t="s">
        <v>402</v>
      </c>
      <c r="D10" s="81">
        <f>(1100*0.175*8*1.1)+(4*0.175*1100)</f>
        <v>2464</v>
      </c>
      <c r="E10" s="107"/>
      <c r="F10" s="4"/>
    </row>
    <row r="11" spans="1:6" ht="14.1" customHeight="1" x14ac:dyDescent="0.25">
      <c r="A11" s="13"/>
      <c r="B11" s="15"/>
      <c r="C11" s="10"/>
      <c r="D11" s="11"/>
      <c r="E11" s="12"/>
      <c r="F11" s="4"/>
    </row>
    <row r="12" spans="1:6" ht="36" customHeight="1" x14ac:dyDescent="0.25">
      <c r="A12" s="231" t="s">
        <v>757</v>
      </c>
      <c r="B12" s="226" t="s">
        <v>758</v>
      </c>
      <c r="C12" s="10"/>
      <c r="D12" s="11"/>
      <c r="E12" s="12"/>
      <c r="F12" s="4"/>
    </row>
    <row r="13" spans="1:6" ht="14.1" customHeight="1" x14ac:dyDescent="0.25">
      <c r="A13" s="13"/>
      <c r="B13" s="15"/>
      <c r="C13" s="10"/>
      <c r="D13" s="11"/>
      <c r="E13" s="12"/>
      <c r="F13" s="4"/>
    </row>
    <row r="14" spans="1:6" ht="14.1" customHeight="1" x14ac:dyDescent="0.25">
      <c r="A14" s="13" t="s">
        <v>759</v>
      </c>
      <c r="B14" s="14" t="s">
        <v>760</v>
      </c>
      <c r="C14" s="10"/>
      <c r="D14" s="11"/>
      <c r="E14" s="12"/>
      <c r="F14" s="4"/>
    </row>
    <row r="15" spans="1:6" ht="14.1" customHeight="1" x14ac:dyDescent="0.25">
      <c r="A15" s="13"/>
      <c r="B15" s="14"/>
      <c r="C15" s="10"/>
      <c r="D15" s="11"/>
      <c r="E15" s="12"/>
      <c r="F15" s="4"/>
    </row>
    <row r="16" spans="1:6" ht="14.1" customHeight="1" x14ac:dyDescent="0.25">
      <c r="A16" s="13" t="s">
        <v>765</v>
      </c>
      <c r="B16" s="14" t="s">
        <v>769</v>
      </c>
      <c r="C16" s="10"/>
      <c r="D16" s="11"/>
      <c r="E16" s="12"/>
      <c r="F16" s="4"/>
    </row>
    <row r="17" spans="1:6" ht="14.1" customHeight="1" x14ac:dyDescent="0.25">
      <c r="A17" s="13"/>
      <c r="B17" s="14" t="s">
        <v>133</v>
      </c>
      <c r="C17" s="10" t="s">
        <v>402</v>
      </c>
      <c r="D17" s="81">
        <f>1100*0.175*8*1.1</f>
        <v>1694.0000000000002</v>
      </c>
      <c r="E17" s="107"/>
      <c r="F17" s="4"/>
    </row>
    <row r="18" spans="1:6" ht="14.1" customHeight="1" x14ac:dyDescent="0.25">
      <c r="A18" s="13"/>
      <c r="B18" s="14"/>
      <c r="C18" s="10"/>
      <c r="D18" s="11"/>
      <c r="E18" s="12"/>
      <c r="F18" s="4"/>
    </row>
    <row r="19" spans="1:6" ht="14.1" customHeight="1" x14ac:dyDescent="0.25">
      <c r="A19" s="27" t="s">
        <v>239</v>
      </c>
      <c r="B19" s="28" t="s">
        <v>240</v>
      </c>
      <c r="C19" s="10"/>
      <c r="D19" s="11"/>
      <c r="E19" s="12"/>
      <c r="F19" s="4"/>
    </row>
    <row r="20" spans="1:6" ht="14.1" customHeight="1" x14ac:dyDescent="0.25">
      <c r="A20" s="13"/>
      <c r="B20" s="28" t="s">
        <v>241</v>
      </c>
      <c r="C20" s="10"/>
      <c r="D20" s="11"/>
      <c r="E20" s="12"/>
      <c r="F20" s="4"/>
    </row>
    <row r="21" spans="1:6" ht="14.1" customHeight="1" x14ac:dyDescent="0.25">
      <c r="A21" s="13"/>
      <c r="B21" s="14"/>
      <c r="C21" s="10"/>
      <c r="D21" s="11"/>
      <c r="E21" s="12"/>
      <c r="F21" s="4"/>
    </row>
    <row r="22" spans="1:6" ht="14.1" customHeight="1" x14ac:dyDescent="0.25">
      <c r="A22" s="13" t="s">
        <v>243</v>
      </c>
      <c r="B22" s="14" t="s">
        <v>242</v>
      </c>
      <c r="C22" s="10" t="s">
        <v>402</v>
      </c>
      <c r="D22" s="81">
        <v>150</v>
      </c>
      <c r="E22" s="107"/>
      <c r="F22" s="4"/>
    </row>
    <row r="23" spans="1:6" ht="14.1" customHeight="1" x14ac:dyDescent="0.25">
      <c r="A23" s="13"/>
      <c r="B23" s="14"/>
      <c r="C23" s="10"/>
      <c r="D23" s="11"/>
      <c r="E23" s="12"/>
      <c r="F23" s="4"/>
    </row>
    <row r="24" spans="1:6" x14ac:dyDescent="0.25">
      <c r="A24" s="27" t="s">
        <v>244</v>
      </c>
      <c r="B24" s="28" t="s">
        <v>245</v>
      </c>
      <c r="C24" s="10"/>
      <c r="D24" s="11"/>
      <c r="E24" s="12"/>
      <c r="F24" s="4"/>
    </row>
    <row r="25" spans="1:6" x14ac:dyDescent="0.25">
      <c r="A25" s="13"/>
      <c r="B25" s="28" t="s">
        <v>246</v>
      </c>
      <c r="C25" s="10"/>
      <c r="D25" s="11"/>
      <c r="E25" s="12"/>
      <c r="F25" s="4"/>
    </row>
    <row r="26" spans="1:6" x14ac:dyDescent="0.25">
      <c r="A26" s="13"/>
      <c r="B26" s="28" t="s">
        <v>247</v>
      </c>
      <c r="C26" s="10"/>
      <c r="D26" s="11"/>
      <c r="E26" s="12"/>
      <c r="F26" s="4"/>
    </row>
    <row r="27" spans="1:6" x14ac:dyDescent="0.25">
      <c r="A27" s="13"/>
      <c r="B27" s="14"/>
      <c r="C27" s="10"/>
      <c r="D27" s="11"/>
      <c r="E27" s="12"/>
      <c r="F27" s="4"/>
    </row>
    <row r="28" spans="1:6" ht="14.1" customHeight="1" x14ac:dyDescent="0.25">
      <c r="A28" s="13" t="s">
        <v>248</v>
      </c>
      <c r="B28" s="14" t="s">
        <v>769</v>
      </c>
      <c r="C28" s="10"/>
      <c r="D28" s="11"/>
      <c r="E28" s="12"/>
      <c r="F28" s="4"/>
    </row>
    <row r="29" spans="1:6" ht="14.1" customHeight="1" x14ac:dyDescent="0.25">
      <c r="A29" s="13"/>
      <c r="B29" s="14" t="s">
        <v>133</v>
      </c>
      <c r="C29" s="10" t="s">
        <v>402</v>
      </c>
      <c r="D29" s="81">
        <f>D17*40%</f>
        <v>677.60000000000014</v>
      </c>
      <c r="E29" s="107"/>
      <c r="F29" s="4"/>
    </row>
    <row r="30" spans="1:6" ht="14.1" customHeight="1" x14ac:dyDescent="0.25">
      <c r="A30" s="13"/>
      <c r="B30" s="14"/>
      <c r="C30" s="10"/>
      <c r="D30" s="11"/>
      <c r="E30" s="12"/>
      <c r="F30" s="4"/>
    </row>
    <row r="31" spans="1:6" ht="14.1" customHeight="1" x14ac:dyDescent="0.25">
      <c r="A31" s="13"/>
      <c r="B31" s="14"/>
      <c r="C31" s="10"/>
      <c r="D31" s="11"/>
      <c r="E31" s="12"/>
      <c r="F31" s="4"/>
    </row>
    <row r="32" spans="1:6" ht="14.1" customHeight="1" x14ac:dyDescent="0.25">
      <c r="A32" s="13"/>
      <c r="B32" s="14"/>
      <c r="C32" s="10"/>
      <c r="D32" s="11"/>
      <c r="E32" s="12"/>
      <c r="F32" s="4"/>
    </row>
    <row r="33" spans="1:6" ht="14.1" customHeight="1" thickBot="1" x14ac:dyDescent="0.3">
      <c r="A33" s="31"/>
      <c r="B33" s="32"/>
      <c r="C33" s="33"/>
      <c r="D33" s="34"/>
      <c r="E33" s="35"/>
      <c r="F33" s="36"/>
    </row>
    <row r="34" spans="1:6" ht="14.1" customHeight="1" thickBot="1" x14ac:dyDescent="0.3">
      <c r="A34" s="295" t="s">
        <v>393</v>
      </c>
      <c r="B34" s="296"/>
      <c r="C34" s="296"/>
      <c r="D34" s="296"/>
      <c r="E34" s="297"/>
      <c r="F34" s="84">
        <f>SUM(F16:F33)</f>
        <v>0</v>
      </c>
    </row>
    <row r="35" spans="1:6" ht="14.1" customHeight="1" thickBot="1" x14ac:dyDescent="0.3">
      <c r="A35" s="43"/>
      <c r="C35" s="55"/>
      <c r="E35" s="45"/>
      <c r="F35" s="45"/>
    </row>
    <row r="36" spans="1:6" ht="14.1" customHeight="1" x14ac:dyDescent="0.25">
      <c r="A36" s="261" t="s">
        <v>394</v>
      </c>
      <c r="B36" s="262"/>
      <c r="C36" s="262"/>
      <c r="D36" s="262"/>
      <c r="E36" s="263" t="s">
        <v>395</v>
      </c>
      <c r="F36" s="264"/>
    </row>
    <row r="37" spans="1:6" ht="14.1" customHeight="1" thickBot="1" x14ac:dyDescent="0.3">
      <c r="A37" s="249"/>
      <c r="B37" s="250"/>
      <c r="C37" s="250"/>
      <c r="D37" s="250"/>
      <c r="E37" s="251"/>
      <c r="F37" s="252"/>
    </row>
    <row r="38" spans="1:6" ht="14.1" customHeight="1" x14ac:dyDescent="0.25"/>
    <row r="39" spans="1:6" ht="14.1" customHeight="1" x14ac:dyDescent="0.25"/>
    <row r="40" spans="1:6" ht="14.1" customHeight="1" x14ac:dyDescent="0.25"/>
    <row r="41" spans="1:6" ht="14.1" customHeight="1" x14ac:dyDescent="0.25"/>
    <row r="42" spans="1:6" ht="14.1" customHeight="1" x14ac:dyDescent="0.25"/>
    <row r="43" spans="1:6" ht="14.1" customHeight="1" x14ac:dyDescent="0.25"/>
    <row r="44" spans="1:6" ht="14.1" customHeight="1" x14ac:dyDescent="0.25"/>
    <row r="45" spans="1:6" ht="14.1" customHeight="1" x14ac:dyDescent="0.25"/>
    <row r="46" spans="1:6" ht="14.1" customHeight="1" x14ac:dyDescent="0.25"/>
    <row r="47" spans="1:6" ht="14.1" customHeight="1" x14ac:dyDescent="0.25"/>
    <row r="48" spans="1:6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28.05" customHeight="1" x14ac:dyDescent="0.25"/>
    <row r="74" ht="14.1" customHeight="1" x14ac:dyDescent="0.25"/>
    <row r="75" ht="28.05" customHeight="1" x14ac:dyDescent="0.25"/>
    <row r="76" ht="42" customHeight="1" x14ac:dyDescent="0.25"/>
    <row r="77" ht="10.050000000000001" customHeight="1" x14ac:dyDescent="0.25"/>
    <row r="78" ht="28.05" customHeight="1" x14ac:dyDescent="0.25"/>
    <row r="79" ht="28.05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28.05" customHeight="1" x14ac:dyDescent="0.25"/>
    <row r="126" ht="14.1" customHeight="1" x14ac:dyDescent="0.25"/>
    <row r="127" ht="28.05" customHeight="1" x14ac:dyDescent="0.25"/>
    <row r="128" ht="42" customHeight="1" x14ac:dyDescent="0.25"/>
    <row r="129" ht="10.050000000000001" customHeight="1" x14ac:dyDescent="0.25"/>
    <row r="130" ht="28.05" customHeight="1" x14ac:dyDescent="0.25"/>
    <row r="131" ht="28.05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28.05" customHeight="1" x14ac:dyDescent="0.25"/>
    <row r="178" ht="14.1" customHeight="1" x14ac:dyDescent="0.25"/>
    <row r="179" ht="28.05" customHeight="1" x14ac:dyDescent="0.25"/>
    <row r="180" ht="42" customHeight="1" x14ac:dyDescent="0.25"/>
    <row r="181" ht="10.050000000000001" customHeight="1" x14ac:dyDescent="0.25"/>
    <row r="182" ht="28.05" customHeight="1" x14ac:dyDescent="0.25"/>
    <row r="183" ht="28.05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28.05" customHeight="1" x14ac:dyDescent="0.25"/>
    <row r="230" ht="14.1" customHeight="1" x14ac:dyDescent="0.25"/>
    <row r="231" ht="28.05" customHeight="1" x14ac:dyDescent="0.25"/>
    <row r="232" ht="42" customHeight="1" x14ac:dyDescent="0.25"/>
    <row r="233" ht="10.050000000000001" customHeight="1" x14ac:dyDescent="0.25"/>
    <row r="234" ht="28.05" customHeight="1" x14ac:dyDescent="0.25"/>
    <row r="235" ht="28.05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28.05" customHeight="1" x14ac:dyDescent="0.25"/>
    <row r="282" ht="14.1" customHeight="1" x14ac:dyDescent="0.25"/>
    <row r="283" ht="28.05" customHeight="1" x14ac:dyDescent="0.25"/>
    <row r="284" ht="42" customHeight="1" x14ac:dyDescent="0.25"/>
    <row r="285" ht="10.050000000000001" customHeight="1" x14ac:dyDescent="0.25"/>
    <row r="286" ht="28.05" customHeight="1" x14ac:dyDescent="0.25"/>
    <row r="287" ht="28.05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28.05" customHeight="1" x14ac:dyDescent="0.25"/>
    <row r="334" ht="14.1" customHeight="1" x14ac:dyDescent="0.25"/>
    <row r="335" ht="28.05" customHeight="1" x14ac:dyDescent="0.25"/>
    <row r="336" ht="42" customHeight="1" x14ac:dyDescent="0.25"/>
    <row r="337" ht="10.050000000000001" customHeight="1" x14ac:dyDescent="0.25"/>
  </sheetData>
  <mergeCells count="5">
    <mergeCell ref="A36:D36"/>
    <mergeCell ref="E36:F36"/>
    <mergeCell ref="A37:D37"/>
    <mergeCell ref="E37:F37"/>
    <mergeCell ref="A34:E34"/>
  </mergeCells>
  <phoneticPr fontId="1" type="noConversion"/>
  <conditionalFormatting sqref="F10">
    <cfRule type="cellIs" dxfId="25" priority="1" stopIfTrue="1" operator="equal">
      <formula>"ro"</formula>
    </cfRule>
    <cfRule type="cellIs" dxfId="24" priority="2" stopIfTrue="1" operator="equal">
      <formula>" "</formula>
    </cfRule>
  </conditionalFormatting>
  <conditionalFormatting sqref="F17 F22 F29">
    <cfRule type="cellIs" dxfId="23" priority="3" stopIfTrue="1" operator="equal">
      <formula>"ro"</formula>
    </cfRule>
    <cfRule type="cellIs" dxfId="22" priority="4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48" orientation="portrait" blackAndWhite="1" useFirstPageNumber="1" r:id="rId1"/>
  <headerFooter alignWithMargins="0">
    <oddHeader>&amp;L&amp;"Calibri,Regular"&amp;8
Part C2: Pricing Data
RTD01-2016/2017-TIDC25</oddHeader>
    <oddFooter>&amp;C&amp;"Calibri,Regular"&amp;8Part C2: Page &amp;P&amp;  of 80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 tint="0.39997558519241921"/>
  </sheetPr>
  <dimension ref="A1:F440"/>
  <sheetViews>
    <sheetView showZeros="0" view="pageLayout" topLeftCell="A32" zoomScale="130" zoomScaleNormal="100" zoomScaleSheetLayoutView="100" zoomScalePageLayoutView="130" workbookViewId="0">
      <selection activeCell="B1" sqref="B1"/>
    </sheetView>
  </sheetViews>
  <sheetFormatPr defaultColWidth="9.21875" defaultRowHeight="12" customHeight="1" x14ac:dyDescent="0.2"/>
  <cols>
    <col min="1" max="1" width="12.77734375" style="125" customWidth="1"/>
    <col min="2" max="2" width="29.77734375" style="125" customWidth="1"/>
    <col min="3" max="3" width="7" style="125" customWidth="1"/>
    <col min="4" max="4" width="11.21875" style="152" customWidth="1"/>
    <col min="5" max="5" width="12.44140625" style="125" customWidth="1"/>
    <col min="6" max="6" width="15.77734375" style="125" customWidth="1"/>
    <col min="7" max="16384" width="9.21875" style="125"/>
  </cols>
  <sheetData>
    <row r="1" spans="1:6" ht="28.05" customHeight="1" thickBot="1" x14ac:dyDescent="0.25">
      <c r="A1" s="188" t="s">
        <v>387</v>
      </c>
      <c r="B1" s="189" t="s">
        <v>388</v>
      </c>
      <c r="C1" s="189" t="s">
        <v>389</v>
      </c>
      <c r="D1" s="190" t="s">
        <v>390</v>
      </c>
      <c r="E1" s="191" t="s">
        <v>391</v>
      </c>
      <c r="F1" s="192" t="s">
        <v>392</v>
      </c>
    </row>
    <row r="2" spans="1:6" ht="14.1" customHeight="1" x14ac:dyDescent="0.2">
      <c r="A2" s="126"/>
      <c r="B2" s="127"/>
      <c r="C2" s="128"/>
      <c r="D2" s="129"/>
      <c r="E2" s="130"/>
      <c r="F2" s="131"/>
    </row>
    <row r="3" spans="1:6" ht="14.1" customHeight="1" x14ac:dyDescent="0.2">
      <c r="A3" s="132" t="s">
        <v>433</v>
      </c>
      <c r="B3" s="133" t="s">
        <v>434</v>
      </c>
      <c r="C3" s="134"/>
      <c r="D3" s="135"/>
      <c r="E3" s="136"/>
      <c r="F3" s="137"/>
    </row>
    <row r="4" spans="1:6" ht="14.1" customHeight="1" x14ac:dyDescent="0.2">
      <c r="A4" s="138"/>
      <c r="B4" s="139"/>
      <c r="C4" s="134"/>
      <c r="D4" s="135"/>
      <c r="E4" s="136"/>
      <c r="F4" s="137"/>
    </row>
    <row r="5" spans="1:6" ht="14.1" customHeight="1" x14ac:dyDescent="0.2">
      <c r="A5" s="132" t="s">
        <v>250</v>
      </c>
      <c r="B5" s="133" t="s">
        <v>249</v>
      </c>
      <c r="C5" s="134"/>
      <c r="D5" s="135"/>
      <c r="E5" s="136"/>
      <c r="F5" s="137"/>
    </row>
    <row r="6" spans="1:6" ht="14.1" customHeight="1" x14ac:dyDescent="0.2">
      <c r="A6" s="138"/>
      <c r="B6" s="140"/>
      <c r="C6" s="134"/>
      <c r="D6" s="135"/>
      <c r="E6" s="136"/>
      <c r="F6" s="137"/>
    </row>
    <row r="7" spans="1:6" ht="14.1" customHeight="1" x14ac:dyDescent="0.2">
      <c r="A7" s="132" t="s">
        <v>251</v>
      </c>
      <c r="B7" s="133" t="s">
        <v>269</v>
      </c>
      <c r="C7" s="134"/>
      <c r="D7" s="135"/>
      <c r="E7" s="136"/>
      <c r="F7" s="137"/>
    </row>
    <row r="8" spans="1:6" ht="14.1" customHeight="1" x14ac:dyDescent="0.2">
      <c r="A8" s="138"/>
      <c r="B8" s="133" t="s">
        <v>76</v>
      </c>
      <c r="C8" s="134"/>
      <c r="D8" s="135"/>
      <c r="E8" s="136"/>
      <c r="F8" s="137"/>
    </row>
    <row r="9" spans="1:6" ht="14.1" customHeight="1" x14ac:dyDescent="0.2">
      <c r="A9" s="138"/>
      <c r="B9" s="139"/>
      <c r="C9" s="134"/>
      <c r="D9" s="135"/>
      <c r="E9" s="136"/>
      <c r="F9" s="137"/>
    </row>
    <row r="10" spans="1:6" ht="14.1" customHeight="1" x14ac:dyDescent="0.2">
      <c r="A10" s="138" t="s">
        <v>253</v>
      </c>
      <c r="B10" s="139" t="s">
        <v>252</v>
      </c>
      <c r="C10" s="134"/>
      <c r="D10" s="135"/>
      <c r="E10" s="136"/>
      <c r="F10" s="137"/>
    </row>
    <row r="11" spans="1:6" ht="14.1" customHeight="1" x14ac:dyDescent="0.2">
      <c r="A11" s="138"/>
      <c r="B11" s="139"/>
      <c r="C11" s="134"/>
      <c r="D11" s="135"/>
      <c r="E11" s="136"/>
      <c r="F11" s="137"/>
    </row>
    <row r="12" spans="1:6" ht="14.1" customHeight="1" x14ac:dyDescent="0.2">
      <c r="A12" s="138" t="s">
        <v>767</v>
      </c>
      <c r="B12" s="139" t="s">
        <v>768</v>
      </c>
      <c r="C12" s="134"/>
      <c r="D12" s="135"/>
      <c r="E12" s="136"/>
      <c r="F12" s="137"/>
    </row>
    <row r="13" spans="1:6" ht="14.1" customHeight="1" x14ac:dyDescent="0.2">
      <c r="A13" s="138"/>
      <c r="B13" s="139" t="s">
        <v>133</v>
      </c>
      <c r="C13" s="134" t="s">
        <v>402</v>
      </c>
      <c r="D13" s="141">
        <f>(1100*0.175*(3.4+3.7+0.3+0.6))*1.1</f>
        <v>1694</v>
      </c>
      <c r="E13" s="245"/>
      <c r="F13" s="137"/>
    </row>
    <row r="14" spans="1:6" ht="14.1" customHeight="1" x14ac:dyDescent="0.2">
      <c r="A14" s="138"/>
      <c r="B14" s="139"/>
      <c r="C14" s="134"/>
      <c r="D14" s="135"/>
      <c r="E14" s="136"/>
      <c r="F14" s="137"/>
    </row>
    <row r="15" spans="1:6" ht="14.1" customHeight="1" x14ac:dyDescent="0.2">
      <c r="A15" s="138" t="s">
        <v>766</v>
      </c>
      <c r="B15" s="139" t="s">
        <v>770</v>
      </c>
      <c r="C15" s="134"/>
      <c r="D15" s="135"/>
      <c r="E15" s="136"/>
      <c r="F15" s="137"/>
    </row>
    <row r="16" spans="1:6" ht="14.1" customHeight="1" x14ac:dyDescent="0.2">
      <c r="A16" s="138"/>
      <c r="B16" s="139" t="s">
        <v>133</v>
      </c>
      <c r="C16" s="134" t="s">
        <v>402</v>
      </c>
      <c r="D16" s="141">
        <f>'Section 601'!D17+(4*0.175*1100*1.1)</f>
        <v>2541.0000000000005</v>
      </c>
      <c r="E16" s="245"/>
      <c r="F16" s="137"/>
    </row>
    <row r="17" spans="1:6" ht="14.1" customHeight="1" x14ac:dyDescent="0.2">
      <c r="A17" s="138"/>
      <c r="B17" s="139"/>
      <c r="C17" s="134"/>
      <c r="D17" s="141"/>
      <c r="E17" s="245"/>
      <c r="F17" s="137"/>
    </row>
    <row r="18" spans="1:6" ht="14.1" customHeight="1" x14ac:dyDescent="0.2">
      <c r="A18" s="138"/>
      <c r="B18" s="139"/>
      <c r="C18" s="134"/>
      <c r="D18" s="141"/>
      <c r="E18" s="245"/>
      <c r="F18" s="137"/>
    </row>
    <row r="19" spans="1:6" ht="14.1" customHeight="1" x14ac:dyDescent="0.2">
      <c r="A19" s="138"/>
      <c r="B19" s="139"/>
      <c r="C19" s="134"/>
      <c r="D19" s="141"/>
      <c r="E19" s="245"/>
      <c r="F19" s="137"/>
    </row>
    <row r="20" spans="1:6" ht="28.05" customHeight="1" x14ac:dyDescent="0.2">
      <c r="A20" s="138"/>
      <c r="B20" s="139"/>
      <c r="C20" s="134"/>
      <c r="D20" s="141"/>
      <c r="E20" s="245"/>
      <c r="F20" s="137"/>
    </row>
    <row r="21" spans="1:6" ht="14.1" customHeight="1" x14ac:dyDescent="0.2">
      <c r="A21" s="138"/>
      <c r="B21" s="139"/>
      <c r="C21" s="134"/>
      <c r="D21" s="141"/>
      <c r="E21" s="245"/>
      <c r="F21" s="137"/>
    </row>
    <row r="22" spans="1:6" ht="28.05" customHeight="1" x14ac:dyDescent="0.2">
      <c r="A22" s="138"/>
      <c r="B22" s="139"/>
      <c r="C22" s="134"/>
      <c r="D22" s="141"/>
      <c r="E22" s="245"/>
      <c r="F22" s="137"/>
    </row>
    <row r="23" spans="1:6" ht="42" customHeight="1" x14ac:dyDescent="0.2">
      <c r="A23" s="138"/>
      <c r="B23" s="139"/>
      <c r="C23" s="134"/>
      <c r="D23" s="141"/>
      <c r="E23" s="245"/>
      <c r="F23" s="137"/>
    </row>
    <row r="24" spans="1:6" ht="10.050000000000001" customHeight="1" x14ac:dyDescent="0.2">
      <c r="A24" s="138"/>
      <c r="B24" s="139"/>
      <c r="C24" s="134"/>
      <c r="D24" s="141"/>
      <c r="E24" s="245"/>
      <c r="F24" s="137"/>
    </row>
    <row r="25" spans="1:6" ht="28.05" customHeight="1" x14ac:dyDescent="0.2">
      <c r="A25" s="138"/>
      <c r="B25" s="139"/>
      <c r="C25" s="134"/>
      <c r="D25" s="141"/>
      <c r="E25" s="245"/>
      <c r="F25" s="137"/>
    </row>
    <row r="26" spans="1:6" ht="28.05" customHeight="1" x14ac:dyDescent="0.2">
      <c r="A26" s="138"/>
      <c r="B26" s="139"/>
      <c r="C26" s="134"/>
      <c r="D26" s="141"/>
      <c r="E26" s="245"/>
      <c r="F26" s="137"/>
    </row>
    <row r="27" spans="1:6" ht="14.1" customHeight="1" x14ac:dyDescent="0.2">
      <c r="A27" s="138"/>
      <c r="B27" s="139"/>
      <c r="C27" s="134"/>
      <c r="D27" s="141"/>
      <c r="E27" s="245"/>
      <c r="F27" s="137"/>
    </row>
    <row r="28" spans="1:6" ht="14.1" customHeight="1" x14ac:dyDescent="0.2">
      <c r="A28" s="138"/>
      <c r="B28" s="139"/>
      <c r="C28" s="134"/>
      <c r="D28" s="141"/>
      <c r="E28" s="245"/>
      <c r="F28" s="137"/>
    </row>
    <row r="29" spans="1:6" ht="14.1" customHeight="1" x14ac:dyDescent="0.2">
      <c r="A29" s="138"/>
      <c r="B29" s="139"/>
      <c r="C29" s="134"/>
      <c r="D29" s="141"/>
      <c r="E29" s="245"/>
      <c r="F29" s="137"/>
    </row>
    <row r="30" spans="1:6" ht="14.1" customHeight="1" x14ac:dyDescent="0.2">
      <c r="A30" s="138"/>
      <c r="B30" s="139"/>
      <c r="C30" s="134"/>
      <c r="D30" s="141"/>
      <c r="E30" s="245"/>
      <c r="F30" s="137"/>
    </row>
    <row r="31" spans="1:6" ht="14.1" customHeight="1" x14ac:dyDescent="0.2">
      <c r="A31" s="138"/>
      <c r="B31" s="139"/>
      <c r="C31" s="134"/>
      <c r="D31" s="141"/>
      <c r="E31" s="245"/>
      <c r="F31" s="137"/>
    </row>
    <row r="32" spans="1:6" ht="14.1" customHeight="1" x14ac:dyDescent="0.2">
      <c r="A32" s="138"/>
      <c r="B32" s="139"/>
      <c r="C32" s="134"/>
      <c r="D32" s="141"/>
      <c r="E32" s="245"/>
      <c r="F32" s="137"/>
    </row>
    <row r="33" spans="1:6" ht="14.1" customHeight="1" x14ac:dyDescent="0.2">
      <c r="A33" s="138"/>
      <c r="B33" s="139"/>
      <c r="C33" s="134"/>
      <c r="D33" s="141"/>
      <c r="E33" s="245"/>
      <c r="F33" s="137"/>
    </row>
    <row r="34" spans="1:6" ht="14.1" customHeight="1" x14ac:dyDescent="0.2">
      <c r="A34" s="138"/>
      <c r="B34" s="139"/>
      <c r="C34" s="134"/>
      <c r="D34" s="141"/>
      <c r="E34" s="245"/>
      <c r="F34" s="137"/>
    </row>
    <row r="35" spans="1:6" ht="14.1" customHeight="1" x14ac:dyDescent="0.2">
      <c r="A35" s="138"/>
      <c r="B35" s="139"/>
      <c r="C35" s="134"/>
      <c r="D35" s="141"/>
      <c r="E35" s="245"/>
      <c r="F35" s="137"/>
    </row>
    <row r="36" spans="1:6" ht="14.1" customHeight="1" x14ac:dyDescent="0.2">
      <c r="A36" s="138"/>
      <c r="B36" s="139"/>
      <c r="C36" s="134"/>
      <c r="D36" s="141"/>
      <c r="E36" s="245"/>
      <c r="F36" s="137"/>
    </row>
    <row r="37" spans="1:6" ht="14.1" customHeight="1" x14ac:dyDescent="0.2">
      <c r="A37" s="138"/>
      <c r="B37" s="139"/>
      <c r="C37" s="134"/>
      <c r="D37" s="141"/>
      <c r="E37" s="245"/>
      <c r="F37" s="137"/>
    </row>
    <row r="38" spans="1:6" ht="14.1" customHeight="1" x14ac:dyDescent="0.2">
      <c r="A38" s="138"/>
      <c r="B38" s="139"/>
      <c r="C38" s="134"/>
      <c r="D38" s="141"/>
      <c r="E38" s="245"/>
      <c r="F38" s="137"/>
    </row>
    <row r="39" spans="1:6" ht="14.1" customHeight="1" x14ac:dyDescent="0.2">
      <c r="A39" s="138"/>
      <c r="B39" s="139"/>
      <c r="C39" s="134"/>
      <c r="D39" s="141"/>
      <c r="E39" s="245"/>
      <c r="F39" s="137"/>
    </row>
    <row r="40" spans="1:6" ht="14.1" customHeight="1" x14ac:dyDescent="0.2">
      <c r="A40" s="138"/>
      <c r="B40" s="139"/>
      <c r="C40" s="134"/>
      <c r="D40" s="141"/>
      <c r="E40" s="245"/>
      <c r="F40" s="137"/>
    </row>
    <row r="41" spans="1:6" ht="14.1" customHeight="1" x14ac:dyDescent="0.2">
      <c r="A41" s="138"/>
      <c r="B41" s="139"/>
      <c r="C41" s="134"/>
      <c r="D41" s="141"/>
      <c r="E41" s="245"/>
      <c r="F41" s="137"/>
    </row>
    <row r="42" spans="1:6" ht="14.1" customHeight="1" x14ac:dyDescent="0.2">
      <c r="A42" s="138"/>
      <c r="B42" s="139"/>
      <c r="C42" s="134"/>
      <c r="D42" s="135"/>
      <c r="E42" s="136"/>
      <c r="F42" s="137"/>
    </row>
    <row r="43" spans="1:6" ht="14.1" customHeight="1" x14ac:dyDescent="0.2">
      <c r="A43" s="138"/>
      <c r="B43" s="139"/>
      <c r="C43" s="134"/>
      <c r="D43" s="135"/>
      <c r="E43" s="136"/>
      <c r="F43" s="137"/>
    </row>
    <row r="44" spans="1:6" ht="14.1" customHeight="1" thickBot="1" x14ac:dyDescent="0.25">
      <c r="A44" s="142"/>
      <c r="B44" s="143"/>
      <c r="C44" s="144"/>
      <c r="D44" s="145"/>
      <c r="E44" s="146"/>
      <c r="F44" s="147"/>
    </row>
    <row r="45" spans="1:6" ht="14.1" customHeight="1" thickBot="1" x14ac:dyDescent="0.25">
      <c r="A45" s="298" t="s">
        <v>393</v>
      </c>
      <c r="B45" s="299"/>
      <c r="C45" s="299"/>
      <c r="D45" s="299"/>
      <c r="E45" s="300"/>
      <c r="F45" s="193">
        <f>SUM(F2:F44)</f>
        <v>0</v>
      </c>
    </row>
    <row r="46" spans="1:6" ht="14.1" customHeight="1" thickBot="1" x14ac:dyDescent="0.25">
      <c r="A46" s="148"/>
      <c r="B46" s="148"/>
      <c r="C46" s="148"/>
      <c r="D46" s="149"/>
      <c r="E46" s="148"/>
      <c r="F46" s="150"/>
    </row>
    <row r="47" spans="1:6" ht="14.1" customHeight="1" x14ac:dyDescent="0.2">
      <c r="A47" s="301" t="s">
        <v>394</v>
      </c>
      <c r="B47" s="302"/>
      <c r="C47" s="302"/>
      <c r="D47" s="302"/>
      <c r="E47" s="303" t="s">
        <v>395</v>
      </c>
      <c r="F47" s="304"/>
    </row>
    <row r="48" spans="1:6" ht="14.1" customHeight="1" thickBot="1" x14ac:dyDescent="0.25">
      <c r="A48" s="305"/>
      <c r="B48" s="306"/>
      <c r="C48" s="306"/>
      <c r="D48" s="306"/>
      <c r="E48" s="307"/>
      <c r="F48" s="308"/>
    </row>
    <row r="49" spans="1:5" ht="14.1" customHeight="1" x14ac:dyDescent="0.2">
      <c r="A49" s="151"/>
      <c r="E49" s="153"/>
    </row>
    <row r="50" spans="1:5" ht="14.1" customHeight="1" x14ac:dyDescent="0.2"/>
    <row r="51" spans="1:5" ht="14.1" customHeight="1" x14ac:dyDescent="0.2"/>
    <row r="52" spans="1:5" ht="14.1" customHeight="1" x14ac:dyDescent="0.2"/>
    <row r="53" spans="1:5" ht="14.1" customHeight="1" x14ac:dyDescent="0.2"/>
    <row r="54" spans="1:5" ht="14.1" customHeight="1" x14ac:dyDescent="0.2"/>
    <row r="55" spans="1:5" ht="14.1" customHeight="1" x14ac:dyDescent="0.2"/>
    <row r="56" spans="1:5" ht="14.1" customHeight="1" x14ac:dyDescent="0.2"/>
    <row r="57" spans="1:5" ht="14.1" customHeight="1" x14ac:dyDescent="0.2"/>
    <row r="58" spans="1:5" ht="14.1" customHeight="1" x14ac:dyDescent="0.2"/>
    <row r="59" spans="1:5" ht="14.1" customHeight="1" x14ac:dyDescent="0.2"/>
    <row r="60" spans="1:5" ht="14.1" customHeight="1" x14ac:dyDescent="0.2"/>
    <row r="61" spans="1:5" ht="14.1" customHeight="1" x14ac:dyDescent="0.2"/>
    <row r="62" spans="1:5" ht="14.1" customHeight="1" x14ac:dyDescent="0.2"/>
    <row r="63" spans="1:5" ht="14.1" customHeight="1" x14ac:dyDescent="0.2"/>
    <row r="64" spans="1:5" ht="14.1" customHeight="1" x14ac:dyDescent="0.2"/>
    <row r="65" ht="14.1" customHeight="1" x14ac:dyDescent="0.2"/>
    <row r="66" ht="14.1" customHeight="1" x14ac:dyDescent="0.2"/>
    <row r="67" ht="14.1" customHeight="1" x14ac:dyDescent="0.2"/>
    <row r="68" ht="14.1" customHeight="1" x14ac:dyDescent="0.2"/>
    <row r="69" ht="14.1" customHeight="1" x14ac:dyDescent="0.2"/>
    <row r="70" ht="14.1" customHeight="1" x14ac:dyDescent="0.2"/>
    <row r="71" ht="14.1" customHeight="1" x14ac:dyDescent="0.2"/>
    <row r="72" ht="28.05" customHeight="1" x14ac:dyDescent="0.2"/>
    <row r="73" ht="14.1" customHeight="1" x14ac:dyDescent="0.2"/>
    <row r="74" ht="28.05" customHeight="1" x14ac:dyDescent="0.2"/>
    <row r="75" ht="42" customHeight="1" x14ac:dyDescent="0.2"/>
    <row r="76" ht="10.050000000000001" customHeight="1" x14ac:dyDescent="0.2"/>
    <row r="77" ht="28.05" customHeight="1" x14ac:dyDescent="0.2"/>
    <row r="78" ht="28.05" customHeight="1" x14ac:dyDescent="0.2"/>
    <row r="79" ht="14.1" customHeight="1" x14ac:dyDescent="0.2"/>
    <row r="80" ht="14.1" customHeight="1" x14ac:dyDescent="0.2"/>
    <row r="81" ht="14.1" customHeight="1" x14ac:dyDescent="0.2"/>
    <row r="82" ht="14.1" customHeight="1" x14ac:dyDescent="0.2"/>
    <row r="83" ht="14.1" customHeight="1" x14ac:dyDescent="0.2"/>
    <row r="84" ht="14.1" customHeight="1" x14ac:dyDescent="0.2"/>
    <row r="85" ht="14.1" customHeight="1" x14ac:dyDescent="0.2"/>
    <row r="86" ht="14.1" customHeight="1" x14ac:dyDescent="0.2"/>
    <row r="87" ht="14.1" customHeight="1" x14ac:dyDescent="0.2"/>
    <row r="88" ht="14.1" customHeight="1" x14ac:dyDescent="0.2"/>
    <row r="89" ht="14.1" customHeight="1" x14ac:dyDescent="0.2"/>
    <row r="90" ht="14.1" customHeight="1" x14ac:dyDescent="0.2"/>
    <row r="91" ht="14.1" customHeight="1" x14ac:dyDescent="0.2"/>
    <row r="92" ht="14.1" customHeight="1" x14ac:dyDescent="0.2"/>
    <row r="93" ht="14.1" customHeight="1" x14ac:dyDescent="0.2"/>
    <row r="94" ht="14.1" customHeight="1" x14ac:dyDescent="0.2"/>
    <row r="95" ht="14.1" customHeight="1" x14ac:dyDescent="0.2"/>
    <row r="96" ht="14.1" customHeight="1" x14ac:dyDescent="0.2"/>
    <row r="97" ht="14.1" customHeight="1" x14ac:dyDescent="0.2"/>
    <row r="98" ht="14.1" customHeight="1" x14ac:dyDescent="0.2"/>
    <row r="99" ht="14.1" customHeight="1" x14ac:dyDescent="0.2"/>
    <row r="100" ht="14.1" customHeight="1" x14ac:dyDescent="0.2"/>
    <row r="101" ht="14.1" customHeight="1" x14ac:dyDescent="0.2"/>
    <row r="102" ht="14.1" customHeight="1" x14ac:dyDescent="0.2"/>
    <row r="103" ht="14.1" customHeight="1" x14ac:dyDescent="0.2"/>
    <row r="104" ht="14.1" customHeight="1" x14ac:dyDescent="0.2"/>
    <row r="105" ht="14.1" customHeight="1" x14ac:dyDescent="0.2"/>
    <row r="106" ht="14.1" customHeight="1" x14ac:dyDescent="0.2"/>
    <row r="107" ht="14.1" customHeight="1" x14ac:dyDescent="0.2"/>
    <row r="108" ht="14.1" customHeight="1" x14ac:dyDescent="0.2"/>
    <row r="109" ht="14.1" customHeight="1" x14ac:dyDescent="0.2"/>
    <row r="110" ht="14.1" customHeight="1" x14ac:dyDescent="0.2"/>
    <row r="111" ht="14.1" customHeight="1" x14ac:dyDescent="0.2"/>
    <row r="112" ht="14.1" customHeight="1" x14ac:dyDescent="0.2"/>
    <row r="113" ht="14.1" customHeight="1" x14ac:dyDescent="0.2"/>
    <row r="114" ht="14.1" customHeight="1" x14ac:dyDescent="0.2"/>
    <row r="115" ht="14.1" customHeight="1" x14ac:dyDescent="0.2"/>
    <row r="116" ht="14.1" customHeight="1" x14ac:dyDescent="0.2"/>
    <row r="117" ht="14.1" customHeight="1" x14ac:dyDescent="0.2"/>
    <row r="118" ht="14.1" customHeight="1" x14ac:dyDescent="0.2"/>
    <row r="119" ht="14.1" customHeight="1" x14ac:dyDescent="0.2"/>
    <row r="120" ht="14.1" customHeight="1" x14ac:dyDescent="0.2"/>
    <row r="121" ht="14.1" customHeight="1" x14ac:dyDescent="0.2"/>
    <row r="122" ht="14.1" customHeight="1" x14ac:dyDescent="0.2"/>
    <row r="123" ht="14.1" customHeight="1" x14ac:dyDescent="0.2"/>
    <row r="124" ht="28.05" customHeight="1" x14ac:dyDescent="0.2"/>
    <row r="125" ht="14.1" customHeight="1" x14ac:dyDescent="0.2"/>
    <row r="126" ht="28.05" customHeight="1" x14ac:dyDescent="0.2"/>
    <row r="127" ht="42" customHeight="1" x14ac:dyDescent="0.2"/>
    <row r="128" ht="10.050000000000001" customHeight="1" x14ac:dyDescent="0.2"/>
    <row r="129" ht="28.05" customHeight="1" x14ac:dyDescent="0.2"/>
    <row r="130" ht="28.05" customHeight="1" x14ac:dyDescent="0.2"/>
    <row r="131" ht="14.1" customHeight="1" x14ac:dyDescent="0.2"/>
    <row r="132" ht="14.1" customHeight="1" x14ac:dyDescent="0.2"/>
    <row r="133" ht="14.1" customHeight="1" x14ac:dyDescent="0.2"/>
    <row r="134" ht="14.1" customHeight="1" x14ac:dyDescent="0.2"/>
    <row r="135" ht="14.1" customHeight="1" x14ac:dyDescent="0.2"/>
    <row r="136" ht="14.1" customHeight="1" x14ac:dyDescent="0.2"/>
    <row r="137" ht="14.1" customHeight="1" x14ac:dyDescent="0.2"/>
    <row r="138" ht="14.1" customHeight="1" x14ac:dyDescent="0.2"/>
    <row r="139" ht="14.1" customHeight="1" x14ac:dyDescent="0.2"/>
    <row r="140" ht="14.1" customHeight="1" x14ac:dyDescent="0.2"/>
    <row r="141" ht="14.1" customHeight="1" x14ac:dyDescent="0.2"/>
    <row r="142" ht="14.1" customHeight="1" x14ac:dyDescent="0.2"/>
    <row r="143" ht="14.1" customHeight="1" x14ac:dyDescent="0.2"/>
    <row r="144" ht="14.1" customHeight="1" x14ac:dyDescent="0.2"/>
    <row r="145" ht="14.1" customHeight="1" x14ac:dyDescent="0.2"/>
    <row r="146" ht="14.1" customHeight="1" x14ac:dyDescent="0.2"/>
    <row r="147" ht="14.1" customHeight="1" x14ac:dyDescent="0.2"/>
    <row r="148" ht="14.1" customHeight="1" x14ac:dyDescent="0.2"/>
    <row r="149" ht="14.1" customHeight="1" x14ac:dyDescent="0.2"/>
    <row r="150" ht="14.1" customHeight="1" x14ac:dyDescent="0.2"/>
    <row r="151" ht="14.1" customHeight="1" x14ac:dyDescent="0.2"/>
    <row r="152" ht="14.1" customHeight="1" x14ac:dyDescent="0.2"/>
    <row r="153" ht="14.1" customHeight="1" x14ac:dyDescent="0.2"/>
    <row r="154" ht="14.1" customHeight="1" x14ac:dyDescent="0.2"/>
    <row r="155" ht="14.1" customHeight="1" x14ac:dyDescent="0.2"/>
    <row r="156" ht="14.1" customHeight="1" x14ac:dyDescent="0.2"/>
    <row r="157" ht="14.1" customHeight="1" x14ac:dyDescent="0.2"/>
    <row r="158" ht="14.1" customHeight="1" x14ac:dyDescent="0.2"/>
    <row r="159" ht="14.1" customHeight="1" x14ac:dyDescent="0.2"/>
    <row r="160" ht="14.1" customHeight="1" x14ac:dyDescent="0.2"/>
    <row r="161" ht="14.1" customHeight="1" x14ac:dyDescent="0.2"/>
    <row r="162" ht="14.1" customHeight="1" x14ac:dyDescent="0.2"/>
    <row r="163" ht="14.1" customHeight="1" x14ac:dyDescent="0.2"/>
    <row r="164" ht="14.1" customHeight="1" x14ac:dyDescent="0.2"/>
    <row r="165" ht="14.1" customHeight="1" x14ac:dyDescent="0.2"/>
    <row r="166" ht="14.1" customHeight="1" x14ac:dyDescent="0.2"/>
    <row r="167" ht="14.1" customHeight="1" x14ac:dyDescent="0.2"/>
    <row r="168" ht="14.1" customHeight="1" x14ac:dyDescent="0.2"/>
    <row r="169" ht="14.1" customHeight="1" x14ac:dyDescent="0.2"/>
    <row r="170" ht="14.1" customHeight="1" x14ac:dyDescent="0.2"/>
    <row r="171" ht="14.1" customHeight="1" x14ac:dyDescent="0.2"/>
    <row r="172" ht="14.1" customHeight="1" x14ac:dyDescent="0.2"/>
    <row r="173" ht="14.1" customHeight="1" x14ac:dyDescent="0.2"/>
    <row r="174" ht="14.1" customHeight="1" x14ac:dyDescent="0.2"/>
    <row r="175" ht="14.1" customHeight="1" x14ac:dyDescent="0.2"/>
    <row r="176" ht="28.05" customHeight="1" x14ac:dyDescent="0.2"/>
    <row r="177" ht="14.1" customHeight="1" x14ac:dyDescent="0.2"/>
    <row r="178" ht="28.05" customHeight="1" x14ac:dyDescent="0.2"/>
    <row r="179" ht="42" customHeight="1" x14ac:dyDescent="0.2"/>
    <row r="180" ht="10.050000000000001" customHeight="1" x14ac:dyDescent="0.2"/>
    <row r="181" ht="28.05" customHeight="1" x14ac:dyDescent="0.2"/>
    <row r="182" ht="28.05" customHeight="1" x14ac:dyDescent="0.2"/>
    <row r="183" ht="14.1" customHeight="1" x14ac:dyDescent="0.2"/>
    <row r="184" ht="14.1" customHeight="1" x14ac:dyDescent="0.2"/>
    <row r="185" ht="14.1" customHeight="1" x14ac:dyDescent="0.2"/>
    <row r="186" ht="14.1" customHeight="1" x14ac:dyDescent="0.2"/>
    <row r="187" ht="14.1" customHeight="1" x14ac:dyDescent="0.2"/>
    <row r="188" ht="14.1" customHeight="1" x14ac:dyDescent="0.2"/>
    <row r="189" ht="14.1" customHeight="1" x14ac:dyDescent="0.2"/>
    <row r="190" ht="14.1" customHeight="1" x14ac:dyDescent="0.2"/>
    <row r="191" ht="14.1" customHeight="1" x14ac:dyDescent="0.2"/>
    <row r="192" ht="14.1" customHeight="1" x14ac:dyDescent="0.2"/>
    <row r="193" ht="14.1" customHeight="1" x14ac:dyDescent="0.2"/>
    <row r="194" ht="14.1" customHeight="1" x14ac:dyDescent="0.2"/>
    <row r="195" ht="14.1" customHeight="1" x14ac:dyDescent="0.2"/>
    <row r="196" ht="14.1" customHeight="1" x14ac:dyDescent="0.2"/>
    <row r="197" ht="14.1" customHeight="1" x14ac:dyDescent="0.2"/>
    <row r="198" ht="14.1" customHeight="1" x14ac:dyDescent="0.2"/>
    <row r="199" ht="14.1" customHeight="1" x14ac:dyDescent="0.2"/>
    <row r="200" ht="14.1" customHeight="1" x14ac:dyDescent="0.2"/>
    <row r="201" ht="14.1" customHeight="1" x14ac:dyDescent="0.2"/>
    <row r="202" ht="14.1" customHeight="1" x14ac:dyDescent="0.2"/>
    <row r="203" ht="14.1" customHeight="1" x14ac:dyDescent="0.2"/>
    <row r="204" ht="14.1" customHeight="1" x14ac:dyDescent="0.2"/>
    <row r="205" ht="14.1" customHeight="1" x14ac:dyDescent="0.2"/>
    <row r="206" ht="14.1" customHeight="1" x14ac:dyDescent="0.2"/>
    <row r="207" ht="14.1" customHeight="1" x14ac:dyDescent="0.2"/>
    <row r="208" ht="14.1" customHeight="1" x14ac:dyDescent="0.2"/>
    <row r="209" ht="14.1" customHeight="1" x14ac:dyDescent="0.2"/>
    <row r="210" ht="14.1" customHeight="1" x14ac:dyDescent="0.2"/>
    <row r="211" ht="14.1" customHeight="1" x14ac:dyDescent="0.2"/>
    <row r="212" ht="14.1" customHeight="1" x14ac:dyDescent="0.2"/>
    <row r="213" ht="14.1" customHeight="1" x14ac:dyDescent="0.2"/>
    <row r="214" ht="14.1" customHeight="1" x14ac:dyDescent="0.2"/>
    <row r="215" ht="14.1" customHeight="1" x14ac:dyDescent="0.2"/>
    <row r="216" ht="14.1" customHeight="1" x14ac:dyDescent="0.2"/>
    <row r="217" ht="14.1" customHeight="1" x14ac:dyDescent="0.2"/>
    <row r="218" ht="14.1" customHeight="1" x14ac:dyDescent="0.2"/>
    <row r="219" ht="14.1" customHeight="1" x14ac:dyDescent="0.2"/>
    <row r="220" ht="14.1" customHeight="1" x14ac:dyDescent="0.2"/>
    <row r="221" ht="14.1" customHeight="1" x14ac:dyDescent="0.2"/>
    <row r="222" ht="14.1" customHeight="1" x14ac:dyDescent="0.2"/>
    <row r="223" ht="14.1" customHeight="1" x14ac:dyDescent="0.2"/>
    <row r="224" ht="14.1" customHeight="1" x14ac:dyDescent="0.2"/>
    <row r="225" ht="14.1" customHeight="1" x14ac:dyDescent="0.2"/>
    <row r="226" ht="14.1" customHeight="1" x14ac:dyDescent="0.2"/>
    <row r="227" ht="14.1" customHeight="1" x14ac:dyDescent="0.2"/>
    <row r="228" ht="28.05" customHeight="1" x14ac:dyDescent="0.2"/>
    <row r="229" ht="14.1" customHeight="1" x14ac:dyDescent="0.2"/>
    <row r="230" ht="28.05" customHeight="1" x14ac:dyDescent="0.2"/>
    <row r="231" ht="42" customHeight="1" x14ac:dyDescent="0.2"/>
    <row r="232" ht="10.050000000000001" customHeight="1" x14ac:dyDescent="0.2"/>
    <row r="233" ht="28.05" customHeight="1" x14ac:dyDescent="0.2"/>
    <row r="234" ht="28.05" customHeight="1" x14ac:dyDescent="0.2"/>
    <row r="235" ht="14.1" customHeight="1" x14ac:dyDescent="0.2"/>
    <row r="236" ht="14.1" customHeight="1" x14ac:dyDescent="0.2"/>
    <row r="237" ht="14.1" customHeight="1" x14ac:dyDescent="0.2"/>
    <row r="238" ht="14.1" customHeight="1" x14ac:dyDescent="0.2"/>
    <row r="239" ht="14.1" customHeight="1" x14ac:dyDescent="0.2"/>
    <row r="240" ht="14.1" customHeight="1" x14ac:dyDescent="0.2"/>
    <row r="241" ht="14.1" customHeight="1" x14ac:dyDescent="0.2"/>
    <row r="242" ht="14.1" customHeight="1" x14ac:dyDescent="0.2"/>
    <row r="243" ht="14.1" customHeight="1" x14ac:dyDescent="0.2"/>
    <row r="244" ht="14.1" customHeight="1" x14ac:dyDescent="0.2"/>
    <row r="245" ht="14.1" customHeight="1" x14ac:dyDescent="0.2"/>
    <row r="246" ht="14.1" customHeight="1" x14ac:dyDescent="0.2"/>
    <row r="247" ht="14.1" customHeight="1" x14ac:dyDescent="0.2"/>
    <row r="248" ht="14.1" customHeight="1" x14ac:dyDescent="0.2"/>
    <row r="249" ht="14.1" customHeight="1" x14ac:dyDescent="0.2"/>
    <row r="250" ht="14.1" customHeight="1" x14ac:dyDescent="0.2"/>
    <row r="251" ht="14.1" customHeight="1" x14ac:dyDescent="0.2"/>
    <row r="252" ht="14.1" customHeight="1" x14ac:dyDescent="0.2"/>
    <row r="253" ht="14.1" customHeight="1" x14ac:dyDescent="0.2"/>
    <row r="254" ht="14.1" customHeight="1" x14ac:dyDescent="0.2"/>
    <row r="255" ht="14.1" customHeight="1" x14ac:dyDescent="0.2"/>
    <row r="256" ht="14.1" customHeight="1" x14ac:dyDescent="0.2"/>
    <row r="257" ht="14.1" customHeight="1" x14ac:dyDescent="0.2"/>
    <row r="258" ht="14.1" customHeight="1" x14ac:dyDescent="0.2"/>
    <row r="259" ht="14.1" customHeight="1" x14ac:dyDescent="0.2"/>
    <row r="260" ht="14.1" customHeight="1" x14ac:dyDescent="0.2"/>
    <row r="261" ht="14.1" customHeight="1" x14ac:dyDescent="0.2"/>
    <row r="262" ht="14.1" customHeight="1" x14ac:dyDescent="0.2"/>
    <row r="263" ht="14.1" customHeight="1" x14ac:dyDescent="0.2"/>
    <row r="264" ht="14.1" customHeight="1" x14ac:dyDescent="0.2"/>
    <row r="265" ht="14.1" customHeight="1" x14ac:dyDescent="0.2"/>
    <row r="266" ht="14.1" customHeight="1" x14ac:dyDescent="0.2"/>
    <row r="267" ht="14.1" customHeight="1" x14ac:dyDescent="0.2"/>
    <row r="268" ht="14.1" customHeight="1" x14ac:dyDescent="0.2"/>
    <row r="269" ht="14.1" customHeight="1" x14ac:dyDescent="0.2"/>
    <row r="270" ht="14.1" customHeight="1" x14ac:dyDescent="0.2"/>
    <row r="271" ht="14.1" customHeight="1" x14ac:dyDescent="0.2"/>
    <row r="272" ht="14.1" customHeight="1" x14ac:dyDescent="0.2"/>
    <row r="273" ht="14.1" customHeight="1" x14ac:dyDescent="0.2"/>
    <row r="274" ht="14.1" customHeight="1" x14ac:dyDescent="0.2"/>
    <row r="275" ht="14.1" customHeight="1" x14ac:dyDescent="0.2"/>
    <row r="276" ht="14.1" customHeight="1" x14ac:dyDescent="0.2"/>
    <row r="277" ht="14.1" customHeight="1" x14ac:dyDescent="0.2"/>
    <row r="278" ht="14.1" customHeight="1" x14ac:dyDescent="0.2"/>
    <row r="279" ht="14.1" customHeight="1" x14ac:dyDescent="0.2"/>
    <row r="280" ht="28.05" customHeight="1" x14ac:dyDescent="0.2"/>
    <row r="281" ht="14.1" customHeight="1" x14ac:dyDescent="0.2"/>
    <row r="282" ht="28.05" customHeight="1" x14ac:dyDescent="0.2"/>
    <row r="283" ht="42" customHeight="1" x14ac:dyDescent="0.2"/>
    <row r="284" ht="10.050000000000001" customHeight="1" x14ac:dyDescent="0.2"/>
    <row r="285" ht="28.05" customHeight="1" x14ac:dyDescent="0.2"/>
    <row r="286" ht="28.05" customHeight="1" x14ac:dyDescent="0.2"/>
    <row r="287" ht="14.1" customHeight="1" x14ac:dyDescent="0.2"/>
    <row r="288" ht="14.1" customHeight="1" x14ac:dyDescent="0.2"/>
    <row r="289" ht="14.1" customHeight="1" x14ac:dyDescent="0.2"/>
    <row r="290" ht="14.1" customHeight="1" x14ac:dyDescent="0.2"/>
    <row r="291" ht="14.1" customHeight="1" x14ac:dyDescent="0.2"/>
    <row r="292" ht="14.1" customHeight="1" x14ac:dyDescent="0.2"/>
    <row r="293" ht="14.1" customHeight="1" x14ac:dyDescent="0.2"/>
    <row r="294" ht="14.1" customHeight="1" x14ac:dyDescent="0.2"/>
    <row r="295" ht="14.1" customHeight="1" x14ac:dyDescent="0.2"/>
    <row r="296" ht="14.1" customHeight="1" x14ac:dyDescent="0.2"/>
    <row r="297" ht="14.1" customHeight="1" x14ac:dyDescent="0.2"/>
    <row r="298" ht="14.1" customHeight="1" x14ac:dyDescent="0.2"/>
    <row r="299" ht="14.1" customHeight="1" x14ac:dyDescent="0.2"/>
    <row r="300" ht="14.1" customHeight="1" x14ac:dyDescent="0.2"/>
    <row r="301" ht="14.1" customHeight="1" x14ac:dyDescent="0.2"/>
    <row r="302" ht="14.1" customHeight="1" x14ac:dyDescent="0.2"/>
    <row r="303" ht="14.1" customHeight="1" x14ac:dyDescent="0.2"/>
    <row r="304" ht="14.1" customHeight="1" x14ac:dyDescent="0.2"/>
    <row r="305" ht="14.1" customHeight="1" x14ac:dyDescent="0.2"/>
    <row r="306" ht="14.1" customHeight="1" x14ac:dyDescent="0.2"/>
    <row r="307" ht="14.1" customHeight="1" x14ac:dyDescent="0.2"/>
    <row r="308" ht="14.1" customHeight="1" x14ac:dyDescent="0.2"/>
    <row r="309" ht="14.1" customHeight="1" x14ac:dyDescent="0.2"/>
    <row r="310" ht="14.1" customHeight="1" x14ac:dyDescent="0.2"/>
    <row r="311" ht="14.1" customHeight="1" x14ac:dyDescent="0.2"/>
    <row r="312" ht="14.1" customHeight="1" x14ac:dyDescent="0.2"/>
    <row r="313" ht="14.1" customHeight="1" x14ac:dyDescent="0.2"/>
    <row r="314" ht="14.1" customHeight="1" x14ac:dyDescent="0.2"/>
    <row r="315" ht="14.1" customHeight="1" x14ac:dyDescent="0.2"/>
    <row r="316" ht="14.1" customHeight="1" x14ac:dyDescent="0.2"/>
    <row r="317" ht="14.1" customHeight="1" x14ac:dyDescent="0.2"/>
    <row r="318" ht="14.1" customHeight="1" x14ac:dyDescent="0.2"/>
    <row r="319" ht="14.1" customHeight="1" x14ac:dyDescent="0.2"/>
    <row r="320" ht="14.1" customHeight="1" x14ac:dyDescent="0.2"/>
    <row r="321" ht="14.1" customHeight="1" x14ac:dyDescent="0.2"/>
    <row r="322" ht="14.1" customHeight="1" x14ac:dyDescent="0.2"/>
    <row r="323" ht="14.1" customHeight="1" x14ac:dyDescent="0.2"/>
    <row r="324" ht="14.1" customHeight="1" x14ac:dyDescent="0.2"/>
    <row r="325" ht="14.1" customHeight="1" x14ac:dyDescent="0.2"/>
    <row r="326" ht="14.1" customHeight="1" x14ac:dyDescent="0.2"/>
    <row r="327" ht="14.1" customHeight="1" x14ac:dyDescent="0.2"/>
    <row r="328" ht="14.1" customHeight="1" x14ac:dyDescent="0.2"/>
    <row r="329" ht="14.1" customHeight="1" x14ac:dyDescent="0.2"/>
    <row r="330" ht="14.1" customHeight="1" x14ac:dyDescent="0.2"/>
    <row r="331" ht="14.1" customHeight="1" x14ac:dyDescent="0.2"/>
    <row r="332" ht="28.05" customHeight="1" x14ac:dyDescent="0.2"/>
    <row r="333" ht="14.1" customHeight="1" x14ac:dyDescent="0.2"/>
    <row r="334" ht="28.05" customHeight="1" x14ac:dyDescent="0.2"/>
    <row r="335" ht="42" customHeight="1" x14ac:dyDescent="0.2"/>
    <row r="336" ht="10.050000000000001" customHeight="1" x14ac:dyDescent="0.2"/>
    <row r="337" ht="28.05" customHeight="1" x14ac:dyDescent="0.2"/>
    <row r="338" ht="28.05" customHeight="1" x14ac:dyDescent="0.2"/>
    <row r="339" ht="14.1" customHeight="1" x14ac:dyDescent="0.2"/>
    <row r="340" ht="14.1" customHeight="1" x14ac:dyDescent="0.2"/>
    <row r="341" ht="14.1" customHeight="1" x14ac:dyDescent="0.2"/>
    <row r="342" ht="14.1" customHeight="1" x14ac:dyDescent="0.2"/>
    <row r="343" ht="14.1" customHeight="1" x14ac:dyDescent="0.2"/>
    <row r="344" ht="14.1" customHeight="1" x14ac:dyDescent="0.2"/>
    <row r="345" ht="14.1" customHeight="1" x14ac:dyDescent="0.2"/>
    <row r="346" ht="14.1" customHeight="1" x14ac:dyDescent="0.2"/>
    <row r="347" ht="14.1" customHeight="1" x14ac:dyDescent="0.2"/>
    <row r="348" ht="14.1" customHeight="1" x14ac:dyDescent="0.2"/>
    <row r="349" ht="14.1" customHeight="1" x14ac:dyDescent="0.2"/>
    <row r="350" ht="14.1" customHeight="1" x14ac:dyDescent="0.2"/>
    <row r="351" ht="14.1" customHeight="1" x14ac:dyDescent="0.2"/>
    <row r="352" ht="14.1" customHeight="1" x14ac:dyDescent="0.2"/>
    <row r="353" ht="14.1" customHeight="1" x14ac:dyDescent="0.2"/>
    <row r="354" ht="14.1" customHeight="1" x14ac:dyDescent="0.2"/>
    <row r="355" ht="14.1" customHeight="1" x14ac:dyDescent="0.2"/>
    <row r="356" ht="14.1" customHeight="1" x14ac:dyDescent="0.2"/>
    <row r="357" ht="14.1" customHeight="1" x14ac:dyDescent="0.2"/>
    <row r="358" ht="14.1" customHeight="1" x14ac:dyDescent="0.2"/>
    <row r="359" ht="14.1" customHeight="1" x14ac:dyDescent="0.2"/>
    <row r="360" ht="14.1" customHeight="1" x14ac:dyDescent="0.2"/>
    <row r="361" ht="14.1" customHeight="1" x14ac:dyDescent="0.2"/>
    <row r="362" ht="14.1" customHeight="1" x14ac:dyDescent="0.2"/>
    <row r="363" ht="14.1" customHeight="1" x14ac:dyDescent="0.2"/>
    <row r="364" ht="14.1" customHeight="1" x14ac:dyDescent="0.2"/>
    <row r="365" ht="14.1" customHeight="1" x14ac:dyDescent="0.2"/>
    <row r="366" ht="14.1" customHeight="1" x14ac:dyDescent="0.2"/>
    <row r="367" ht="14.1" customHeight="1" x14ac:dyDescent="0.2"/>
    <row r="368" ht="14.1" customHeight="1" x14ac:dyDescent="0.2"/>
    <row r="369" ht="14.1" customHeight="1" x14ac:dyDescent="0.2"/>
    <row r="370" ht="14.1" customHeight="1" x14ac:dyDescent="0.2"/>
    <row r="371" ht="14.1" customHeight="1" x14ac:dyDescent="0.2"/>
    <row r="372" ht="14.1" customHeight="1" x14ac:dyDescent="0.2"/>
    <row r="373" ht="14.1" customHeight="1" x14ac:dyDescent="0.2"/>
    <row r="374" ht="14.1" customHeight="1" x14ac:dyDescent="0.2"/>
    <row r="375" ht="14.1" customHeight="1" x14ac:dyDescent="0.2"/>
    <row r="376" ht="14.1" customHeight="1" x14ac:dyDescent="0.2"/>
    <row r="377" ht="14.1" customHeight="1" x14ac:dyDescent="0.2"/>
    <row r="378" ht="14.1" customHeight="1" x14ac:dyDescent="0.2"/>
    <row r="379" ht="14.1" customHeight="1" x14ac:dyDescent="0.2"/>
    <row r="380" ht="14.1" customHeight="1" x14ac:dyDescent="0.2"/>
    <row r="381" ht="14.1" customHeight="1" x14ac:dyDescent="0.2"/>
    <row r="382" ht="14.1" customHeight="1" x14ac:dyDescent="0.2"/>
    <row r="383" ht="14.1" customHeight="1" x14ac:dyDescent="0.2"/>
    <row r="384" ht="28.05" customHeight="1" x14ac:dyDescent="0.2"/>
    <row r="385" ht="14.1" customHeight="1" x14ac:dyDescent="0.2"/>
    <row r="386" ht="28.05" customHeight="1" x14ac:dyDescent="0.2"/>
    <row r="387" ht="42" customHeight="1" x14ac:dyDescent="0.2"/>
    <row r="388" ht="10.050000000000001" customHeight="1" x14ac:dyDescent="0.2"/>
    <row r="389" ht="28.05" customHeight="1" x14ac:dyDescent="0.2"/>
    <row r="390" ht="28.05" customHeight="1" x14ac:dyDescent="0.2"/>
    <row r="391" ht="14.1" customHeight="1" x14ac:dyDescent="0.2"/>
    <row r="392" ht="14.1" customHeight="1" x14ac:dyDescent="0.2"/>
    <row r="393" ht="14.1" customHeight="1" x14ac:dyDescent="0.2"/>
    <row r="394" ht="14.1" customHeight="1" x14ac:dyDescent="0.2"/>
    <row r="395" ht="14.1" customHeight="1" x14ac:dyDescent="0.2"/>
    <row r="396" ht="14.1" customHeight="1" x14ac:dyDescent="0.2"/>
    <row r="397" ht="14.1" customHeight="1" x14ac:dyDescent="0.2"/>
    <row r="398" ht="14.1" customHeight="1" x14ac:dyDescent="0.2"/>
    <row r="399" ht="14.1" customHeight="1" x14ac:dyDescent="0.2"/>
    <row r="400" ht="14.1" customHeight="1" x14ac:dyDescent="0.2"/>
    <row r="401" ht="14.1" customHeight="1" x14ac:dyDescent="0.2"/>
    <row r="402" ht="14.1" customHeight="1" x14ac:dyDescent="0.2"/>
    <row r="403" ht="14.1" customHeight="1" x14ac:dyDescent="0.2"/>
    <row r="404" ht="14.1" customHeight="1" x14ac:dyDescent="0.2"/>
    <row r="405" ht="14.1" customHeight="1" x14ac:dyDescent="0.2"/>
    <row r="406" ht="14.1" customHeight="1" x14ac:dyDescent="0.2"/>
    <row r="407" ht="14.1" customHeight="1" x14ac:dyDescent="0.2"/>
    <row r="408" ht="14.1" customHeight="1" x14ac:dyDescent="0.2"/>
    <row r="409" ht="14.1" customHeight="1" x14ac:dyDescent="0.2"/>
    <row r="410" ht="14.1" customHeight="1" x14ac:dyDescent="0.2"/>
    <row r="411" ht="14.1" customHeight="1" x14ac:dyDescent="0.2"/>
    <row r="412" ht="14.1" customHeight="1" x14ac:dyDescent="0.2"/>
    <row r="413" ht="14.1" customHeight="1" x14ac:dyDescent="0.2"/>
    <row r="414" ht="14.1" customHeight="1" x14ac:dyDescent="0.2"/>
    <row r="415" ht="14.1" customHeight="1" x14ac:dyDescent="0.2"/>
    <row r="416" ht="14.1" customHeight="1" x14ac:dyDescent="0.2"/>
    <row r="417" ht="14.1" customHeight="1" x14ac:dyDescent="0.2"/>
    <row r="418" ht="14.1" customHeight="1" x14ac:dyDescent="0.2"/>
    <row r="419" ht="14.1" customHeight="1" x14ac:dyDescent="0.2"/>
    <row r="420" ht="14.1" customHeight="1" x14ac:dyDescent="0.2"/>
    <row r="421" ht="14.1" customHeight="1" x14ac:dyDescent="0.2"/>
    <row r="422" ht="14.1" customHeight="1" x14ac:dyDescent="0.2"/>
    <row r="423" ht="14.1" customHeight="1" x14ac:dyDescent="0.2"/>
    <row r="424" ht="14.1" customHeight="1" x14ac:dyDescent="0.2"/>
    <row r="425" ht="14.1" customHeight="1" x14ac:dyDescent="0.2"/>
    <row r="426" ht="14.1" customHeight="1" x14ac:dyDescent="0.2"/>
    <row r="427" ht="14.1" customHeight="1" x14ac:dyDescent="0.2"/>
    <row r="428" ht="14.1" customHeight="1" x14ac:dyDescent="0.2"/>
    <row r="429" ht="14.1" customHeight="1" x14ac:dyDescent="0.2"/>
    <row r="430" ht="14.1" customHeight="1" x14ac:dyDescent="0.2"/>
    <row r="431" ht="14.1" customHeight="1" x14ac:dyDescent="0.2"/>
    <row r="432" ht="14.1" customHeight="1" x14ac:dyDescent="0.2"/>
    <row r="433" ht="14.1" customHeight="1" x14ac:dyDescent="0.2"/>
    <row r="434" ht="14.1" customHeight="1" x14ac:dyDescent="0.2"/>
    <row r="435" ht="14.1" customHeight="1" x14ac:dyDescent="0.2"/>
    <row r="436" ht="28.05" customHeight="1" x14ac:dyDescent="0.2"/>
    <row r="437" ht="14.1" customHeight="1" x14ac:dyDescent="0.2"/>
    <row r="438" ht="28.05" customHeight="1" x14ac:dyDescent="0.2"/>
    <row r="439" ht="42" customHeight="1" x14ac:dyDescent="0.2"/>
    <row r="440" ht="10.050000000000001" customHeight="1" x14ac:dyDescent="0.2"/>
  </sheetData>
  <mergeCells count="5">
    <mergeCell ref="A45:E45"/>
    <mergeCell ref="A47:D47"/>
    <mergeCell ref="E47:F47"/>
    <mergeCell ref="A48:D48"/>
    <mergeCell ref="E48:F48"/>
  </mergeCells>
  <phoneticPr fontId="1" type="noConversion"/>
  <conditionalFormatting sqref="F13 F16:F41">
    <cfRule type="cellIs" dxfId="21" priority="1" stopIfTrue="1" operator="equal">
      <formula>"ro"</formula>
    </cfRule>
    <cfRule type="cellIs" dxfId="20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51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:F55"/>
  <sheetViews>
    <sheetView view="pageBreakPreview" topLeftCell="A20" zoomScale="130" zoomScaleNormal="100" zoomScaleSheetLayoutView="130" workbookViewId="0">
      <selection activeCell="F23" sqref="F23"/>
    </sheetView>
  </sheetViews>
  <sheetFormatPr defaultRowHeight="13.2" x14ac:dyDescent="0.25"/>
  <cols>
    <col min="2" max="2" width="26.5546875" customWidth="1"/>
    <col min="3" max="3" width="10.77734375" customWidth="1"/>
    <col min="4" max="4" width="9.5546875" customWidth="1"/>
    <col min="5" max="5" width="10.77734375" customWidth="1"/>
    <col min="6" max="6" width="16.5546875" customWidth="1"/>
  </cols>
  <sheetData>
    <row r="1" spans="1:6" ht="27.75" customHeight="1" thickBot="1" x14ac:dyDescent="0.3">
      <c r="A1" s="216" t="s">
        <v>387</v>
      </c>
      <c r="B1" s="217" t="s">
        <v>388</v>
      </c>
      <c r="C1" s="217" t="s">
        <v>389</v>
      </c>
      <c r="D1" s="218" t="s">
        <v>390</v>
      </c>
      <c r="E1" s="219" t="s">
        <v>391</v>
      </c>
      <c r="F1" s="220" t="s">
        <v>392</v>
      </c>
    </row>
    <row r="2" spans="1:6" x14ac:dyDescent="0.25">
      <c r="A2" s="21"/>
      <c r="B2" s="22"/>
      <c r="C2" s="23"/>
      <c r="D2" s="109"/>
      <c r="E2" s="12"/>
      <c r="F2" s="4"/>
    </row>
    <row r="3" spans="1:6" x14ac:dyDescent="0.25">
      <c r="A3" s="27" t="s">
        <v>433</v>
      </c>
      <c r="B3" s="28" t="s">
        <v>434</v>
      </c>
      <c r="C3" s="10"/>
      <c r="D3" s="81"/>
      <c r="E3" s="12"/>
      <c r="F3" s="4"/>
    </row>
    <row r="4" spans="1:6" x14ac:dyDescent="0.25">
      <c r="A4" s="13"/>
      <c r="B4" s="14"/>
      <c r="C4" s="10"/>
      <c r="D4" s="81"/>
      <c r="E4" s="12"/>
      <c r="F4" s="4"/>
    </row>
    <row r="5" spans="1:6" x14ac:dyDescent="0.25">
      <c r="A5" s="27" t="s">
        <v>586</v>
      </c>
      <c r="B5" s="28" t="s">
        <v>587</v>
      </c>
      <c r="C5" s="10"/>
      <c r="D5" s="81"/>
      <c r="E5" s="12"/>
      <c r="F5" s="4"/>
    </row>
    <row r="6" spans="1:6" x14ac:dyDescent="0.25">
      <c r="A6" s="13"/>
      <c r="B6" s="15"/>
      <c r="C6" s="10"/>
      <c r="D6" s="81"/>
      <c r="E6" s="12"/>
      <c r="F6" s="4"/>
    </row>
    <row r="7" spans="1:6" x14ac:dyDescent="0.25">
      <c r="A7" s="27" t="s">
        <v>588</v>
      </c>
      <c r="B7" s="28" t="s">
        <v>589</v>
      </c>
      <c r="C7" s="10"/>
      <c r="D7" s="81"/>
      <c r="E7" s="12"/>
      <c r="F7" s="4"/>
    </row>
    <row r="8" spans="1:6" x14ac:dyDescent="0.25">
      <c r="A8" s="13"/>
      <c r="B8" s="28" t="s">
        <v>590</v>
      </c>
      <c r="C8" s="10"/>
      <c r="D8" s="81"/>
      <c r="E8" s="12"/>
      <c r="F8" s="4"/>
    </row>
    <row r="9" spans="1:6" x14ac:dyDescent="0.25">
      <c r="A9" s="13"/>
      <c r="B9" s="14"/>
      <c r="C9" s="10"/>
      <c r="D9" s="81"/>
      <c r="E9" s="12"/>
      <c r="F9" s="4"/>
    </row>
    <row r="10" spans="1:6" x14ac:dyDescent="0.25">
      <c r="A10" s="13" t="s">
        <v>771</v>
      </c>
      <c r="B10" s="14" t="s">
        <v>773</v>
      </c>
      <c r="C10" s="10" t="s">
        <v>402</v>
      </c>
      <c r="D10" s="81">
        <f>'Section 602'!D13</f>
        <v>1694</v>
      </c>
      <c r="E10" s="107"/>
      <c r="F10" s="4"/>
    </row>
    <row r="11" spans="1:6" x14ac:dyDescent="0.25">
      <c r="A11" s="13"/>
      <c r="B11" s="14"/>
      <c r="C11" s="10"/>
      <c r="D11" s="81"/>
      <c r="E11" s="12"/>
      <c r="F11" s="4"/>
    </row>
    <row r="12" spans="1:6" x14ac:dyDescent="0.25">
      <c r="A12" s="13" t="s">
        <v>772</v>
      </c>
      <c r="B12" s="14" t="s">
        <v>238</v>
      </c>
      <c r="C12" s="10" t="s">
        <v>402</v>
      </c>
      <c r="D12" s="81">
        <f>'Section 602'!D16</f>
        <v>2541.0000000000005</v>
      </c>
      <c r="E12" s="107"/>
      <c r="F12" s="4"/>
    </row>
    <row r="13" spans="1:6" x14ac:dyDescent="0.25">
      <c r="A13" s="13"/>
      <c r="B13" s="14"/>
      <c r="C13" s="10"/>
      <c r="D13" s="81"/>
      <c r="E13" s="12"/>
      <c r="F13" s="4"/>
    </row>
    <row r="14" spans="1:6" x14ac:dyDescent="0.25">
      <c r="A14" s="13"/>
      <c r="B14" s="14"/>
      <c r="C14" s="10"/>
      <c r="D14" s="81"/>
      <c r="E14" s="12"/>
      <c r="F14" s="4"/>
    </row>
    <row r="15" spans="1:6" x14ac:dyDescent="0.25">
      <c r="A15" s="27" t="s">
        <v>591</v>
      </c>
      <c r="B15" s="28" t="s">
        <v>592</v>
      </c>
      <c r="C15" s="10"/>
      <c r="D15" s="81"/>
      <c r="E15" s="12"/>
      <c r="F15" s="4"/>
    </row>
    <row r="16" spans="1:6" x14ac:dyDescent="0.25">
      <c r="A16" s="13"/>
      <c r="B16" s="14"/>
      <c r="C16" s="10"/>
      <c r="D16" s="81"/>
      <c r="E16" s="12"/>
      <c r="F16" s="4"/>
    </row>
    <row r="17" spans="1:6" x14ac:dyDescent="0.25">
      <c r="A17" s="13" t="s">
        <v>593</v>
      </c>
      <c r="B17" s="14" t="s">
        <v>594</v>
      </c>
      <c r="C17" s="10" t="s">
        <v>537</v>
      </c>
      <c r="D17" s="81">
        <f>(D12+D10)*0.03*2200/1000</f>
        <v>279.51</v>
      </c>
      <c r="E17" s="107"/>
      <c r="F17" s="4"/>
    </row>
    <row r="18" spans="1:6" x14ac:dyDescent="0.25">
      <c r="A18" s="13"/>
      <c r="B18" s="14"/>
      <c r="C18" s="10"/>
      <c r="D18" s="81"/>
      <c r="E18" s="12"/>
      <c r="F18" s="4"/>
    </row>
    <row r="19" spans="1:6" x14ac:dyDescent="0.25">
      <c r="A19" s="27" t="s">
        <v>595</v>
      </c>
      <c r="B19" s="28" t="s">
        <v>596</v>
      </c>
      <c r="C19" s="55"/>
      <c r="D19" s="81"/>
      <c r="E19" s="107"/>
      <c r="F19" s="4"/>
    </row>
    <row r="20" spans="1:6" x14ac:dyDescent="0.25">
      <c r="A20" s="13"/>
      <c r="B20" s="28" t="s">
        <v>597</v>
      </c>
      <c r="C20" s="10" t="s">
        <v>402</v>
      </c>
      <c r="D20" s="81">
        <f>D12+D10</f>
        <v>4235</v>
      </c>
      <c r="E20" s="12"/>
      <c r="F20" s="4"/>
    </row>
    <row r="21" spans="1:6" x14ac:dyDescent="0.25">
      <c r="A21" s="13"/>
      <c r="B21" s="14"/>
      <c r="C21" s="10"/>
      <c r="D21" s="81"/>
      <c r="E21" s="12"/>
      <c r="F21" s="4"/>
    </row>
    <row r="22" spans="1:6" ht="13.8" thickBot="1" x14ac:dyDescent="0.3">
      <c r="A22" s="31"/>
      <c r="B22" s="32"/>
      <c r="C22" s="33"/>
      <c r="D22" s="110"/>
      <c r="E22" s="35"/>
      <c r="F22" s="36"/>
    </row>
    <row r="23" spans="1:6" ht="29.25" customHeight="1" thickBot="1" x14ac:dyDescent="0.3">
      <c r="A23" s="309" t="s">
        <v>393</v>
      </c>
      <c r="B23" s="310"/>
      <c r="C23" s="310"/>
      <c r="D23" s="310"/>
      <c r="E23" s="311"/>
      <c r="F23" s="215"/>
    </row>
    <row r="24" spans="1:6" ht="13.8" thickBot="1" x14ac:dyDescent="0.3">
      <c r="A24" s="38"/>
      <c r="B24" s="38"/>
      <c r="C24" s="38"/>
      <c r="D24" s="111"/>
      <c r="E24" s="38"/>
      <c r="F24" s="40"/>
    </row>
    <row r="25" spans="1:6" x14ac:dyDescent="0.25">
      <c r="A25" s="261" t="s">
        <v>394</v>
      </c>
      <c r="B25" s="262"/>
      <c r="C25" s="262"/>
      <c r="D25" s="262"/>
      <c r="E25" s="312" t="s">
        <v>395</v>
      </c>
      <c r="F25" s="313"/>
    </row>
    <row r="26" spans="1:6" ht="35.25" customHeight="1" thickBot="1" x14ac:dyDescent="0.3">
      <c r="A26" s="249"/>
      <c r="B26" s="250"/>
      <c r="C26" s="250"/>
      <c r="D26" s="250"/>
      <c r="E26" s="314"/>
      <c r="F26" s="315"/>
    </row>
    <row r="27" spans="1:6" x14ac:dyDescent="0.25">
      <c r="A27" s="43"/>
      <c r="B27" s="7"/>
      <c r="C27" s="7"/>
      <c r="D27" s="112"/>
      <c r="E27" s="45"/>
      <c r="F27" s="7"/>
    </row>
    <row r="28" spans="1:6" x14ac:dyDescent="0.25">
      <c r="A28" s="154"/>
      <c r="B28" s="124"/>
      <c r="C28" s="124"/>
      <c r="D28" s="114"/>
      <c r="E28" s="155"/>
      <c r="F28" s="155"/>
    </row>
    <row r="29" spans="1:6" x14ac:dyDescent="0.25">
      <c r="A29" s="43"/>
      <c r="B29" s="7"/>
      <c r="C29" s="55"/>
      <c r="D29" s="112"/>
      <c r="E29" s="45"/>
      <c r="F29" s="45"/>
    </row>
    <row r="30" spans="1:6" x14ac:dyDescent="0.25">
      <c r="A30" s="156"/>
      <c r="B30" s="157"/>
      <c r="C30" s="55"/>
      <c r="D30" s="112"/>
      <c r="E30" s="45"/>
      <c r="F30" s="45"/>
    </row>
    <row r="31" spans="1:6" x14ac:dyDescent="0.25">
      <c r="A31" s="43"/>
      <c r="B31" s="7"/>
      <c r="C31" s="55"/>
      <c r="D31" s="112"/>
      <c r="E31" s="45"/>
      <c r="F31" s="45"/>
    </row>
    <row r="32" spans="1:6" x14ac:dyDescent="0.25">
      <c r="A32" s="156"/>
      <c r="B32" s="157"/>
      <c r="C32" s="55"/>
      <c r="D32" s="112"/>
      <c r="E32" s="45"/>
      <c r="F32" s="45"/>
    </row>
    <row r="33" spans="1:6" x14ac:dyDescent="0.25">
      <c r="A33" s="43"/>
      <c r="B33" s="158"/>
      <c r="C33" s="55"/>
      <c r="D33" s="112"/>
      <c r="E33" s="45"/>
      <c r="F33" s="45"/>
    </row>
    <row r="34" spans="1:6" x14ac:dyDescent="0.25">
      <c r="A34" s="156"/>
      <c r="B34" s="157"/>
      <c r="C34" s="55"/>
      <c r="D34" s="112"/>
      <c r="E34" s="45"/>
      <c r="F34" s="45"/>
    </row>
    <row r="35" spans="1:6" x14ac:dyDescent="0.25">
      <c r="A35" s="43"/>
      <c r="B35" s="7"/>
      <c r="C35" s="55"/>
      <c r="D35" s="112"/>
      <c r="E35" s="45"/>
      <c r="F35" s="45"/>
    </row>
    <row r="36" spans="1:6" x14ac:dyDescent="0.25">
      <c r="A36" s="43"/>
      <c r="B36" s="7"/>
      <c r="C36" s="55"/>
      <c r="D36" s="112"/>
      <c r="E36" s="159"/>
      <c r="F36" s="45"/>
    </row>
    <row r="37" spans="1:6" x14ac:dyDescent="0.25">
      <c r="A37" s="43"/>
      <c r="B37" s="7"/>
      <c r="C37" s="55"/>
      <c r="D37" s="112"/>
      <c r="E37" s="45"/>
      <c r="F37" s="45"/>
    </row>
    <row r="38" spans="1:6" x14ac:dyDescent="0.25">
      <c r="A38" s="43"/>
      <c r="B38" s="7"/>
      <c r="C38" s="55"/>
      <c r="D38" s="112"/>
      <c r="E38" s="159"/>
      <c r="F38" s="45"/>
    </row>
    <row r="39" spans="1:6" x14ac:dyDescent="0.25">
      <c r="A39" s="43"/>
      <c r="B39" s="7"/>
      <c r="C39" s="55"/>
      <c r="D39" s="112"/>
      <c r="E39" s="45"/>
      <c r="F39" s="45"/>
    </row>
    <row r="40" spans="1:6" x14ac:dyDescent="0.25">
      <c r="A40" s="156"/>
      <c r="B40" s="157"/>
      <c r="C40" s="55"/>
      <c r="D40" s="112"/>
      <c r="E40" s="45"/>
      <c r="F40" s="45"/>
    </row>
    <row r="41" spans="1:6" x14ac:dyDescent="0.25">
      <c r="A41" s="43"/>
      <c r="B41" s="7"/>
      <c r="C41" s="55"/>
      <c r="D41" s="112"/>
      <c r="E41" s="159"/>
      <c r="F41" s="45"/>
    </row>
    <row r="42" spans="1:6" x14ac:dyDescent="0.25">
      <c r="A42" s="43"/>
      <c r="B42" s="7"/>
      <c r="C42" s="55"/>
      <c r="D42" s="112"/>
      <c r="E42" s="45"/>
      <c r="F42" s="45"/>
    </row>
    <row r="43" spans="1:6" x14ac:dyDescent="0.25">
      <c r="A43" s="43"/>
      <c r="B43" s="7"/>
      <c r="C43" s="55"/>
      <c r="D43" s="112"/>
      <c r="E43" s="45"/>
      <c r="F43" s="45"/>
    </row>
    <row r="44" spans="1:6" x14ac:dyDescent="0.25">
      <c r="A44" s="7"/>
      <c r="B44" s="7"/>
      <c r="C44" s="7"/>
      <c r="D44" s="112"/>
      <c r="E44" s="159"/>
      <c r="F44" s="45"/>
    </row>
    <row r="45" spans="1:6" x14ac:dyDescent="0.25">
      <c r="A45" s="43"/>
      <c r="B45" s="7"/>
      <c r="C45" s="55"/>
      <c r="D45" s="112"/>
      <c r="E45" s="45"/>
      <c r="F45" s="45"/>
    </row>
    <row r="46" spans="1:6" x14ac:dyDescent="0.25">
      <c r="A46" s="43"/>
      <c r="B46" s="7"/>
      <c r="C46" s="55"/>
      <c r="D46" s="112"/>
      <c r="E46" s="45"/>
      <c r="F46" s="45"/>
    </row>
    <row r="47" spans="1:6" x14ac:dyDescent="0.25">
      <c r="A47" s="43"/>
      <c r="B47" s="7"/>
      <c r="C47" s="55"/>
      <c r="D47" s="112"/>
      <c r="E47" s="45"/>
      <c r="F47" s="45"/>
    </row>
    <row r="48" spans="1:6" x14ac:dyDescent="0.25">
      <c r="A48" s="43"/>
      <c r="B48" s="7"/>
      <c r="C48" s="55"/>
      <c r="D48" s="112"/>
      <c r="E48" s="45"/>
      <c r="F48" s="45"/>
    </row>
    <row r="49" spans="1:6" x14ac:dyDescent="0.25">
      <c r="A49" s="43"/>
      <c r="B49" s="7"/>
      <c r="C49" s="55"/>
      <c r="D49" s="112"/>
      <c r="E49" s="45"/>
      <c r="F49" s="45"/>
    </row>
    <row r="50" spans="1:6" x14ac:dyDescent="0.25">
      <c r="A50" s="43"/>
      <c r="B50" s="7"/>
      <c r="C50" s="55"/>
      <c r="D50" s="112"/>
      <c r="E50" s="45"/>
      <c r="F50" s="45"/>
    </row>
    <row r="51" spans="1:6" x14ac:dyDescent="0.25">
      <c r="A51" s="43"/>
      <c r="B51" s="7"/>
      <c r="C51" s="55"/>
      <c r="D51" s="112"/>
      <c r="E51" s="45"/>
      <c r="F51" s="45"/>
    </row>
    <row r="52" spans="1:6" x14ac:dyDescent="0.25">
      <c r="A52" s="43"/>
      <c r="B52" s="7"/>
      <c r="C52" s="55"/>
      <c r="D52" s="112"/>
      <c r="E52" s="45"/>
      <c r="F52" s="45"/>
    </row>
    <row r="53" spans="1:6" x14ac:dyDescent="0.25">
      <c r="A53" s="43"/>
      <c r="B53" s="7"/>
      <c r="C53" s="55"/>
      <c r="D53" s="112"/>
      <c r="E53" s="45"/>
      <c r="F53" s="45"/>
    </row>
    <row r="54" spans="1:6" x14ac:dyDescent="0.25">
      <c r="A54" s="43"/>
      <c r="B54" s="7"/>
      <c r="C54" s="55"/>
      <c r="D54" s="112"/>
      <c r="E54" s="45"/>
      <c r="F54" s="45"/>
    </row>
    <row r="55" spans="1:6" x14ac:dyDescent="0.25">
      <c r="A55" s="43"/>
      <c r="B55" s="7"/>
      <c r="C55" s="55"/>
      <c r="D55" s="112"/>
      <c r="E55" s="45"/>
      <c r="F55" s="45"/>
    </row>
  </sheetData>
  <mergeCells count="5">
    <mergeCell ref="A23:E23"/>
    <mergeCell ref="A25:D25"/>
    <mergeCell ref="E25:F25"/>
    <mergeCell ref="A26:D26"/>
    <mergeCell ref="E26:F26"/>
  </mergeCells>
  <conditionalFormatting sqref="F7:F14">
    <cfRule type="cellIs" dxfId="19" priority="1" stopIfTrue="1" operator="equal">
      <formula>"ro"</formula>
    </cfRule>
    <cfRule type="cellIs" dxfId="18" priority="2" stopIfTrue="1" operator="equal">
      <formula>" "</formula>
    </cfRule>
  </conditionalFormatting>
  <conditionalFormatting sqref="F17:F21 F36:F44">
    <cfRule type="cellIs" dxfId="17" priority="3" stopIfTrue="1" operator="equal">
      <formula>"ro"</formula>
    </cfRule>
    <cfRule type="cellIs" dxfId="16" priority="4" stopIfTrue="1" operator="equal">
      <formula>" "</formula>
    </cfRule>
  </conditionalFormatting>
  <pageMargins left="0.7" right="0.7" top="0.89583333333333337" bottom="0.75" header="0.3" footer="0.3"/>
  <pageSetup paperSize="9" orientation="portrait" r:id="rId1"/>
  <headerFooter>
    <oddHeader>&amp;L&amp;"-,Regular"&amp;8
Part C2: Pricing Data
RTD01-2016/2017-TIDC25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7" tint="0.59999389629810485"/>
  </sheetPr>
  <dimension ref="A1:F437"/>
  <sheetViews>
    <sheetView showZeros="0" view="pageLayout" topLeftCell="A17" zoomScale="120" zoomScaleNormal="100" zoomScaleSheetLayoutView="100" zoomScalePageLayoutView="120" workbookViewId="0">
      <selection activeCell="B4" sqref="B4"/>
    </sheetView>
  </sheetViews>
  <sheetFormatPr defaultColWidth="9.21875" defaultRowHeight="12" customHeight="1" x14ac:dyDescent="0.25"/>
  <cols>
    <col min="1" max="1" width="12.77734375" style="7" customWidth="1"/>
    <col min="2" max="2" width="31.21875" style="7" customWidth="1"/>
    <col min="3" max="3" width="7.77734375" style="7" customWidth="1"/>
    <col min="4" max="4" width="10.21875" style="44" customWidth="1"/>
    <col min="5" max="5" width="13.21875" style="7" customWidth="1"/>
    <col min="6" max="6" width="12.44140625" style="7" customWidth="1"/>
    <col min="7" max="16384" width="9.21875" style="7"/>
  </cols>
  <sheetData>
    <row r="1" spans="1:6" ht="28.05" customHeight="1" thickBot="1" x14ac:dyDescent="0.3">
      <c r="A1" s="183" t="s">
        <v>387</v>
      </c>
      <c r="B1" s="184" t="s">
        <v>388</v>
      </c>
      <c r="C1" s="184" t="s">
        <v>389</v>
      </c>
      <c r="D1" s="185" t="s">
        <v>390</v>
      </c>
      <c r="E1" s="186" t="s">
        <v>391</v>
      </c>
      <c r="F1" s="187" t="s">
        <v>392</v>
      </c>
    </row>
    <row r="2" spans="1:6" ht="14.1" customHeight="1" x14ac:dyDescent="0.25">
      <c r="A2" s="21"/>
      <c r="B2" s="22"/>
      <c r="C2" s="23"/>
      <c r="D2" s="24"/>
      <c r="E2" s="25"/>
      <c r="F2" s="26"/>
    </row>
    <row r="3" spans="1:6" ht="14.1" customHeight="1" x14ac:dyDescent="0.25">
      <c r="A3" s="27" t="s">
        <v>433</v>
      </c>
      <c r="B3" s="28" t="s">
        <v>434</v>
      </c>
      <c r="C3" s="10"/>
      <c r="D3" s="11"/>
      <c r="E3" s="12"/>
      <c r="F3" s="4"/>
    </row>
    <row r="4" spans="1:6" ht="14.1" customHeight="1" x14ac:dyDescent="0.25">
      <c r="A4" s="13"/>
      <c r="B4" s="14"/>
      <c r="C4" s="10"/>
      <c r="D4" s="11"/>
      <c r="E4" s="12"/>
      <c r="F4" s="4"/>
    </row>
    <row r="5" spans="1:6" ht="14.1" customHeight="1" x14ac:dyDescent="0.25">
      <c r="A5" s="27" t="s">
        <v>260</v>
      </c>
      <c r="B5" s="28" t="s">
        <v>383</v>
      </c>
      <c r="C5" s="10"/>
      <c r="D5" s="11"/>
      <c r="E5" s="12"/>
      <c r="F5" s="4"/>
    </row>
    <row r="6" spans="1:6" ht="14.1" customHeight="1" x14ac:dyDescent="0.25">
      <c r="A6" s="13"/>
      <c r="B6" s="15"/>
      <c r="C6" s="10"/>
      <c r="D6" s="11"/>
      <c r="E6" s="12"/>
      <c r="F6" s="4"/>
    </row>
    <row r="7" spans="1:6" ht="14.1" customHeight="1" x14ac:dyDescent="0.25">
      <c r="A7" s="27" t="s">
        <v>271</v>
      </c>
      <c r="B7" s="28" t="s">
        <v>272</v>
      </c>
      <c r="C7" s="10"/>
      <c r="D7" s="11"/>
      <c r="E7" s="12"/>
      <c r="F7" s="4"/>
    </row>
    <row r="8" spans="1:6" ht="14.1" customHeight="1" x14ac:dyDescent="0.25">
      <c r="A8" s="13"/>
      <c r="B8" s="14"/>
      <c r="C8" s="10"/>
      <c r="D8" s="11"/>
      <c r="E8" s="12"/>
      <c r="F8" s="4"/>
    </row>
    <row r="9" spans="1:6" ht="14.1" customHeight="1" x14ac:dyDescent="0.25">
      <c r="A9" s="13" t="s">
        <v>273</v>
      </c>
      <c r="B9" s="14" t="s">
        <v>317</v>
      </c>
      <c r="C9" s="10"/>
      <c r="D9" s="11"/>
      <c r="E9" s="12"/>
      <c r="F9" s="4"/>
    </row>
    <row r="10" spans="1:6" ht="14.1" customHeight="1" x14ac:dyDescent="0.25">
      <c r="A10" s="13"/>
      <c r="B10" s="14" t="s">
        <v>318</v>
      </c>
      <c r="C10" s="55" t="s">
        <v>270</v>
      </c>
      <c r="D10" s="81">
        <f>(1100*7.1*0.9)+(6*(0.5*(8+12)*4))</f>
        <v>7269</v>
      </c>
      <c r="E10" s="107"/>
      <c r="F10" s="4"/>
    </row>
    <row r="11" spans="1:6" ht="14.1" customHeight="1" x14ac:dyDescent="0.25">
      <c r="A11" s="13"/>
      <c r="B11" s="14"/>
      <c r="C11" s="10"/>
      <c r="D11" s="11"/>
      <c r="E11" s="12"/>
      <c r="F11" s="4"/>
    </row>
    <row r="12" spans="1:6" ht="14.1" customHeight="1" x14ac:dyDescent="0.25">
      <c r="A12" s="13"/>
      <c r="B12" s="14"/>
      <c r="C12" s="10"/>
      <c r="D12" s="11"/>
      <c r="E12" s="12"/>
      <c r="F12" s="4"/>
    </row>
    <row r="13" spans="1:6" ht="14.1" customHeight="1" x14ac:dyDescent="0.25">
      <c r="A13" s="13"/>
      <c r="B13" s="14"/>
      <c r="C13" s="10"/>
      <c r="D13" s="11"/>
      <c r="E13" s="12"/>
      <c r="F13" s="4"/>
    </row>
    <row r="14" spans="1:6" ht="14.1" customHeight="1" x14ac:dyDescent="0.25">
      <c r="A14" s="13"/>
      <c r="B14" s="14"/>
      <c r="C14" s="10"/>
      <c r="D14" s="11"/>
      <c r="E14" s="12"/>
      <c r="F14" s="4"/>
    </row>
    <row r="15" spans="1:6" ht="14.1" customHeight="1" x14ac:dyDescent="0.25">
      <c r="A15" s="13"/>
      <c r="B15" s="14"/>
      <c r="C15" s="10"/>
      <c r="D15" s="11"/>
      <c r="E15" s="12"/>
      <c r="F15" s="4"/>
    </row>
    <row r="16" spans="1:6" ht="14.1" customHeight="1" thickBot="1" x14ac:dyDescent="0.3">
      <c r="A16" s="31"/>
      <c r="B16" s="32"/>
      <c r="C16" s="33"/>
      <c r="D16" s="34"/>
      <c r="E16" s="35"/>
      <c r="F16" s="36"/>
    </row>
    <row r="17" spans="1:6" ht="28.05" customHeight="1" thickBot="1" x14ac:dyDescent="0.3">
      <c r="A17" s="316" t="s">
        <v>393</v>
      </c>
      <c r="B17" s="317"/>
      <c r="C17" s="317"/>
      <c r="D17" s="317"/>
      <c r="E17" s="318"/>
      <c r="F17" s="194">
        <f>SUM(F2:F16)</f>
        <v>0</v>
      </c>
    </row>
    <row r="18" spans="1:6" ht="14.1" customHeight="1" thickBot="1" x14ac:dyDescent="0.3">
      <c r="A18" s="38"/>
      <c r="B18" s="38"/>
      <c r="C18" s="38"/>
      <c r="D18" s="39"/>
      <c r="E18" s="38"/>
      <c r="F18" s="40"/>
    </row>
    <row r="19" spans="1:6" ht="28.05" customHeight="1" x14ac:dyDescent="0.25">
      <c r="A19" s="261" t="s">
        <v>394</v>
      </c>
      <c r="B19" s="262"/>
      <c r="C19" s="262"/>
      <c r="D19" s="262"/>
      <c r="E19" s="263" t="s">
        <v>395</v>
      </c>
      <c r="F19" s="264"/>
    </row>
    <row r="20" spans="1:6" ht="42" customHeight="1" thickBot="1" x14ac:dyDescent="0.3">
      <c r="A20" s="249"/>
      <c r="B20" s="250"/>
      <c r="C20" s="250"/>
      <c r="D20" s="250"/>
      <c r="E20" s="251"/>
      <c r="F20" s="252"/>
    </row>
    <row r="21" spans="1:6" ht="10.050000000000001" customHeight="1" x14ac:dyDescent="0.25">
      <c r="A21" s="43"/>
      <c r="E21" s="45"/>
    </row>
    <row r="22" spans="1:6" ht="28.05" customHeight="1" x14ac:dyDescent="0.25"/>
    <row r="23" spans="1:6" ht="28.05" customHeight="1" x14ac:dyDescent="0.25"/>
    <row r="24" spans="1:6" ht="14.1" customHeight="1" x14ac:dyDescent="0.25"/>
    <row r="25" spans="1:6" ht="14.1" customHeight="1" x14ac:dyDescent="0.25"/>
    <row r="26" spans="1:6" ht="14.1" customHeight="1" x14ac:dyDescent="0.25"/>
    <row r="27" spans="1:6" ht="14.1" customHeight="1" x14ac:dyDescent="0.25"/>
    <row r="28" spans="1:6" ht="14.1" customHeight="1" x14ac:dyDescent="0.25"/>
    <row r="29" spans="1:6" ht="14.1" customHeight="1" x14ac:dyDescent="0.25"/>
    <row r="30" spans="1:6" ht="14.1" customHeight="1" x14ac:dyDescent="0.25"/>
    <row r="31" spans="1:6" ht="14.1" customHeight="1" x14ac:dyDescent="0.25"/>
    <row r="32" spans="1:6" ht="14.1" customHeight="1" x14ac:dyDescent="0.25"/>
    <row r="33" ht="14.1" customHeight="1" x14ac:dyDescent="0.25"/>
    <row r="34" ht="14.1" customHeight="1" x14ac:dyDescent="0.25"/>
    <row r="35" ht="14.1" customHeight="1" x14ac:dyDescent="0.25"/>
    <row r="36" ht="14.1" customHeight="1" x14ac:dyDescent="0.25"/>
    <row r="37" ht="14.1" customHeight="1" x14ac:dyDescent="0.25"/>
    <row r="38" ht="14.1" customHeight="1" x14ac:dyDescent="0.25"/>
    <row r="39" ht="14.1" customHeight="1" x14ac:dyDescent="0.25"/>
    <row r="40" ht="14.1" customHeight="1" x14ac:dyDescent="0.25"/>
    <row r="41" ht="14.1" customHeight="1" x14ac:dyDescent="0.25"/>
    <row r="42" ht="14.1" customHeight="1" x14ac:dyDescent="0.25"/>
    <row r="43" ht="14.1" customHeight="1" x14ac:dyDescent="0.25"/>
    <row r="44" ht="14.1" customHeight="1" x14ac:dyDescent="0.25"/>
    <row r="45" ht="14.1" customHeight="1" x14ac:dyDescent="0.25"/>
    <row r="46" ht="14.1" customHeight="1" x14ac:dyDescent="0.25"/>
    <row r="47" ht="14.1" customHeight="1" x14ac:dyDescent="0.25"/>
    <row r="48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28.05" customHeight="1" x14ac:dyDescent="0.25"/>
    <row r="70" ht="14.1" customHeight="1" x14ac:dyDescent="0.25"/>
    <row r="71" ht="28.05" customHeight="1" x14ac:dyDescent="0.25"/>
    <row r="72" ht="42" customHeight="1" x14ac:dyDescent="0.25"/>
    <row r="73" ht="10.050000000000001" customHeight="1" x14ac:dyDescent="0.25"/>
    <row r="74" ht="28.05" customHeight="1" x14ac:dyDescent="0.25"/>
    <row r="75" ht="28.05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28.05" customHeight="1" x14ac:dyDescent="0.25"/>
    <row r="122" ht="14.1" customHeight="1" x14ac:dyDescent="0.25"/>
    <row r="123" ht="28.05" customHeight="1" x14ac:dyDescent="0.25"/>
    <row r="124" ht="42" customHeight="1" x14ac:dyDescent="0.25"/>
    <row r="125" ht="10.050000000000001" customHeight="1" x14ac:dyDescent="0.25"/>
    <row r="126" ht="28.05" customHeight="1" x14ac:dyDescent="0.25"/>
    <row r="127" ht="28.05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28.05" customHeight="1" x14ac:dyDescent="0.25"/>
    <row r="174" ht="14.1" customHeight="1" x14ac:dyDescent="0.25"/>
    <row r="175" ht="28.05" customHeight="1" x14ac:dyDescent="0.25"/>
    <row r="176" ht="42" customHeight="1" x14ac:dyDescent="0.25"/>
    <row r="177" ht="10.050000000000001" customHeight="1" x14ac:dyDescent="0.25"/>
    <row r="178" ht="28.05" customHeight="1" x14ac:dyDescent="0.25"/>
    <row r="179" ht="28.05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28.05" customHeight="1" x14ac:dyDescent="0.25"/>
    <row r="226" ht="14.1" customHeight="1" x14ac:dyDescent="0.25"/>
    <row r="227" ht="28.05" customHeight="1" x14ac:dyDescent="0.25"/>
    <row r="228" ht="42" customHeight="1" x14ac:dyDescent="0.25"/>
    <row r="229" ht="10.050000000000001" customHeight="1" x14ac:dyDescent="0.25"/>
    <row r="230" ht="28.05" customHeight="1" x14ac:dyDescent="0.25"/>
    <row r="231" ht="28.05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28.05" customHeight="1" x14ac:dyDescent="0.25"/>
    <row r="278" ht="14.1" customHeight="1" x14ac:dyDescent="0.25"/>
    <row r="279" ht="28.05" customHeight="1" x14ac:dyDescent="0.25"/>
    <row r="280" ht="42" customHeight="1" x14ac:dyDescent="0.25"/>
    <row r="281" ht="10.050000000000001" customHeight="1" x14ac:dyDescent="0.25"/>
    <row r="282" ht="28.05" customHeight="1" x14ac:dyDescent="0.25"/>
    <row r="283" ht="28.05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28.05" customHeight="1" x14ac:dyDescent="0.25"/>
    <row r="330" ht="14.1" customHeight="1" x14ac:dyDescent="0.25"/>
    <row r="331" ht="28.05" customHeight="1" x14ac:dyDescent="0.25"/>
    <row r="332" ht="42" customHeight="1" x14ac:dyDescent="0.25"/>
    <row r="333" ht="10.050000000000001" customHeight="1" x14ac:dyDescent="0.25"/>
    <row r="334" ht="28.05" customHeight="1" x14ac:dyDescent="0.25"/>
    <row r="335" ht="28.05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28.05" customHeight="1" x14ac:dyDescent="0.25"/>
    <row r="382" ht="14.1" customHeight="1" x14ac:dyDescent="0.25"/>
    <row r="383" ht="28.05" customHeight="1" x14ac:dyDescent="0.25"/>
    <row r="384" ht="42" customHeight="1" x14ac:dyDescent="0.25"/>
    <row r="385" ht="10.050000000000001" customHeight="1" x14ac:dyDescent="0.25"/>
    <row r="386" ht="28.05" customHeight="1" x14ac:dyDescent="0.25"/>
    <row r="387" ht="28.05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14.1" customHeight="1" x14ac:dyDescent="0.25"/>
    <row r="397" ht="14.1" customHeight="1" x14ac:dyDescent="0.25"/>
    <row r="398" ht="14.1" customHeight="1" x14ac:dyDescent="0.25"/>
    <row r="399" ht="14.1" customHeight="1" x14ac:dyDescent="0.25"/>
    <row r="400" ht="14.1" customHeight="1" x14ac:dyDescent="0.25"/>
    <row r="401" ht="14.1" customHeight="1" x14ac:dyDescent="0.25"/>
    <row r="402" ht="14.1" customHeight="1" x14ac:dyDescent="0.25"/>
    <row r="403" ht="14.1" customHeight="1" x14ac:dyDescent="0.25"/>
    <row r="404" ht="14.1" customHeight="1" x14ac:dyDescent="0.25"/>
    <row r="405" ht="14.1" customHeight="1" x14ac:dyDescent="0.25"/>
    <row r="406" ht="14.1" customHeight="1" x14ac:dyDescent="0.25"/>
    <row r="407" ht="14.1" customHeight="1" x14ac:dyDescent="0.25"/>
    <row r="408" ht="14.1" customHeight="1" x14ac:dyDescent="0.25"/>
    <row r="409" ht="14.1" customHeight="1" x14ac:dyDescent="0.25"/>
    <row r="410" ht="14.1" customHeight="1" x14ac:dyDescent="0.25"/>
    <row r="411" ht="14.1" customHeight="1" x14ac:dyDescent="0.25"/>
    <row r="412" ht="14.1" customHeight="1" x14ac:dyDescent="0.25"/>
    <row r="413" ht="14.1" customHeight="1" x14ac:dyDescent="0.25"/>
    <row r="414" ht="14.1" customHeight="1" x14ac:dyDescent="0.25"/>
    <row r="415" ht="14.1" customHeight="1" x14ac:dyDescent="0.25"/>
    <row r="416" ht="14.1" customHeight="1" x14ac:dyDescent="0.25"/>
    <row r="417" ht="14.1" customHeight="1" x14ac:dyDescent="0.25"/>
    <row r="418" ht="14.1" customHeight="1" x14ac:dyDescent="0.25"/>
    <row r="419" ht="14.1" customHeight="1" x14ac:dyDescent="0.25"/>
    <row r="420" ht="14.1" customHeight="1" x14ac:dyDescent="0.25"/>
    <row r="421" ht="14.1" customHeight="1" x14ac:dyDescent="0.25"/>
    <row r="422" ht="14.1" customHeight="1" x14ac:dyDescent="0.25"/>
    <row r="423" ht="14.1" customHeight="1" x14ac:dyDescent="0.25"/>
    <row r="424" ht="14.1" customHeight="1" x14ac:dyDescent="0.25"/>
    <row r="425" ht="14.1" customHeight="1" x14ac:dyDescent="0.25"/>
    <row r="426" ht="14.1" customHeight="1" x14ac:dyDescent="0.25"/>
    <row r="427" ht="14.1" customHeight="1" x14ac:dyDescent="0.25"/>
    <row r="428" ht="14.1" customHeight="1" x14ac:dyDescent="0.25"/>
    <row r="429" ht="14.1" customHeight="1" x14ac:dyDescent="0.25"/>
    <row r="430" ht="14.1" customHeight="1" x14ac:dyDescent="0.25"/>
    <row r="431" ht="14.1" customHeight="1" x14ac:dyDescent="0.25"/>
    <row r="432" ht="14.1" customHeight="1" x14ac:dyDescent="0.25"/>
    <row r="433" ht="28.05" customHeight="1" x14ac:dyDescent="0.25"/>
    <row r="434" ht="14.1" customHeight="1" x14ac:dyDescent="0.25"/>
    <row r="435" ht="28.05" customHeight="1" x14ac:dyDescent="0.25"/>
    <row r="436" ht="42" customHeight="1" x14ac:dyDescent="0.25"/>
    <row r="437" ht="10.050000000000001" customHeight="1" x14ac:dyDescent="0.25"/>
  </sheetData>
  <mergeCells count="5">
    <mergeCell ref="A17:E17"/>
    <mergeCell ref="A19:D19"/>
    <mergeCell ref="E19:F19"/>
    <mergeCell ref="A20:D20"/>
    <mergeCell ref="E20:F20"/>
  </mergeCells>
  <phoneticPr fontId="1" type="noConversion"/>
  <conditionalFormatting sqref="F10">
    <cfRule type="cellIs" dxfId="15" priority="1" stopIfTrue="1" operator="equal">
      <formula>"ro"</formula>
    </cfRule>
    <cfRule type="cellIs" dxfId="14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54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7" tint="0.39997558519241921"/>
  </sheetPr>
  <dimension ref="A1:F24"/>
  <sheetViews>
    <sheetView view="pageLayout" topLeftCell="A2" zoomScale="120" zoomScaleNormal="100" zoomScalePageLayoutView="120" workbookViewId="0">
      <selection activeCell="E3" sqref="E3"/>
    </sheetView>
  </sheetViews>
  <sheetFormatPr defaultRowHeight="13.2" x14ac:dyDescent="0.25"/>
  <cols>
    <col min="2" max="2" width="29.44140625" customWidth="1"/>
    <col min="3" max="3" width="6.77734375" customWidth="1"/>
    <col min="5" max="5" width="12.77734375" customWidth="1"/>
    <col min="6" max="6" width="21.77734375" customWidth="1"/>
  </cols>
  <sheetData>
    <row r="1" spans="1:6" ht="33.75" customHeight="1" thickBot="1" x14ac:dyDescent="0.3">
      <c r="A1" s="216" t="s">
        <v>387</v>
      </c>
      <c r="B1" s="217" t="s">
        <v>388</v>
      </c>
      <c r="C1" s="217" t="s">
        <v>389</v>
      </c>
      <c r="D1" s="218" t="s">
        <v>390</v>
      </c>
      <c r="E1" s="219" t="s">
        <v>391</v>
      </c>
      <c r="F1" s="220" t="s">
        <v>392</v>
      </c>
    </row>
    <row r="2" spans="1:6" x14ac:dyDescent="0.25">
      <c r="A2" s="21"/>
      <c r="B2" s="22"/>
      <c r="C2" s="23"/>
      <c r="D2" s="109"/>
      <c r="E2" s="12"/>
      <c r="F2" s="4"/>
    </row>
    <row r="3" spans="1:6" x14ac:dyDescent="0.25">
      <c r="A3" s="27" t="s">
        <v>433</v>
      </c>
      <c r="B3" s="28" t="s">
        <v>434</v>
      </c>
      <c r="C3" s="10"/>
      <c r="D3" s="81"/>
      <c r="E3" s="12"/>
      <c r="F3" s="4"/>
    </row>
    <row r="4" spans="1:6" x14ac:dyDescent="0.25">
      <c r="A4" s="13"/>
      <c r="B4" s="14"/>
      <c r="C4" s="10"/>
      <c r="D4" s="81"/>
      <c r="E4" s="12"/>
      <c r="F4" s="4"/>
    </row>
    <row r="5" spans="1:6" x14ac:dyDescent="0.25">
      <c r="A5" s="27" t="s">
        <v>598</v>
      </c>
      <c r="B5" s="28" t="s">
        <v>599</v>
      </c>
      <c r="C5" s="10"/>
      <c r="D5" s="81"/>
      <c r="E5" s="12"/>
      <c r="F5" s="4"/>
    </row>
    <row r="6" spans="1:6" x14ac:dyDescent="0.25">
      <c r="A6" s="13"/>
      <c r="B6" s="15"/>
      <c r="C6" s="10"/>
      <c r="D6" s="81"/>
      <c r="E6" s="12"/>
      <c r="F6" s="4"/>
    </row>
    <row r="7" spans="1:6" x14ac:dyDescent="0.25">
      <c r="A7" s="27" t="s">
        <v>600</v>
      </c>
      <c r="B7" s="28" t="s">
        <v>461</v>
      </c>
      <c r="C7" s="10"/>
      <c r="D7" s="81"/>
      <c r="E7" s="12"/>
      <c r="F7" s="4"/>
    </row>
    <row r="8" spans="1:6" x14ac:dyDescent="0.25">
      <c r="A8" s="13"/>
      <c r="B8" s="14"/>
      <c r="C8" s="10"/>
      <c r="D8" s="81"/>
      <c r="E8" s="12"/>
      <c r="F8" s="4"/>
    </row>
    <row r="9" spans="1:6" x14ac:dyDescent="0.25">
      <c r="A9" s="13" t="s">
        <v>601</v>
      </c>
      <c r="B9" s="14" t="s">
        <v>602</v>
      </c>
      <c r="C9" s="10" t="s">
        <v>774</v>
      </c>
      <c r="D9" s="81">
        <f>(1100*7.1)+(6*0.5*(8+12)*4)</f>
        <v>8050</v>
      </c>
      <c r="E9" s="107"/>
      <c r="F9" s="4"/>
    </row>
    <row r="10" spans="1:6" x14ac:dyDescent="0.25">
      <c r="A10" s="13"/>
      <c r="B10" s="14"/>
      <c r="C10" s="10"/>
      <c r="D10" s="81"/>
      <c r="E10" s="12"/>
      <c r="F10" s="4"/>
    </row>
    <row r="11" spans="1:6" x14ac:dyDescent="0.25">
      <c r="A11" s="27" t="s">
        <v>603</v>
      </c>
      <c r="B11" s="28" t="s">
        <v>604</v>
      </c>
      <c r="C11" s="10"/>
      <c r="D11" s="81"/>
      <c r="E11" s="12"/>
      <c r="F11" s="4"/>
    </row>
    <row r="12" spans="1:6" x14ac:dyDescent="0.25">
      <c r="A12" s="13"/>
      <c r="B12" s="14"/>
      <c r="C12" s="10"/>
      <c r="D12" s="81"/>
      <c r="E12" s="12"/>
      <c r="F12" s="4"/>
    </row>
    <row r="13" spans="1:6" x14ac:dyDescent="0.25">
      <c r="A13" s="13" t="s">
        <v>605</v>
      </c>
      <c r="B13" s="14" t="s">
        <v>606</v>
      </c>
      <c r="C13" s="10" t="s">
        <v>607</v>
      </c>
      <c r="D13" s="81">
        <v>6</v>
      </c>
      <c r="E13" s="107"/>
      <c r="F13" s="4"/>
    </row>
    <row r="14" spans="1:6" x14ac:dyDescent="0.25">
      <c r="A14" s="13"/>
      <c r="B14" s="14" t="s">
        <v>608</v>
      </c>
      <c r="C14" s="10"/>
      <c r="D14" s="81"/>
      <c r="E14" s="12"/>
      <c r="F14" s="4"/>
    </row>
    <row r="15" spans="1:6" x14ac:dyDescent="0.25">
      <c r="A15" s="13"/>
      <c r="B15" s="14"/>
      <c r="C15" s="10"/>
      <c r="D15" s="81"/>
      <c r="E15" s="12"/>
      <c r="F15" s="4"/>
    </row>
    <row r="16" spans="1:6" x14ac:dyDescent="0.25">
      <c r="A16" s="13" t="s">
        <v>609</v>
      </c>
      <c r="B16" s="14" t="s">
        <v>610</v>
      </c>
      <c r="C16" s="10" t="s">
        <v>607</v>
      </c>
      <c r="D16" s="81">
        <v>3</v>
      </c>
      <c r="E16" s="12"/>
      <c r="F16" s="4"/>
    </row>
    <row r="17" spans="1:6" x14ac:dyDescent="0.25">
      <c r="A17" s="13"/>
      <c r="B17" s="14" t="s">
        <v>611</v>
      </c>
      <c r="C17" s="10"/>
      <c r="D17" s="81"/>
      <c r="E17" s="12"/>
      <c r="F17" s="4"/>
    </row>
    <row r="18" spans="1:6" x14ac:dyDescent="0.25">
      <c r="A18" s="13"/>
      <c r="B18" s="160"/>
      <c r="C18" s="10"/>
      <c r="D18" s="81"/>
      <c r="E18" s="107"/>
      <c r="F18" s="4"/>
    </row>
    <row r="19" spans="1:6" ht="13.8" thickBot="1" x14ac:dyDescent="0.3">
      <c r="A19" s="31"/>
      <c r="B19" s="32"/>
      <c r="C19" s="33"/>
      <c r="D19" s="110"/>
      <c r="E19" s="35"/>
      <c r="F19" s="36"/>
    </row>
    <row r="20" spans="1:6" ht="34.950000000000003" customHeight="1" thickBot="1" x14ac:dyDescent="0.3">
      <c r="A20" s="309" t="s">
        <v>393</v>
      </c>
      <c r="B20" s="310"/>
      <c r="C20" s="310"/>
      <c r="D20" s="310"/>
      <c r="E20" s="311"/>
      <c r="F20" s="215"/>
    </row>
    <row r="21" spans="1:6" ht="13.8" thickBot="1" x14ac:dyDescent="0.3">
      <c r="A21" s="38"/>
      <c r="B21" s="38"/>
      <c r="C21" s="38"/>
      <c r="D21" s="111"/>
      <c r="E21" s="38"/>
      <c r="F21" s="40"/>
    </row>
    <row r="22" spans="1:6" ht="25.5" customHeight="1" x14ac:dyDescent="0.25">
      <c r="A22" s="261" t="s">
        <v>394</v>
      </c>
      <c r="B22" s="262"/>
      <c r="C22" s="262"/>
      <c r="D22" s="262"/>
      <c r="E22" s="312" t="s">
        <v>395</v>
      </c>
      <c r="F22" s="313"/>
    </row>
    <row r="23" spans="1:6" ht="33" customHeight="1" thickBot="1" x14ac:dyDescent="0.3">
      <c r="A23" s="249"/>
      <c r="B23" s="250"/>
      <c r="C23" s="250"/>
      <c r="D23" s="250"/>
      <c r="E23" s="314"/>
      <c r="F23" s="315"/>
    </row>
    <row r="24" spans="1:6" x14ac:dyDescent="0.25">
      <c r="A24" s="43"/>
      <c r="B24" s="7"/>
      <c r="C24" s="7"/>
      <c r="D24" s="112"/>
      <c r="E24" s="45"/>
      <c r="F24" s="7"/>
    </row>
  </sheetData>
  <mergeCells count="5">
    <mergeCell ref="A20:E20"/>
    <mergeCell ref="A22:D22"/>
    <mergeCell ref="E22:F22"/>
    <mergeCell ref="A23:D23"/>
    <mergeCell ref="E23:F23"/>
  </mergeCells>
  <conditionalFormatting sqref="F4:F8 F10:F11 F15 F18">
    <cfRule type="cellIs" dxfId="13" priority="1" stopIfTrue="1" operator="equal">
      <formula>"ro"</formula>
    </cfRule>
    <cfRule type="cellIs" dxfId="12" priority="2" stopIfTrue="1" operator="equal">
      <formula>" "</formula>
    </cfRule>
  </conditionalFormatting>
  <pageMargins left="0.7" right="0.7" top="0.93055555555555558" bottom="0.75" header="0.3" footer="0.3"/>
  <pageSetup paperSize="9" orientation="portrait" r:id="rId1"/>
  <headerFooter>
    <oddHeader>&amp;L
&amp;"-,Regular"&amp;8Part C2: Pricing Data
COO 03-2025.26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7" tint="0.39997558519241921"/>
  </sheetPr>
  <dimension ref="A1:F31"/>
  <sheetViews>
    <sheetView view="pageLayout" topLeftCell="A24" zoomScale="130" zoomScaleNormal="100" zoomScalePageLayoutView="130" workbookViewId="0">
      <selection activeCell="D5" sqref="D5"/>
    </sheetView>
  </sheetViews>
  <sheetFormatPr defaultRowHeight="13.2" x14ac:dyDescent="0.25"/>
  <cols>
    <col min="2" max="2" width="31.77734375" customWidth="1"/>
    <col min="5" max="5" width="10.77734375" customWidth="1"/>
    <col min="6" max="6" width="19.21875" customWidth="1"/>
  </cols>
  <sheetData>
    <row r="1" spans="1:6" ht="34.5" customHeight="1" thickBot="1" x14ac:dyDescent="0.3">
      <c r="A1" s="216" t="s">
        <v>387</v>
      </c>
      <c r="B1" s="217" t="s">
        <v>388</v>
      </c>
      <c r="C1" s="217" t="s">
        <v>389</v>
      </c>
      <c r="D1" s="218" t="s">
        <v>390</v>
      </c>
      <c r="E1" s="219" t="s">
        <v>391</v>
      </c>
      <c r="F1" s="220" t="s">
        <v>392</v>
      </c>
    </row>
    <row r="2" spans="1:6" x14ac:dyDescent="0.25">
      <c r="A2" s="27" t="s">
        <v>703</v>
      </c>
      <c r="B2" s="28" t="s">
        <v>704</v>
      </c>
      <c r="C2" s="10"/>
      <c r="D2" s="81"/>
      <c r="E2" s="12"/>
      <c r="F2" s="4"/>
    </row>
    <row r="3" spans="1:6" x14ac:dyDescent="0.25">
      <c r="A3" s="27" t="s">
        <v>612</v>
      </c>
      <c r="B3" s="28" t="s">
        <v>613</v>
      </c>
      <c r="C3" s="10"/>
      <c r="D3" s="81"/>
      <c r="E3" s="12"/>
      <c r="F3" s="4"/>
    </row>
    <row r="4" spans="1:6" x14ac:dyDescent="0.25">
      <c r="A4" s="13"/>
      <c r="B4" s="28" t="s">
        <v>614</v>
      </c>
      <c r="C4" s="10"/>
      <c r="D4" s="81"/>
      <c r="E4" s="12"/>
      <c r="F4" s="4"/>
    </row>
    <row r="5" spans="1:6" x14ac:dyDescent="0.25">
      <c r="A5" s="13"/>
      <c r="B5" s="14"/>
      <c r="C5" s="10"/>
      <c r="D5" s="81"/>
      <c r="E5" s="12"/>
      <c r="F5" s="4"/>
    </row>
    <row r="6" spans="1:6" x14ac:dyDescent="0.25">
      <c r="A6" s="13" t="s">
        <v>615</v>
      </c>
      <c r="B6" s="14" t="s">
        <v>616</v>
      </c>
      <c r="C6" s="10" t="s">
        <v>449</v>
      </c>
      <c r="D6" s="81">
        <f>((1100+50)*4)*0.85</f>
        <v>3910</v>
      </c>
      <c r="E6" s="12"/>
      <c r="F6" s="4"/>
    </row>
    <row r="7" spans="1:6" x14ac:dyDescent="0.25">
      <c r="A7" s="13"/>
      <c r="B7" s="14"/>
      <c r="C7" s="10"/>
      <c r="D7" s="81"/>
      <c r="E7" s="107"/>
      <c r="F7" s="4"/>
    </row>
    <row r="8" spans="1:6" x14ac:dyDescent="0.25">
      <c r="A8" s="13" t="s">
        <v>617</v>
      </c>
      <c r="B8" s="14" t="s">
        <v>618</v>
      </c>
      <c r="C8" s="10" t="s">
        <v>449</v>
      </c>
      <c r="D8" s="81"/>
      <c r="E8" s="107"/>
      <c r="F8" s="4"/>
    </row>
    <row r="9" spans="1:6" x14ac:dyDescent="0.25">
      <c r="A9" s="13"/>
      <c r="B9" s="14"/>
      <c r="C9" s="10"/>
      <c r="D9" s="81"/>
      <c r="E9" s="107"/>
      <c r="F9" s="4"/>
    </row>
    <row r="10" spans="1:6" x14ac:dyDescent="0.25">
      <c r="A10" s="13" t="s">
        <v>619</v>
      </c>
      <c r="B10" s="14" t="s">
        <v>620</v>
      </c>
      <c r="C10" s="10" t="s">
        <v>449</v>
      </c>
      <c r="D10" s="81">
        <f>((1100+50)*4)*0.15</f>
        <v>690</v>
      </c>
      <c r="E10" s="107"/>
      <c r="F10" s="4"/>
    </row>
    <row r="11" spans="1:6" x14ac:dyDescent="0.25">
      <c r="A11" s="13"/>
      <c r="B11" s="14"/>
      <c r="C11" s="10"/>
      <c r="D11" s="81"/>
      <c r="E11" s="107"/>
      <c r="F11" s="4"/>
    </row>
    <row r="12" spans="1:6" x14ac:dyDescent="0.25">
      <c r="A12" s="27" t="s">
        <v>621</v>
      </c>
      <c r="B12" s="28" t="s">
        <v>622</v>
      </c>
      <c r="C12" s="10"/>
      <c r="D12" s="11"/>
      <c r="E12" s="107"/>
      <c r="F12" s="4"/>
    </row>
    <row r="13" spans="1:6" x14ac:dyDescent="0.25">
      <c r="A13" s="13"/>
      <c r="B13" s="28" t="s">
        <v>623</v>
      </c>
      <c r="C13" s="10"/>
      <c r="D13" s="11"/>
      <c r="E13" s="107"/>
      <c r="F13" s="4"/>
    </row>
    <row r="14" spans="1:6" x14ac:dyDescent="0.25">
      <c r="A14" s="13"/>
      <c r="B14" s="28"/>
      <c r="C14" s="10"/>
      <c r="D14" s="11"/>
      <c r="E14" s="107"/>
      <c r="F14" s="4"/>
    </row>
    <row r="15" spans="1:6" x14ac:dyDescent="0.25">
      <c r="A15" s="13" t="s">
        <v>638</v>
      </c>
      <c r="B15" s="14" t="s">
        <v>637</v>
      </c>
      <c r="C15" s="10" t="s">
        <v>458</v>
      </c>
      <c r="D15" s="81">
        <f>11*6</f>
        <v>66</v>
      </c>
      <c r="E15" s="107"/>
      <c r="F15" s="4"/>
    </row>
    <row r="16" spans="1:6" x14ac:dyDescent="0.25">
      <c r="A16" s="13"/>
      <c r="B16" s="14"/>
      <c r="C16" s="10"/>
      <c r="D16" s="11"/>
      <c r="E16" s="107"/>
      <c r="F16" s="4"/>
    </row>
    <row r="17" spans="1:6" x14ac:dyDescent="0.25">
      <c r="A17" s="13" t="s">
        <v>624</v>
      </c>
      <c r="B17" s="14" t="s">
        <v>775</v>
      </c>
      <c r="C17" s="10"/>
      <c r="D17" s="11"/>
      <c r="E17" s="107"/>
      <c r="F17" s="4"/>
    </row>
    <row r="18" spans="1:6" x14ac:dyDescent="0.25">
      <c r="A18" s="13"/>
      <c r="B18" s="14" t="s">
        <v>625</v>
      </c>
      <c r="C18" s="10" t="s">
        <v>402</v>
      </c>
      <c r="D18" s="81">
        <v>20</v>
      </c>
      <c r="E18" s="107"/>
      <c r="F18" s="4"/>
    </row>
    <row r="19" spans="1:6" x14ac:dyDescent="0.25">
      <c r="A19" s="13"/>
      <c r="B19" s="14"/>
      <c r="C19" s="10"/>
      <c r="D19" s="81"/>
      <c r="E19" s="107"/>
      <c r="F19" s="4"/>
    </row>
    <row r="20" spans="1:6" x14ac:dyDescent="0.25">
      <c r="A20" s="27" t="s">
        <v>626</v>
      </c>
      <c r="B20" s="28" t="s">
        <v>627</v>
      </c>
      <c r="C20" s="10"/>
      <c r="D20" s="81"/>
      <c r="E20" s="12"/>
      <c r="F20" s="4"/>
    </row>
    <row r="21" spans="1:6" x14ac:dyDescent="0.25">
      <c r="A21" s="13"/>
      <c r="B21" s="28" t="s">
        <v>628</v>
      </c>
      <c r="C21" s="10" t="s">
        <v>450</v>
      </c>
      <c r="D21" s="232">
        <v>6</v>
      </c>
      <c r="E21" s="107"/>
      <c r="F21" s="4"/>
    </row>
    <row r="22" spans="1:6" x14ac:dyDescent="0.25">
      <c r="A22" s="13"/>
      <c r="B22" s="28" t="s">
        <v>629</v>
      </c>
      <c r="C22" s="10"/>
      <c r="D22" s="81"/>
      <c r="E22" s="12"/>
      <c r="F22" s="4"/>
    </row>
    <row r="23" spans="1:6" x14ac:dyDescent="0.25">
      <c r="A23" s="13"/>
      <c r="B23" s="14"/>
      <c r="C23" s="10"/>
      <c r="D23" s="81"/>
      <c r="E23" s="107"/>
      <c r="F23" s="4"/>
    </row>
    <row r="24" spans="1:6" x14ac:dyDescent="0.25">
      <c r="A24" s="13"/>
      <c r="B24" s="14"/>
      <c r="C24" s="10"/>
      <c r="D24" s="81"/>
      <c r="E24" s="12"/>
      <c r="F24" s="4"/>
    </row>
    <row r="25" spans="1:6" x14ac:dyDescent="0.25">
      <c r="A25" s="13"/>
      <c r="B25" s="14"/>
      <c r="C25" s="10"/>
      <c r="D25" s="81"/>
      <c r="E25" s="107"/>
      <c r="F25" s="4"/>
    </row>
    <row r="26" spans="1:6" x14ac:dyDescent="0.25">
      <c r="A26" s="13"/>
      <c r="B26" s="14"/>
      <c r="C26" s="10"/>
      <c r="D26" s="81"/>
      <c r="E26" s="12"/>
      <c r="F26" s="4"/>
    </row>
    <row r="27" spans="1:6" ht="13.8" thickBot="1" x14ac:dyDescent="0.3">
      <c r="A27" s="31"/>
      <c r="B27" s="32"/>
      <c r="C27" s="33"/>
      <c r="D27" s="110"/>
      <c r="E27" s="35"/>
      <c r="F27" s="36"/>
    </row>
    <row r="28" spans="1:6" ht="33" customHeight="1" thickBot="1" x14ac:dyDescent="0.3">
      <c r="A28" s="309" t="s">
        <v>393</v>
      </c>
      <c r="B28" s="310"/>
      <c r="C28" s="310"/>
      <c r="D28" s="310"/>
      <c r="E28" s="311"/>
      <c r="F28" s="215">
        <f>SUM(F6:F21)</f>
        <v>0</v>
      </c>
    </row>
    <row r="29" spans="1:6" ht="13.05" customHeight="1" thickBot="1" x14ac:dyDescent="0.3">
      <c r="A29" s="43"/>
      <c r="B29" s="7"/>
      <c r="C29" s="55"/>
      <c r="D29" s="112"/>
      <c r="E29" s="45"/>
      <c r="F29" s="45"/>
    </row>
    <row r="30" spans="1:6" ht="30" customHeight="1" x14ac:dyDescent="0.25">
      <c r="A30" s="261" t="s">
        <v>394</v>
      </c>
      <c r="B30" s="262"/>
      <c r="C30" s="262"/>
      <c r="D30" s="262"/>
      <c r="E30" s="312" t="s">
        <v>395</v>
      </c>
      <c r="F30" s="313"/>
    </row>
    <row r="31" spans="1:6" ht="37.5" customHeight="1" thickBot="1" x14ac:dyDescent="0.3">
      <c r="A31" s="249"/>
      <c r="B31" s="250"/>
      <c r="C31" s="250"/>
      <c r="D31" s="250"/>
      <c r="E31" s="314"/>
      <c r="F31" s="315"/>
    </row>
  </sheetData>
  <mergeCells count="5">
    <mergeCell ref="A28:E28"/>
    <mergeCell ref="A30:D30"/>
    <mergeCell ref="E30:F30"/>
    <mergeCell ref="A31:D31"/>
    <mergeCell ref="E31:F31"/>
  </mergeCells>
  <conditionalFormatting sqref="F3:F26">
    <cfRule type="cellIs" dxfId="11" priority="1" stopIfTrue="1" operator="equal">
      <formula>"ro"</formula>
    </cfRule>
    <cfRule type="cellIs" dxfId="10" priority="2" stopIfTrue="1" operator="equal">
      <formula>" "</formula>
    </cfRule>
  </conditionalFormatting>
  <pageMargins left="0.7" right="0.7" top="0.84722222222222221" bottom="0.75" header="0.3" footer="0.3"/>
  <pageSetup paperSize="9" orientation="portrait" r:id="rId1"/>
  <headerFooter>
    <oddHeader>&amp;L&amp;"-,Regular"&amp;8
Part C2: Pricing Data
COO 03-2025.26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7" tint="0.39997558519241921"/>
  </sheetPr>
  <dimension ref="A1:G399"/>
  <sheetViews>
    <sheetView view="pageLayout" topLeftCell="A28" zoomScale="130" zoomScaleNormal="100" zoomScalePageLayoutView="130" workbookViewId="0">
      <selection activeCell="C9" sqref="C9"/>
    </sheetView>
  </sheetViews>
  <sheetFormatPr defaultColWidth="9.21875" defaultRowHeight="12" x14ac:dyDescent="0.25"/>
  <cols>
    <col min="1" max="1" width="12.77734375" style="166" customWidth="1"/>
    <col min="2" max="2" width="34.88671875" style="166" customWidth="1"/>
    <col min="3" max="3" width="8.77734375" style="166" customWidth="1"/>
    <col min="4" max="4" width="8.77734375" style="174" customWidth="1"/>
    <col min="5" max="5" width="10.21875" style="166" customWidth="1"/>
    <col min="6" max="6" width="16.21875" style="166" customWidth="1"/>
    <col min="7" max="7" width="12.44140625" style="174" bestFit="1" customWidth="1"/>
    <col min="8" max="8" width="11.77734375" style="166" customWidth="1"/>
    <col min="9" max="9" width="15.44140625" style="166" bestFit="1" customWidth="1"/>
    <col min="10" max="16384" width="9.21875" style="166"/>
  </cols>
  <sheetData>
    <row r="1" spans="1:7" ht="33" customHeight="1" thickBot="1" x14ac:dyDescent="0.3">
      <c r="A1" s="209" t="s">
        <v>387</v>
      </c>
      <c r="B1" s="210" t="s">
        <v>388</v>
      </c>
      <c r="C1" s="210" t="s">
        <v>389</v>
      </c>
      <c r="D1" s="211" t="s">
        <v>390</v>
      </c>
      <c r="E1" s="212" t="s">
        <v>391</v>
      </c>
      <c r="F1" s="213" t="s">
        <v>392</v>
      </c>
      <c r="G1" s="166"/>
    </row>
    <row r="2" spans="1:7" ht="13.05" customHeight="1" x14ac:dyDescent="0.25">
      <c r="A2" s="180" t="s">
        <v>705</v>
      </c>
      <c r="B2" s="167" t="s">
        <v>706</v>
      </c>
      <c r="C2" s="168"/>
      <c r="D2" s="169"/>
      <c r="E2" s="170"/>
      <c r="F2" s="181"/>
      <c r="G2" s="166"/>
    </row>
    <row r="3" spans="1:7" ht="13.05" customHeight="1" x14ac:dyDescent="0.25">
      <c r="A3" s="180"/>
      <c r="B3" s="167"/>
      <c r="C3" s="168"/>
      <c r="D3" s="169"/>
      <c r="E3" s="170"/>
      <c r="F3" s="181"/>
      <c r="G3" s="166"/>
    </row>
    <row r="4" spans="1:7" ht="13.05" customHeight="1" x14ac:dyDescent="0.25">
      <c r="A4" s="180" t="s">
        <v>639</v>
      </c>
      <c r="B4" s="171" t="s">
        <v>640</v>
      </c>
      <c r="C4" s="168"/>
      <c r="D4" s="169"/>
      <c r="E4" s="170"/>
      <c r="F4" s="181"/>
      <c r="G4" s="166"/>
    </row>
    <row r="5" spans="1:7" ht="13.05" customHeight="1" x14ac:dyDescent="0.25">
      <c r="A5" s="182"/>
      <c r="B5" s="171" t="s">
        <v>641</v>
      </c>
      <c r="C5" s="168"/>
      <c r="D5" s="169"/>
      <c r="E5" s="170"/>
      <c r="F5" s="181"/>
      <c r="G5" s="166"/>
    </row>
    <row r="6" spans="1:7" ht="13.05" customHeight="1" x14ac:dyDescent="0.25">
      <c r="A6" s="182"/>
      <c r="B6" s="171" t="s">
        <v>642</v>
      </c>
      <c r="C6" s="168"/>
      <c r="D6" s="169"/>
      <c r="E6" s="170"/>
      <c r="F6" s="181"/>
      <c r="G6" s="166"/>
    </row>
    <row r="7" spans="1:7" ht="13.05" customHeight="1" x14ac:dyDescent="0.25">
      <c r="A7" s="182"/>
      <c r="B7" s="171" t="s">
        <v>643</v>
      </c>
      <c r="C7" s="168"/>
      <c r="D7" s="169"/>
      <c r="E7" s="170"/>
      <c r="F7" s="181"/>
      <c r="G7" s="166"/>
    </row>
    <row r="8" spans="1:7" ht="13.05" customHeight="1" x14ac:dyDescent="0.25">
      <c r="A8" s="182"/>
      <c r="B8" s="171"/>
      <c r="C8" s="168"/>
      <c r="D8" s="169"/>
      <c r="E8" s="170"/>
      <c r="F8" s="181"/>
      <c r="G8" s="166"/>
    </row>
    <row r="9" spans="1:7" ht="13.05" customHeight="1" x14ac:dyDescent="0.25">
      <c r="A9" s="182" t="s">
        <v>644</v>
      </c>
      <c r="B9" s="172" t="s">
        <v>645</v>
      </c>
      <c r="C9" s="168"/>
      <c r="D9" s="169"/>
      <c r="E9" s="170"/>
      <c r="F9" s="181"/>
      <c r="G9" s="166"/>
    </row>
    <row r="10" spans="1:7" ht="13.05" customHeight="1" x14ac:dyDescent="0.25">
      <c r="A10" s="182" t="s">
        <v>646</v>
      </c>
      <c r="B10" s="171" t="s">
        <v>647</v>
      </c>
      <c r="C10" s="168" t="s">
        <v>449</v>
      </c>
      <c r="D10" s="169">
        <v>20</v>
      </c>
      <c r="E10" s="175"/>
      <c r="F10" s="181"/>
      <c r="G10" s="166"/>
    </row>
    <row r="11" spans="1:7" ht="13.05" customHeight="1" x14ac:dyDescent="0.25">
      <c r="A11" s="182"/>
      <c r="B11" s="171"/>
      <c r="C11" s="168"/>
      <c r="D11" s="169"/>
      <c r="E11" s="175"/>
      <c r="F11" s="181"/>
      <c r="G11" s="166"/>
    </row>
    <row r="12" spans="1:7" ht="13.05" customHeight="1" x14ac:dyDescent="0.25">
      <c r="A12" s="180" t="s">
        <v>648</v>
      </c>
      <c r="B12" s="167" t="s">
        <v>649</v>
      </c>
      <c r="C12" s="168"/>
      <c r="D12" s="169"/>
      <c r="E12" s="170"/>
      <c r="F12" s="181"/>
      <c r="G12" s="166"/>
    </row>
    <row r="13" spans="1:7" ht="13.05" customHeight="1" x14ac:dyDescent="0.25">
      <c r="A13" s="180"/>
      <c r="B13" s="167"/>
      <c r="C13" s="168"/>
      <c r="D13" s="169"/>
      <c r="E13" s="170"/>
      <c r="F13" s="181"/>
      <c r="G13" s="166"/>
    </row>
    <row r="14" spans="1:7" ht="13.05" customHeight="1" x14ac:dyDescent="0.25">
      <c r="A14" s="182" t="s">
        <v>650</v>
      </c>
      <c r="B14" s="172" t="s">
        <v>651</v>
      </c>
      <c r="C14" s="168"/>
      <c r="D14" s="169"/>
      <c r="E14" s="170"/>
      <c r="F14" s="181"/>
      <c r="G14" s="166"/>
    </row>
    <row r="15" spans="1:7" ht="13.05" customHeight="1" x14ac:dyDescent="0.25">
      <c r="A15" s="182"/>
      <c r="B15" s="172"/>
      <c r="C15" s="168"/>
      <c r="D15" s="169"/>
      <c r="E15" s="175"/>
      <c r="F15" s="181"/>
      <c r="G15" s="166"/>
    </row>
    <row r="16" spans="1:7" ht="13.05" customHeight="1" x14ac:dyDescent="0.25">
      <c r="A16" s="182" t="s">
        <v>652</v>
      </c>
      <c r="B16" s="171" t="s">
        <v>653</v>
      </c>
      <c r="C16" s="168" t="s">
        <v>449</v>
      </c>
      <c r="D16" s="169">
        <f>D10</f>
        <v>20</v>
      </c>
      <c r="E16" s="175"/>
      <c r="F16" s="181"/>
      <c r="G16" s="166"/>
    </row>
    <row r="17" spans="1:7" ht="13.05" customHeight="1" x14ac:dyDescent="0.25">
      <c r="A17" s="182"/>
      <c r="B17" s="171"/>
      <c r="C17" s="168"/>
      <c r="D17" s="169"/>
      <c r="E17" s="175"/>
      <c r="F17" s="181"/>
      <c r="G17" s="166"/>
    </row>
    <row r="18" spans="1:7" ht="13.05" customHeight="1" x14ac:dyDescent="0.25">
      <c r="A18" s="182" t="s">
        <v>655</v>
      </c>
      <c r="B18" s="172" t="s">
        <v>656</v>
      </c>
      <c r="C18" s="168"/>
      <c r="D18" s="169"/>
      <c r="E18" s="170"/>
      <c r="F18" s="181"/>
      <c r="G18" s="166"/>
    </row>
    <row r="19" spans="1:7" ht="13.05" customHeight="1" x14ac:dyDescent="0.25">
      <c r="A19" s="182"/>
      <c r="B19" s="172" t="s">
        <v>657</v>
      </c>
      <c r="C19" s="168"/>
      <c r="D19" s="169"/>
      <c r="E19" s="170"/>
      <c r="F19" s="181"/>
      <c r="G19" s="166"/>
    </row>
    <row r="20" spans="1:7" ht="13.05" customHeight="1" x14ac:dyDescent="0.25">
      <c r="A20" s="182"/>
      <c r="B20" s="172"/>
      <c r="C20" s="168"/>
      <c r="D20" s="169"/>
      <c r="E20" s="175"/>
      <c r="F20" s="181"/>
      <c r="G20" s="166"/>
    </row>
    <row r="21" spans="1:7" ht="13.05" customHeight="1" x14ac:dyDescent="0.25">
      <c r="A21" s="182" t="s">
        <v>658</v>
      </c>
      <c r="B21" s="171" t="s">
        <v>654</v>
      </c>
      <c r="C21" s="168" t="s">
        <v>449</v>
      </c>
      <c r="D21" s="169">
        <v>35</v>
      </c>
      <c r="E21" s="175"/>
      <c r="F21" s="181"/>
      <c r="G21" s="166"/>
    </row>
    <row r="22" spans="1:7" ht="13.05" customHeight="1" x14ac:dyDescent="0.25">
      <c r="A22" s="182"/>
      <c r="B22" s="171"/>
      <c r="C22" s="168"/>
      <c r="D22" s="169"/>
      <c r="E22" s="175"/>
      <c r="F22" s="181"/>
      <c r="G22" s="166"/>
    </row>
    <row r="23" spans="1:7" ht="13.05" customHeight="1" x14ac:dyDescent="0.25">
      <c r="A23" s="180" t="s">
        <v>659</v>
      </c>
      <c r="B23" s="167" t="s">
        <v>660</v>
      </c>
      <c r="C23" s="168"/>
      <c r="D23" s="169"/>
      <c r="E23" s="170"/>
      <c r="F23" s="181"/>
      <c r="G23" s="166"/>
    </row>
    <row r="24" spans="1:7" ht="13.05" customHeight="1" x14ac:dyDescent="0.25">
      <c r="A24" s="180"/>
      <c r="B24" s="167"/>
      <c r="C24" s="168"/>
      <c r="D24" s="169"/>
      <c r="E24" s="175"/>
      <c r="F24" s="181"/>
      <c r="G24" s="166"/>
    </row>
    <row r="25" spans="1:7" ht="13.05" customHeight="1" x14ac:dyDescent="0.25">
      <c r="A25" s="182" t="s">
        <v>661</v>
      </c>
      <c r="B25" s="171" t="s">
        <v>662</v>
      </c>
      <c r="C25" s="168" t="s">
        <v>537</v>
      </c>
      <c r="D25" s="176">
        <v>1.8</v>
      </c>
      <c r="E25" s="175"/>
      <c r="F25" s="181"/>
      <c r="G25" s="166"/>
    </row>
    <row r="26" spans="1:7" ht="13.05" customHeight="1" x14ac:dyDescent="0.25">
      <c r="A26" s="182"/>
      <c r="B26" s="171"/>
      <c r="C26" s="168"/>
      <c r="D26" s="169"/>
      <c r="E26" s="170"/>
      <c r="F26" s="181"/>
      <c r="G26" s="166"/>
    </row>
    <row r="27" spans="1:7" ht="13.05" customHeight="1" x14ac:dyDescent="0.25">
      <c r="A27" s="180" t="s">
        <v>663</v>
      </c>
      <c r="B27" s="167" t="s">
        <v>664</v>
      </c>
      <c r="C27" s="168"/>
      <c r="D27" s="169"/>
      <c r="E27" s="170"/>
      <c r="F27" s="181"/>
      <c r="G27" s="166"/>
    </row>
    <row r="28" spans="1:7" ht="13.05" customHeight="1" x14ac:dyDescent="0.25">
      <c r="A28" s="182"/>
      <c r="B28" s="173" t="s">
        <v>665</v>
      </c>
      <c r="C28" s="168"/>
      <c r="D28" s="169"/>
      <c r="E28" s="170"/>
      <c r="F28" s="181"/>
      <c r="G28" s="166"/>
    </row>
    <row r="29" spans="1:7" ht="13.05" customHeight="1" x14ac:dyDescent="0.25">
      <c r="A29" s="182"/>
      <c r="B29" s="173"/>
      <c r="C29" s="168"/>
      <c r="D29" s="169"/>
      <c r="E29" s="175"/>
      <c r="F29" s="181"/>
      <c r="G29" s="166"/>
    </row>
    <row r="30" spans="1:7" ht="13.05" customHeight="1" x14ac:dyDescent="0.25">
      <c r="A30" s="182" t="s">
        <v>666</v>
      </c>
      <c r="B30" s="171" t="s">
        <v>667</v>
      </c>
      <c r="C30" s="168" t="s">
        <v>537</v>
      </c>
      <c r="D30" s="169">
        <f>D25</f>
        <v>1.8</v>
      </c>
      <c r="F30" s="181"/>
      <c r="G30" s="166"/>
    </row>
    <row r="31" spans="1:7" ht="13.05" customHeight="1" x14ac:dyDescent="0.25">
      <c r="A31" s="182"/>
      <c r="B31" s="171"/>
      <c r="C31" s="168"/>
      <c r="D31" s="169"/>
      <c r="E31" s="170"/>
      <c r="F31" s="181"/>
      <c r="G31" s="166"/>
    </row>
    <row r="32" spans="1:7" ht="13.05" customHeight="1" x14ac:dyDescent="0.25">
      <c r="A32" s="180" t="s">
        <v>668</v>
      </c>
      <c r="B32" s="171" t="s">
        <v>669</v>
      </c>
      <c r="C32" s="168" t="s">
        <v>402</v>
      </c>
      <c r="D32" s="169">
        <v>70</v>
      </c>
      <c r="E32" s="175"/>
      <c r="F32" s="181"/>
      <c r="G32" s="166"/>
    </row>
    <row r="33" spans="1:7" ht="13.05" customHeight="1" x14ac:dyDescent="0.25">
      <c r="A33" s="182"/>
      <c r="B33" s="171"/>
      <c r="C33" s="168"/>
      <c r="D33" s="169"/>
      <c r="E33" s="170"/>
      <c r="F33" s="181"/>
      <c r="G33" s="166"/>
    </row>
    <row r="34" spans="1:7" ht="13.05" customHeight="1" x14ac:dyDescent="0.25">
      <c r="A34" s="182"/>
      <c r="B34" s="171"/>
      <c r="C34" s="168"/>
      <c r="D34" s="169"/>
      <c r="E34" s="170"/>
      <c r="F34" s="181"/>
      <c r="G34" s="166"/>
    </row>
    <row r="35" spans="1:7" ht="31.05" customHeight="1" thickBot="1" x14ac:dyDescent="0.3">
      <c r="A35" s="319" t="s">
        <v>393</v>
      </c>
      <c r="B35" s="320"/>
      <c r="C35" s="320"/>
      <c r="D35" s="320"/>
      <c r="E35" s="320"/>
      <c r="F35" s="214"/>
      <c r="G35" s="166"/>
    </row>
    <row r="36" spans="1:7" ht="9.4499999999999993" customHeight="1" thickBot="1" x14ac:dyDescent="0.3"/>
    <row r="37" spans="1:7" ht="28.05" customHeight="1" x14ac:dyDescent="0.25">
      <c r="A37" s="261" t="s">
        <v>394</v>
      </c>
      <c r="B37" s="262"/>
      <c r="C37" s="262"/>
      <c r="D37" s="262"/>
      <c r="E37" s="312" t="s">
        <v>395</v>
      </c>
      <c r="F37" s="313"/>
    </row>
    <row r="38" spans="1:7" ht="36.450000000000003" customHeight="1" thickBot="1" x14ac:dyDescent="0.3">
      <c r="A38" s="249"/>
      <c r="B38" s="250"/>
      <c r="C38" s="250"/>
      <c r="D38" s="250"/>
      <c r="E38" s="314"/>
      <c r="F38" s="315"/>
    </row>
    <row r="39" spans="1:7" ht="14.1" customHeight="1" x14ac:dyDescent="0.25"/>
    <row r="40" spans="1:7" ht="14.1" customHeight="1" x14ac:dyDescent="0.25"/>
    <row r="41" spans="1:7" ht="14.1" customHeight="1" x14ac:dyDescent="0.25"/>
    <row r="42" spans="1:7" ht="14.1" customHeight="1" x14ac:dyDescent="0.25"/>
    <row r="43" spans="1:7" ht="14.1" customHeight="1" x14ac:dyDescent="0.25"/>
    <row r="44" spans="1:7" ht="14.1" customHeight="1" x14ac:dyDescent="0.25"/>
    <row r="45" spans="1:7" ht="14.1" customHeight="1" x14ac:dyDescent="0.25"/>
    <row r="46" spans="1:7" ht="14.1" customHeight="1" x14ac:dyDescent="0.25"/>
    <row r="47" spans="1:7" ht="14.1" customHeight="1" x14ac:dyDescent="0.25"/>
    <row r="48" spans="1:7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28.05" customHeight="1" x14ac:dyDescent="0.25"/>
    <row r="84" ht="14.1" customHeight="1" x14ac:dyDescent="0.25"/>
    <row r="85" ht="28.05" customHeight="1" x14ac:dyDescent="0.25"/>
    <row r="86" ht="42" customHeight="1" x14ac:dyDescent="0.25"/>
    <row r="87" ht="10.050000000000001" customHeight="1" x14ac:dyDescent="0.25"/>
    <row r="88" ht="28.05" customHeight="1" x14ac:dyDescent="0.25"/>
    <row r="89" ht="28.05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28.05" customHeight="1" x14ac:dyDescent="0.25"/>
    <row r="136" ht="14.1" customHeight="1" x14ac:dyDescent="0.25"/>
    <row r="137" ht="28.05" customHeight="1" x14ac:dyDescent="0.25"/>
    <row r="138" ht="42" customHeight="1" x14ac:dyDescent="0.25"/>
    <row r="139" ht="10.050000000000001" customHeight="1" x14ac:dyDescent="0.25"/>
    <row r="140" ht="28.05" customHeight="1" x14ac:dyDescent="0.25"/>
    <row r="141" ht="28.05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28.05" customHeight="1" x14ac:dyDescent="0.25"/>
    <row r="188" ht="14.1" customHeight="1" x14ac:dyDescent="0.25"/>
    <row r="189" ht="28.05" customHeight="1" x14ac:dyDescent="0.25"/>
    <row r="190" ht="42" customHeight="1" x14ac:dyDescent="0.25"/>
    <row r="191" ht="10.050000000000001" customHeight="1" x14ac:dyDescent="0.25"/>
    <row r="192" ht="28.05" customHeight="1" x14ac:dyDescent="0.25"/>
    <row r="193" ht="28.05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28.05" customHeight="1" x14ac:dyDescent="0.25"/>
    <row r="240" ht="14.1" customHeight="1" x14ac:dyDescent="0.25"/>
    <row r="241" ht="28.05" customHeight="1" x14ac:dyDescent="0.25"/>
    <row r="242" ht="42" customHeight="1" x14ac:dyDescent="0.25"/>
    <row r="243" ht="10.050000000000001" customHeight="1" x14ac:dyDescent="0.25"/>
    <row r="244" ht="28.05" customHeight="1" x14ac:dyDescent="0.25"/>
    <row r="245" ht="28.05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28.05" customHeight="1" x14ac:dyDescent="0.25"/>
    <row r="292" ht="14.1" customHeight="1" x14ac:dyDescent="0.25"/>
    <row r="293" ht="28.05" customHeight="1" x14ac:dyDescent="0.25"/>
    <row r="294" ht="42" customHeight="1" x14ac:dyDescent="0.25"/>
    <row r="295" ht="10.050000000000001" customHeight="1" x14ac:dyDescent="0.25"/>
    <row r="296" ht="28.05" customHeight="1" x14ac:dyDescent="0.25"/>
    <row r="297" ht="28.05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28.05" customHeight="1" x14ac:dyDescent="0.25"/>
    <row r="344" ht="14.1" customHeight="1" x14ac:dyDescent="0.25"/>
    <row r="345" ht="28.05" customHeight="1" x14ac:dyDescent="0.25"/>
    <row r="346" ht="42" customHeight="1" x14ac:dyDescent="0.25"/>
    <row r="347" ht="10.050000000000001" customHeight="1" x14ac:dyDescent="0.25"/>
    <row r="348" ht="28.05" customHeight="1" x14ac:dyDescent="0.25"/>
    <row r="349" ht="28.05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28.05" customHeight="1" x14ac:dyDescent="0.25"/>
    <row r="396" ht="14.1" customHeight="1" x14ac:dyDescent="0.25"/>
    <row r="397" ht="28.05" customHeight="1" x14ac:dyDescent="0.25"/>
    <row r="398" ht="42" customHeight="1" x14ac:dyDescent="0.25"/>
    <row r="399" ht="10.050000000000001" customHeight="1" x14ac:dyDescent="0.25"/>
  </sheetData>
  <mergeCells count="5">
    <mergeCell ref="A35:E35"/>
    <mergeCell ref="A37:D37"/>
    <mergeCell ref="E37:F37"/>
    <mergeCell ref="A38:D38"/>
    <mergeCell ref="E38:F38"/>
  </mergeCells>
  <conditionalFormatting sqref="E10 E21:F21">
    <cfRule type="cellIs" dxfId="9" priority="5" stopIfTrue="1" operator="equal">
      <formula>"ro"</formula>
    </cfRule>
    <cfRule type="cellIs" dxfId="8" priority="6" stopIfTrue="1" operator="equal">
      <formula>" "</formula>
    </cfRule>
  </conditionalFormatting>
  <conditionalFormatting sqref="F10:F13 F16 F25 F30 F32">
    <cfRule type="cellIs" dxfId="7" priority="7" stopIfTrue="1" operator="equal">
      <formula>"ro"</formula>
    </cfRule>
    <cfRule type="cellIs" dxfId="6" priority="8" stopIfTrue="1" operator="equal">
      <formula>" "</formula>
    </cfRule>
  </conditionalFormatting>
  <pageMargins left="0.7" right="0.7" top="0.88194444444444442" bottom="0.75" header="0.3" footer="0.3"/>
  <pageSetup orientation="portrait" r:id="rId1"/>
  <headerFooter>
    <oddHeader>&amp;L&amp;"-,Regular"&amp;8
Part C2: Pricing Data
COO 03-2025.26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7" tint="0.39997558519241921"/>
  </sheetPr>
  <dimension ref="A1:G400"/>
  <sheetViews>
    <sheetView view="pageLayout" zoomScale="140" zoomScaleNormal="100" zoomScalePageLayoutView="140" workbookViewId="0">
      <selection activeCell="B4" sqref="B4"/>
    </sheetView>
  </sheetViews>
  <sheetFormatPr defaultColWidth="9.21875" defaultRowHeight="12" x14ac:dyDescent="0.25"/>
  <cols>
    <col min="1" max="1" width="12.77734375" style="166" customWidth="1"/>
    <col min="2" max="2" width="36.44140625" style="166" customWidth="1"/>
    <col min="3" max="3" width="8.77734375" style="166" customWidth="1"/>
    <col min="4" max="4" width="8.77734375" style="179" customWidth="1"/>
    <col min="5" max="5" width="11.77734375" style="166" customWidth="1"/>
    <col min="6" max="6" width="12.77734375" style="166" customWidth="1"/>
    <col min="7" max="7" width="12.44140625" style="179" bestFit="1" customWidth="1"/>
    <col min="8" max="8" width="11.77734375" style="166" customWidth="1"/>
    <col min="9" max="9" width="15.44140625" style="166" bestFit="1" customWidth="1"/>
    <col min="10" max="16384" width="9.21875" style="166"/>
  </cols>
  <sheetData>
    <row r="1" spans="1:7" ht="34.5" customHeight="1" x14ac:dyDescent="0.25">
      <c r="A1" s="195" t="s">
        <v>387</v>
      </c>
      <c r="B1" s="196" t="s">
        <v>388</v>
      </c>
      <c r="C1" s="196" t="s">
        <v>389</v>
      </c>
      <c r="D1" s="197" t="s">
        <v>390</v>
      </c>
      <c r="E1" s="198" t="s">
        <v>391</v>
      </c>
      <c r="F1" s="199" t="s">
        <v>392</v>
      </c>
      <c r="G1" s="166"/>
    </row>
    <row r="2" spans="1:7" ht="14.1" customHeight="1" x14ac:dyDescent="0.25">
      <c r="A2" s="207"/>
      <c r="C2" s="168"/>
      <c r="D2" s="176"/>
      <c r="E2" s="170"/>
      <c r="F2" s="181"/>
      <c r="G2" s="166"/>
    </row>
    <row r="3" spans="1:7" ht="14.1" customHeight="1" x14ac:dyDescent="0.25">
      <c r="A3" s="208" t="s">
        <v>670</v>
      </c>
      <c r="B3" s="201" t="s">
        <v>707</v>
      </c>
      <c r="C3" s="168"/>
      <c r="D3" s="176"/>
      <c r="E3" s="175"/>
      <c r="F3" s="181"/>
      <c r="G3" s="166"/>
    </row>
    <row r="4" spans="1:7" ht="14.1" customHeight="1" x14ac:dyDescent="0.25">
      <c r="A4" s="208"/>
      <c r="B4" s="201"/>
      <c r="C4" s="168"/>
      <c r="D4" s="176"/>
      <c r="E4" s="175"/>
      <c r="F4" s="181"/>
      <c r="G4" s="166"/>
    </row>
    <row r="5" spans="1:7" ht="14.1" customHeight="1" x14ac:dyDescent="0.25">
      <c r="A5" s="180" t="s">
        <v>671</v>
      </c>
      <c r="B5" s="167" t="s">
        <v>672</v>
      </c>
      <c r="C5" s="168"/>
      <c r="D5" s="176"/>
      <c r="E5" s="175"/>
      <c r="F5" s="181"/>
      <c r="G5" s="166"/>
    </row>
    <row r="6" spans="1:7" ht="14.1" customHeight="1" x14ac:dyDescent="0.25">
      <c r="A6" s="180"/>
      <c r="B6" s="167"/>
      <c r="C6" s="168"/>
      <c r="D6" s="176"/>
      <c r="E6" s="175"/>
      <c r="F6" s="181"/>
      <c r="G6" s="166"/>
    </row>
    <row r="7" spans="1:7" ht="14.1" customHeight="1" x14ac:dyDescent="0.25">
      <c r="A7" s="182" t="s">
        <v>673</v>
      </c>
      <c r="B7" s="171" t="s">
        <v>674</v>
      </c>
      <c r="C7" s="168" t="s">
        <v>449</v>
      </c>
      <c r="D7" s="176">
        <v>8</v>
      </c>
      <c r="E7" s="175"/>
      <c r="F7" s="224"/>
      <c r="G7" s="166"/>
    </row>
    <row r="8" spans="1:7" ht="14.1" customHeight="1" x14ac:dyDescent="0.25">
      <c r="A8" s="182"/>
      <c r="B8" s="171"/>
      <c r="C8" s="168"/>
      <c r="D8" s="176"/>
      <c r="E8" s="170"/>
      <c r="F8" s="224"/>
      <c r="G8" s="166"/>
    </row>
    <row r="9" spans="1:7" ht="14.1" customHeight="1" x14ac:dyDescent="0.25">
      <c r="A9" s="180" t="s">
        <v>675</v>
      </c>
      <c r="B9" s="167" t="s">
        <v>676</v>
      </c>
      <c r="C9" s="168"/>
      <c r="D9" s="176"/>
      <c r="E9" s="170"/>
      <c r="F9" s="224"/>
      <c r="G9" s="166"/>
    </row>
    <row r="10" spans="1:7" ht="14.1" customHeight="1" x14ac:dyDescent="0.25">
      <c r="A10" s="180"/>
      <c r="B10" s="167"/>
      <c r="C10" s="168"/>
      <c r="D10" s="176"/>
      <c r="E10" s="175"/>
      <c r="F10" s="224"/>
      <c r="G10" s="166"/>
    </row>
    <row r="11" spans="1:7" ht="14.1" customHeight="1" x14ac:dyDescent="0.25">
      <c r="A11" s="182" t="s">
        <v>677</v>
      </c>
      <c r="B11" s="171" t="s">
        <v>678</v>
      </c>
      <c r="C11" s="168" t="s">
        <v>325</v>
      </c>
      <c r="D11" s="176">
        <v>1.1000000000000001</v>
      </c>
      <c r="E11" s="175"/>
      <c r="F11" s="224"/>
      <c r="G11" s="166"/>
    </row>
    <row r="12" spans="1:7" ht="14.1" customHeight="1" x14ac:dyDescent="0.25">
      <c r="A12" s="182"/>
      <c r="B12" s="171"/>
      <c r="C12" s="168"/>
      <c r="D12" s="176"/>
      <c r="E12" s="170"/>
      <c r="F12" s="224"/>
      <c r="G12" s="166"/>
    </row>
    <row r="13" spans="1:7" ht="14.1" customHeight="1" x14ac:dyDescent="0.25">
      <c r="A13" s="182" t="s">
        <v>679</v>
      </c>
      <c r="B13" s="171" t="s">
        <v>680</v>
      </c>
      <c r="C13" s="168" t="s">
        <v>325</v>
      </c>
      <c r="D13" s="176">
        <f>1.1*2</f>
        <v>2.2000000000000002</v>
      </c>
      <c r="E13" s="175"/>
      <c r="F13" s="224"/>
      <c r="G13" s="166"/>
    </row>
    <row r="14" spans="1:7" ht="14.1" customHeight="1" x14ac:dyDescent="0.25">
      <c r="A14" s="182"/>
      <c r="B14" s="171"/>
      <c r="C14" s="168"/>
      <c r="D14" s="176"/>
      <c r="E14" s="170"/>
      <c r="F14" s="224"/>
      <c r="G14" s="166"/>
    </row>
    <row r="15" spans="1:7" ht="14.1" customHeight="1" x14ac:dyDescent="0.25">
      <c r="A15" s="182" t="s">
        <v>681</v>
      </c>
      <c r="B15" s="171" t="s">
        <v>682</v>
      </c>
      <c r="C15" s="168" t="s">
        <v>449</v>
      </c>
      <c r="D15" s="176">
        <v>65</v>
      </c>
      <c r="E15" s="175"/>
      <c r="F15" s="224"/>
      <c r="G15" s="166"/>
    </row>
    <row r="16" spans="1:7" ht="14.1" customHeight="1" x14ac:dyDescent="0.25">
      <c r="A16" s="182"/>
      <c r="B16" s="171"/>
      <c r="C16" s="168"/>
      <c r="D16" s="176"/>
      <c r="E16" s="170"/>
      <c r="F16" s="224"/>
      <c r="G16" s="166"/>
    </row>
    <row r="17" spans="1:7" ht="14.1" customHeight="1" x14ac:dyDescent="0.25">
      <c r="A17" s="182" t="s">
        <v>683</v>
      </c>
      <c r="B17" s="171" t="s">
        <v>684</v>
      </c>
      <c r="C17" s="168" t="s">
        <v>449</v>
      </c>
      <c r="D17" s="176">
        <v>35</v>
      </c>
      <c r="E17" s="175"/>
      <c r="F17" s="224"/>
      <c r="G17" s="166"/>
    </row>
    <row r="18" spans="1:7" ht="14.1" customHeight="1" x14ac:dyDescent="0.25">
      <c r="A18" s="182"/>
      <c r="B18" s="171"/>
      <c r="C18" s="168"/>
      <c r="D18" s="176"/>
      <c r="E18" s="170"/>
      <c r="F18" s="224"/>
      <c r="G18" s="166"/>
    </row>
    <row r="19" spans="1:7" ht="14.1" customHeight="1" x14ac:dyDescent="0.25">
      <c r="A19" s="182" t="s">
        <v>685</v>
      </c>
      <c r="B19" s="171" t="s">
        <v>686</v>
      </c>
      <c r="C19" s="168" t="s">
        <v>449</v>
      </c>
      <c r="D19" s="176">
        <v>20</v>
      </c>
      <c r="E19" s="175"/>
      <c r="F19" s="224"/>
      <c r="G19" s="166"/>
    </row>
    <row r="20" spans="1:7" ht="14.1" customHeight="1" x14ac:dyDescent="0.25">
      <c r="A20" s="182"/>
      <c r="B20" s="171"/>
      <c r="C20" s="168"/>
      <c r="D20" s="176"/>
      <c r="F20" s="224"/>
      <c r="G20" s="166"/>
    </row>
    <row r="21" spans="1:7" ht="14.1" customHeight="1" x14ac:dyDescent="0.25">
      <c r="A21" s="182" t="s">
        <v>687</v>
      </c>
      <c r="B21" s="171" t="s">
        <v>688</v>
      </c>
      <c r="C21" s="168" t="s">
        <v>449</v>
      </c>
      <c r="D21" s="176">
        <v>10</v>
      </c>
      <c r="E21" s="175"/>
      <c r="F21" s="224"/>
      <c r="G21" s="166"/>
    </row>
    <row r="22" spans="1:7" ht="14.1" customHeight="1" x14ac:dyDescent="0.25">
      <c r="A22" s="182"/>
      <c r="B22" s="171"/>
      <c r="C22" s="168"/>
      <c r="D22" s="176"/>
      <c r="E22" s="170"/>
      <c r="F22" s="224"/>
      <c r="G22" s="166"/>
    </row>
    <row r="23" spans="1:7" ht="14.1" customHeight="1" x14ac:dyDescent="0.25">
      <c r="A23" s="180" t="s">
        <v>689</v>
      </c>
      <c r="B23" s="167" t="s">
        <v>690</v>
      </c>
      <c r="C23" s="168"/>
      <c r="D23" s="176"/>
      <c r="E23" s="170"/>
      <c r="F23" s="224"/>
      <c r="G23" s="166"/>
    </row>
    <row r="24" spans="1:7" ht="14.1" customHeight="1" x14ac:dyDescent="0.25">
      <c r="A24" s="180"/>
      <c r="B24" s="167"/>
      <c r="C24" s="168"/>
      <c r="D24" s="176"/>
      <c r="E24" s="175"/>
      <c r="F24" s="224"/>
      <c r="G24" s="166"/>
    </row>
    <row r="25" spans="1:7" ht="14.1" customHeight="1" x14ac:dyDescent="0.25">
      <c r="A25" s="182" t="s">
        <v>691</v>
      </c>
      <c r="B25" s="171" t="s">
        <v>692</v>
      </c>
      <c r="C25" s="168" t="s">
        <v>270</v>
      </c>
      <c r="D25" s="176">
        <v>30</v>
      </c>
      <c r="F25" s="224"/>
      <c r="G25" s="166"/>
    </row>
    <row r="26" spans="1:7" ht="14.1" customHeight="1" x14ac:dyDescent="0.25">
      <c r="A26" s="182"/>
      <c r="B26" s="171"/>
      <c r="C26" s="168"/>
      <c r="D26" s="176"/>
      <c r="E26" s="170"/>
      <c r="F26" s="224"/>
      <c r="G26" s="166"/>
    </row>
    <row r="27" spans="1:7" ht="14.1" customHeight="1" x14ac:dyDescent="0.25">
      <c r="A27" s="182" t="s">
        <v>693</v>
      </c>
      <c r="B27" s="171" t="s">
        <v>694</v>
      </c>
      <c r="C27" s="168" t="s">
        <v>270</v>
      </c>
      <c r="D27" s="176">
        <v>15</v>
      </c>
      <c r="F27" s="224"/>
      <c r="G27" s="166"/>
    </row>
    <row r="28" spans="1:7" ht="14.1" customHeight="1" x14ac:dyDescent="0.25">
      <c r="A28" s="182"/>
      <c r="B28" s="171"/>
      <c r="C28" s="168"/>
      <c r="D28" s="176"/>
      <c r="E28" s="170"/>
      <c r="F28" s="224"/>
      <c r="G28" s="166"/>
    </row>
    <row r="29" spans="1:7" ht="14.1" customHeight="1" x14ac:dyDescent="0.25">
      <c r="A29" s="182" t="s">
        <v>695</v>
      </c>
      <c r="B29" s="171" t="s">
        <v>696</v>
      </c>
      <c r="C29" s="168" t="s">
        <v>546</v>
      </c>
      <c r="D29" s="176">
        <v>50</v>
      </c>
      <c r="F29" s="224"/>
      <c r="G29" s="166"/>
    </row>
    <row r="30" spans="1:7" ht="14.1" customHeight="1" x14ac:dyDescent="0.25">
      <c r="A30" s="182"/>
      <c r="B30" s="171"/>
      <c r="C30" s="168"/>
      <c r="D30" s="176"/>
      <c r="E30" s="170"/>
      <c r="F30" s="224"/>
      <c r="G30" s="166"/>
    </row>
    <row r="31" spans="1:7" ht="14.1" customHeight="1" x14ac:dyDescent="0.25">
      <c r="A31" s="180" t="s">
        <v>697</v>
      </c>
      <c r="B31" s="171" t="s">
        <v>698</v>
      </c>
      <c r="C31" s="168"/>
      <c r="D31" s="176"/>
      <c r="E31" s="170"/>
      <c r="F31" s="224"/>
      <c r="G31" s="166"/>
    </row>
    <row r="32" spans="1:7" ht="14.1" customHeight="1" x14ac:dyDescent="0.25">
      <c r="A32" s="182"/>
      <c r="B32" s="171" t="s">
        <v>699</v>
      </c>
      <c r="C32" s="168" t="s">
        <v>325</v>
      </c>
      <c r="D32" s="176">
        <f>D11+D13</f>
        <v>3.3000000000000003</v>
      </c>
      <c r="E32" s="177"/>
      <c r="F32" s="224"/>
      <c r="G32" s="166"/>
    </row>
    <row r="33" spans="1:7" ht="14.1" customHeight="1" x14ac:dyDescent="0.25">
      <c r="A33" s="182"/>
      <c r="B33" s="171"/>
      <c r="C33" s="168"/>
      <c r="D33" s="178"/>
      <c r="E33" s="170"/>
      <c r="F33" s="224"/>
      <c r="G33" s="166"/>
    </row>
    <row r="34" spans="1:7" ht="14.1" customHeight="1" x14ac:dyDescent="0.25">
      <c r="A34" s="182"/>
      <c r="B34" s="171"/>
      <c r="C34" s="168"/>
      <c r="D34" s="178"/>
      <c r="E34" s="170"/>
      <c r="F34" s="224"/>
      <c r="G34" s="166"/>
    </row>
    <row r="35" spans="1:7" ht="14.1" customHeight="1" thickBot="1" x14ac:dyDescent="0.3">
      <c r="A35" s="202"/>
      <c r="B35" s="203"/>
      <c r="C35" s="204"/>
      <c r="D35" s="205"/>
      <c r="E35" s="206"/>
      <c r="F35" s="225"/>
      <c r="G35" s="166"/>
    </row>
    <row r="36" spans="1:7" ht="31.5" customHeight="1" thickBot="1" x14ac:dyDescent="0.3">
      <c r="A36" s="321" t="s">
        <v>393</v>
      </c>
      <c r="B36" s="322"/>
      <c r="C36" s="322"/>
      <c r="D36" s="322"/>
      <c r="E36" s="323"/>
      <c r="F36" s="200">
        <f>SUM(F7:F35)</f>
        <v>0</v>
      </c>
      <c r="G36" s="166"/>
    </row>
    <row r="37" spans="1:7" ht="10.5" customHeight="1" thickBot="1" x14ac:dyDescent="0.3"/>
    <row r="38" spans="1:7" ht="28.05" customHeight="1" x14ac:dyDescent="0.25">
      <c r="A38" s="261" t="s">
        <v>394</v>
      </c>
      <c r="B38" s="262"/>
      <c r="C38" s="262"/>
      <c r="D38" s="262"/>
      <c r="E38" s="312" t="s">
        <v>395</v>
      </c>
      <c r="F38" s="313"/>
    </row>
    <row r="39" spans="1:7" ht="40.5" customHeight="1" thickBot="1" x14ac:dyDescent="0.3">
      <c r="A39" s="249"/>
      <c r="B39" s="250"/>
      <c r="C39" s="250"/>
      <c r="D39" s="250"/>
      <c r="E39" s="314"/>
      <c r="F39" s="315"/>
    </row>
    <row r="40" spans="1:7" ht="14.1" customHeight="1" x14ac:dyDescent="0.25"/>
    <row r="41" spans="1:7" ht="14.1" customHeight="1" x14ac:dyDescent="0.25"/>
    <row r="42" spans="1:7" ht="14.1" customHeight="1" x14ac:dyDescent="0.25"/>
    <row r="43" spans="1:7" ht="14.1" customHeight="1" x14ac:dyDescent="0.25"/>
    <row r="44" spans="1:7" ht="14.1" customHeight="1" x14ac:dyDescent="0.25"/>
    <row r="45" spans="1:7" ht="14.1" customHeight="1" x14ac:dyDescent="0.25"/>
    <row r="46" spans="1:7" ht="14.1" customHeight="1" x14ac:dyDescent="0.25"/>
    <row r="47" spans="1:7" ht="14.1" customHeight="1" x14ac:dyDescent="0.25"/>
    <row r="48" spans="1:7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14.1" customHeight="1" x14ac:dyDescent="0.25"/>
    <row r="84" ht="28.05" customHeight="1" x14ac:dyDescent="0.25"/>
    <row r="85" ht="14.1" customHeight="1" x14ac:dyDescent="0.25"/>
    <row r="86" ht="28.05" customHeight="1" x14ac:dyDescent="0.25"/>
    <row r="87" ht="42" customHeight="1" x14ac:dyDescent="0.25"/>
    <row r="88" ht="10.050000000000001" customHeight="1" x14ac:dyDescent="0.25"/>
    <row r="89" ht="28.05" customHeight="1" x14ac:dyDescent="0.25"/>
    <row r="90" ht="28.05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28.05" customHeight="1" x14ac:dyDescent="0.25"/>
    <row r="137" ht="14.1" customHeight="1" x14ac:dyDescent="0.25"/>
    <row r="138" ht="28.05" customHeight="1" x14ac:dyDescent="0.25"/>
    <row r="139" ht="42" customHeight="1" x14ac:dyDescent="0.25"/>
    <row r="140" ht="10.050000000000001" customHeight="1" x14ac:dyDescent="0.25"/>
    <row r="141" ht="28.05" customHeight="1" x14ac:dyDescent="0.25"/>
    <row r="142" ht="28.05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28.05" customHeight="1" x14ac:dyDescent="0.25"/>
    <row r="189" ht="14.1" customHeight="1" x14ac:dyDescent="0.25"/>
    <row r="190" ht="28.05" customHeight="1" x14ac:dyDescent="0.25"/>
    <row r="191" ht="42" customHeight="1" x14ac:dyDescent="0.25"/>
    <row r="192" ht="10.050000000000001" customHeight="1" x14ac:dyDescent="0.25"/>
    <row r="193" ht="28.05" customHeight="1" x14ac:dyDescent="0.25"/>
    <row r="194" ht="28.05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28.05" customHeight="1" x14ac:dyDescent="0.25"/>
    <row r="241" ht="14.1" customHeight="1" x14ac:dyDescent="0.25"/>
    <row r="242" ht="28.05" customHeight="1" x14ac:dyDescent="0.25"/>
    <row r="243" ht="42" customHeight="1" x14ac:dyDescent="0.25"/>
    <row r="244" ht="10.050000000000001" customHeight="1" x14ac:dyDescent="0.25"/>
    <row r="245" ht="28.05" customHeight="1" x14ac:dyDescent="0.25"/>
    <row r="246" ht="28.05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28.05" customHeight="1" x14ac:dyDescent="0.25"/>
    <row r="293" ht="14.1" customHeight="1" x14ac:dyDescent="0.25"/>
    <row r="294" ht="28.05" customHeight="1" x14ac:dyDescent="0.25"/>
    <row r="295" ht="42" customHeight="1" x14ac:dyDescent="0.25"/>
    <row r="296" ht="10.050000000000001" customHeight="1" x14ac:dyDescent="0.25"/>
    <row r="297" ht="28.05" customHeight="1" x14ac:dyDescent="0.25"/>
    <row r="298" ht="28.05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28.05" customHeight="1" x14ac:dyDescent="0.25"/>
    <row r="345" ht="14.1" customHeight="1" x14ac:dyDescent="0.25"/>
    <row r="346" ht="28.05" customHeight="1" x14ac:dyDescent="0.25"/>
    <row r="347" ht="42" customHeight="1" x14ac:dyDescent="0.25"/>
    <row r="348" ht="10.050000000000001" customHeight="1" x14ac:dyDescent="0.25"/>
    <row r="349" ht="28.05" customHeight="1" x14ac:dyDescent="0.25"/>
    <row r="350" ht="28.05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14.1" customHeight="1" x14ac:dyDescent="0.25"/>
    <row r="396" ht="28.05" customHeight="1" x14ac:dyDescent="0.25"/>
    <row r="397" ht="14.1" customHeight="1" x14ac:dyDescent="0.25"/>
    <row r="398" ht="28.05" customHeight="1" x14ac:dyDescent="0.25"/>
    <row r="399" ht="42" customHeight="1" x14ac:dyDescent="0.25"/>
    <row r="400" ht="10.050000000000001" customHeight="1" x14ac:dyDescent="0.25"/>
  </sheetData>
  <mergeCells count="5">
    <mergeCell ref="A36:E36"/>
    <mergeCell ref="A38:D38"/>
    <mergeCell ref="E38:F38"/>
    <mergeCell ref="A39:D39"/>
    <mergeCell ref="E39:F39"/>
  </mergeCells>
  <conditionalFormatting sqref="E13">
    <cfRule type="cellIs" dxfId="5" priority="5" stopIfTrue="1" operator="equal">
      <formula>"ro"</formula>
    </cfRule>
    <cfRule type="cellIs" dxfId="4" priority="6" stopIfTrue="1" operator="equal">
      <formula>" "</formula>
    </cfRule>
  </conditionalFormatting>
  <conditionalFormatting sqref="F7 F11:F15 F17 F19 F21 F25 F27 F29 F32">
    <cfRule type="cellIs" dxfId="3" priority="7" stopIfTrue="1" operator="equal">
      <formula>"ro"</formula>
    </cfRule>
    <cfRule type="cellIs" dxfId="2" priority="8" stopIfTrue="1" operator="equal">
      <formula>" "</formula>
    </cfRule>
  </conditionalFormatting>
  <pageMargins left="0.7" right="0.7" top="0.85416666666666663" bottom="0.75" header="0.3" footer="0.3"/>
  <pageSetup orientation="portrait" r:id="rId1"/>
  <headerFooter>
    <oddHeader>&amp;L
&amp;"-,Regular"&amp;8Part C2: Pricing Data
COO 03-2025.26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indexed="61"/>
  </sheetPr>
  <dimension ref="A1:F399"/>
  <sheetViews>
    <sheetView showZeros="0" view="pageLayout" topLeftCell="A4" zoomScale="120" zoomScaleNormal="100" zoomScaleSheetLayoutView="100" zoomScalePageLayoutView="120" workbookViewId="0">
      <selection activeCell="B6" sqref="B6"/>
    </sheetView>
  </sheetViews>
  <sheetFormatPr defaultColWidth="9.21875" defaultRowHeight="12" customHeight="1" x14ac:dyDescent="0.25"/>
  <cols>
    <col min="1" max="1" width="12.77734375" style="7" customWidth="1"/>
    <col min="2" max="2" width="26.77734375" style="7" customWidth="1"/>
    <col min="3" max="3" width="10.77734375" style="7" customWidth="1"/>
    <col min="4" max="4" width="12.77734375" style="44" customWidth="1"/>
    <col min="5" max="5" width="13.77734375" style="7" customWidth="1"/>
    <col min="6" max="6" width="16.77734375" style="7" customWidth="1"/>
    <col min="7" max="16384" width="9.21875" style="7"/>
  </cols>
  <sheetData>
    <row r="1" spans="1:6" ht="28.05" customHeight="1" thickBot="1" x14ac:dyDescent="0.3">
      <c r="A1" s="76" t="s">
        <v>387</v>
      </c>
      <c r="B1" s="77" t="s">
        <v>388</v>
      </c>
      <c r="C1" s="77" t="s">
        <v>389</v>
      </c>
      <c r="D1" s="78" t="s">
        <v>390</v>
      </c>
      <c r="E1" s="79" t="s">
        <v>391</v>
      </c>
      <c r="F1" s="80" t="s">
        <v>392</v>
      </c>
    </row>
    <row r="2" spans="1:6" ht="14.1" customHeight="1" x14ac:dyDescent="0.25">
      <c r="A2" s="21"/>
      <c r="B2" s="22"/>
      <c r="C2" s="23"/>
      <c r="D2" s="24"/>
      <c r="E2" s="25"/>
      <c r="F2" s="26"/>
    </row>
    <row r="3" spans="1:6" ht="14.1" customHeight="1" x14ac:dyDescent="0.25">
      <c r="A3" s="27" t="s">
        <v>441</v>
      </c>
      <c r="B3" s="28" t="s">
        <v>527</v>
      </c>
      <c r="C3" s="10"/>
      <c r="D3" s="11"/>
      <c r="E3" s="12"/>
      <c r="F3" s="4"/>
    </row>
    <row r="4" spans="1:6" ht="14.1" customHeight="1" x14ac:dyDescent="0.25">
      <c r="A4" s="13"/>
      <c r="B4" s="14"/>
      <c r="C4" s="10"/>
      <c r="D4" s="11"/>
      <c r="E4" s="12"/>
      <c r="F4" s="4"/>
    </row>
    <row r="5" spans="1:6" ht="14.1" customHeight="1" x14ac:dyDescent="0.25">
      <c r="A5" s="27" t="s">
        <v>319</v>
      </c>
      <c r="B5" s="28" t="s">
        <v>384</v>
      </c>
      <c r="C5" s="10"/>
      <c r="D5" s="11"/>
      <c r="E5" s="12"/>
      <c r="F5" s="4"/>
    </row>
    <row r="6" spans="1:6" ht="14.1" customHeight="1" x14ac:dyDescent="0.25">
      <c r="A6" s="13"/>
      <c r="B6" s="15"/>
      <c r="C6" s="10"/>
      <c r="D6" s="11"/>
      <c r="E6" s="12"/>
      <c r="F6" s="4"/>
    </row>
    <row r="7" spans="1:6" ht="14.1" customHeight="1" x14ac:dyDescent="0.25">
      <c r="A7" s="27" t="s">
        <v>320</v>
      </c>
      <c r="B7" s="28" t="s">
        <v>321</v>
      </c>
      <c r="C7" s="10"/>
      <c r="D7" s="11"/>
      <c r="E7" s="12"/>
      <c r="F7" s="4"/>
    </row>
    <row r="8" spans="1:6" ht="14.1" customHeight="1" x14ac:dyDescent="0.25">
      <c r="A8" s="13"/>
      <c r="B8" s="14"/>
      <c r="C8" s="10"/>
      <c r="D8" s="11"/>
      <c r="E8" s="12"/>
      <c r="F8" s="4"/>
    </row>
    <row r="9" spans="1:6" ht="14.1" customHeight="1" x14ac:dyDescent="0.25">
      <c r="A9" s="13" t="s">
        <v>324</v>
      </c>
      <c r="B9" s="14" t="s">
        <v>322</v>
      </c>
      <c r="C9" s="10"/>
      <c r="D9" s="11"/>
      <c r="E9" s="12"/>
      <c r="F9" s="4"/>
    </row>
    <row r="10" spans="1:6" ht="14.1" customHeight="1" x14ac:dyDescent="0.25">
      <c r="A10" s="13"/>
      <c r="B10" s="14" t="s">
        <v>323</v>
      </c>
      <c r="C10" s="10" t="s">
        <v>450</v>
      </c>
      <c r="D10" s="81">
        <v>5</v>
      </c>
      <c r="E10" s="107"/>
      <c r="F10" s="4"/>
    </row>
    <row r="11" spans="1:6" ht="14.1" customHeight="1" x14ac:dyDescent="0.25">
      <c r="A11" s="13"/>
      <c r="B11" s="14"/>
      <c r="C11" s="10"/>
      <c r="D11" s="11"/>
      <c r="E11" s="12"/>
      <c r="F11" s="4"/>
    </row>
    <row r="12" spans="1:6" ht="14.1" customHeight="1" x14ac:dyDescent="0.25">
      <c r="A12" s="13"/>
      <c r="B12" s="14"/>
      <c r="C12" s="10"/>
      <c r="D12" s="11"/>
      <c r="E12" s="12"/>
      <c r="F12" s="4"/>
    </row>
    <row r="13" spans="1:6" ht="14.1" customHeight="1" x14ac:dyDescent="0.25">
      <c r="A13" s="13" t="s">
        <v>307</v>
      </c>
      <c r="B13" s="14" t="s">
        <v>308</v>
      </c>
      <c r="C13" s="10"/>
      <c r="D13" s="11"/>
      <c r="E13" s="12"/>
      <c r="F13" s="4"/>
    </row>
    <row r="14" spans="1:6" ht="14.1" customHeight="1" x14ac:dyDescent="0.25">
      <c r="A14" s="13"/>
      <c r="B14" s="14"/>
      <c r="C14" s="10"/>
      <c r="D14" s="11"/>
      <c r="E14" s="12"/>
      <c r="F14" s="4"/>
    </row>
    <row r="15" spans="1:6" ht="14.1" customHeight="1" x14ac:dyDescent="0.25">
      <c r="A15" s="13" t="s">
        <v>315</v>
      </c>
      <c r="B15" s="14" t="s">
        <v>314</v>
      </c>
      <c r="C15" s="10"/>
      <c r="D15" s="11"/>
      <c r="E15" s="12"/>
      <c r="F15" s="4"/>
    </row>
    <row r="16" spans="1:6" ht="14.1" customHeight="1" x14ac:dyDescent="0.25">
      <c r="A16" s="13"/>
      <c r="B16" s="14" t="s">
        <v>313</v>
      </c>
      <c r="C16" s="10" t="s">
        <v>450</v>
      </c>
      <c r="D16" s="81">
        <v>25</v>
      </c>
      <c r="E16" s="107"/>
      <c r="F16" s="4"/>
    </row>
    <row r="17" spans="1:6" ht="14.1" customHeight="1" x14ac:dyDescent="0.25">
      <c r="A17" s="13"/>
      <c r="B17" s="14"/>
      <c r="C17" s="10"/>
      <c r="D17" s="11"/>
      <c r="E17" s="12"/>
      <c r="F17" s="4"/>
    </row>
    <row r="18" spans="1:6" ht="14.1" customHeight="1" x14ac:dyDescent="0.25">
      <c r="A18" s="13"/>
      <c r="B18" s="14"/>
      <c r="C18" s="10"/>
      <c r="D18" s="11"/>
      <c r="E18" s="12"/>
      <c r="F18" s="4"/>
    </row>
    <row r="19" spans="1:6" ht="14.1" customHeight="1" x14ac:dyDescent="0.25">
      <c r="A19" s="13"/>
      <c r="B19" s="14"/>
      <c r="C19" s="10"/>
      <c r="D19" s="11"/>
      <c r="E19" s="12"/>
      <c r="F19" s="4"/>
    </row>
    <row r="20" spans="1:6" ht="14.1" customHeight="1" x14ac:dyDescent="0.25">
      <c r="A20" s="13"/>
      <c r="B20" s="14"/>
      <c r="C20" s="10"/>
      <c r="D20" s="11"/>
      <c r="E20" s="12"/>
      <c r="F20" s="4"/>
    </row>
    <row r="21" spans="1:6" ht="14.1" customHeight="1" x14ac:dyDescent="0.25">
      <c r="A21" s="13"/>
      <c r="B21" s="14"/>
      <c r="C21" s="10"/>
      <c r="D21" s="11"/>
      <c r="E21" s="12"/>
      <c r="F21" s="4"/>
    </row>
    <row r="22" spans="1:6" ht="14.1" customHeight="1" x14ac:dyDescent="0.25">
      <c r="A22" s="13"/>
      <c r="B22" s="14"/>
      <c r="C22" s="10"/>
      <c r="D22" s="11"/>
      <c r="E22" s="12"/>
      <c r="F22" s="4"/>
    </row>
    <row r="23" spans="1:6" ht="14.1" customHeight="1" x14ac:dyDescent="0.25">
      <c r="A23" s="13"/>
      <c r="B23" s="14"/>
      <c r="C23" s="10"/>
      <c r="D23" s="11"/>
      <c r="E23" s="12"/>
      <c r="F23" s="4"/>
    </row>
    <row r="24" spans="1:6" ht="14.1" customHeight="1" x14ac:dyDescent="0.25">
      <c r="A24" s="13"/>
      <c r="B24" s="14"/>
      <c r="C24" s="10"/>
      <c r="D24" s="11"/>
      <c r="E24" s="12"/>
      <c r="F24" s="4"/>
    </row>
    <row r="25" spans="1:6" ht="14.1" customHeight="1" x14ac:dyDescent="0.25">
      <c r="A25" s="13"/>
      <c r="B25" s="14"/>
      <c r="C25" s="10"/>
      <c r="D25" s="11"/>
      <c r="E25" s="12"/>
      <c r="F25" s="4"/>
    </row>
    <row r="26" spans="1:6" ht="14.1" customHeight="1" x14ac:dyDescent="0.25">
      <c r="A26" s="13"/>
      <c r="B26" s="14"/>
      <c r="C26" s="10"/>
      <c r="D26" s="11"/>
      <c r="E26" s="12"/>
      <c r="F26" s="4"/>
    </row>
    <row r="27" spans="1:6" ht="14.1" customHeight="1" x14ac:dyDescent="0.25">
      <c r="A27" s="13"/>
      <c r="B27" s="14"/>
      <c r="C27" s="10"/>
      <c r="D27" s="11"/>
      <c r="E27" s="12"/>
      <c r="F27" s="4"/>
    </row>
    <row r="28" spans="1:6" ht="14.1" customHeight="1" x14ac:dyDescent="0.25">
      <c r="A28" s="13"/>
      <c r="B28" s="14"/>
      <c r="C28" s="10"/>
      <c r="D28" s="11"/>
      <c r="E28" s="12"/>
      <c r="F28" s="4"/>
    </row>
    <row r="29" spans="1:6" ht="14.1" customHeight="1" x14ac:dyDescent="0.25">
      <c r="A29" s="13"/>
      <c r="B29" s="14"/>
      <c r="C29" s="10"/>
      <c r="D29" s="11"/>
      <c r="E29" s="12"/>
      <c r="F29" s="4"/>
    </row>
    <row r="30" spans="1:6" ht="14.1" customHeight="1" thickBot="1" x14ac:dyDescent="0.3">
      <c r="A30" s="31"/>
      <c r="B30" s="32"/>
      <c r="C30" s="33"/>
      <c r="D30" s="34"/>
      <c r="E30" s="35"/>
      <c r="F30" s="36"/>
    </row>
    <row r="31" spans="1:6" ht="28.05" customHeight="1" thickBot="1" x14ac:dyDescent="0.3">
      <c r="A31" s="324" t="s">
        <v>393</v>
      </c>
      <c r="B31" s="325"/>
      <c r="C31" s="325"/>
      <c r="D31" s="325"/>
      <c r="E31" s="326"/>
      <c r="F31" s="82">
        <f>SUM(F9:F30)</f>
        <v>0</v>
      </c>
    </row>
    <row r="32" spans="1:6" ht="14.1" customHeight="1" thickBot="1" x14ac:dyDescent="0.3">
      <c r="A32" s="43"/>
      <c r="C32" s="55"/>
      <c r="E32" s="45"/>
      <c r="F32" s="45"/>
    </row>
    <row r="33" spans="1:6" ht="28.05" customHeight="1" x14ac:dyDescent="0.25">
      <c r="A33" s="261" t="s">
        <v>394</v>
      </c>
      <c r="B33" s="262"/>
      <c r="C33" s="262"/>
      <c r="D33" s="262"/>
      <c r="E33" s="263" t="s">
        <v>395</v>
      </c>
      <c r="F33" s="264"/>
    </row>
    <row r="34" spans="1:6" ht="42" customHeight="1" thickBot="1" x14ac:dyDescent="0.3">
      <c r="A34" s="249"/>
      <c r="B34" s="250"/>
      <c r="C34" s="250"/>
      <c r="D34" s="250"/>
      <c r="E34" s="251"/>
      <c r="F34" s="252"/>
    </row>
    <row r="35" spans="1:6" ht="10.050000000000001" customHeight="1" x14ac:dyDescent="0.25"/>
    <row r="36" spans="1:6" ht="28.05" customHeight="1" x14ac:dyDescent="0.25"/>
    <row r="37" spans="1:6" ht="28.05" customHeight="1" x14ac:dyDescent="0.25"/>
    <row r="38" spans="1:6" ht="14.1" customHeight="1" x14ac:dyDescent="0.25"/>
    <row r="39" spans="1:6" ht="14.1" customHeight="1" x14ac:dyDescent="0.25"/>
    <row r="40" spans="1:6" ht="14.1" customHeight="1" x14ac:dyDescent="0.25"/>
    <row r="41" spans="1:6" ht="14.1" customHeight="1" x14ac:dyDescent="0.25"/>
    <row r="42" spans="1:6" ht="14.1" customHeight="1" x14ac:dyDescent="0.25"/>
    <row r="43" spans="1:6" ht="14.1" customHeight="1" x14ac:dyDescent="0.25"/>
    <row r="44" spans="1:6" ht="14.1" customHeight="1" x14ac:dyDescent="0.25"/>
    <row r="45" spans="1:6" ht="14.1" customHeight="1" x14ac:dyDescent="0.25"/>
    <row r="46" spans="1:6" ht="14.1" customHeight="1" x14ac:dyDescent="0.25"/>
    <row r="47" spans="1:6" ht="14.1" customHeight="1" x14ac:dyDescent="0.25"/>
    <row r="48" spans="1:6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  <row r="54" ht="14.1" customHeight="1" x14ac:dyDescent="0.25"/>
    <row r="55" ht="14.1" customHeight="1" x14ac:dyDescent="0.25"/>
    <row r="56" ht="14.1" customHeight="1" x14ac:dyDescent="0.25"/>
    <row r="57" ht="14.1" customHeight="1" x14ac:dyDescent="0.25"/>
    <row r="58" ht="14.1" customHeight="1" x14ac:dyDescent="0.25"/>
    <row r="59" ht="14.1" customHeight="1" x14ac:dyDescent="0.25"/>
    <row r="60" ht="14.1" customHeight="1" x14ac:dyDescent="0.25"/>
    <row r="61" ht="14.1" customHeight="1" x14ac:dyDescent="0.25"/>
    <row r="62" ht="14.1" customHeight="1" x14ac:dyDescent="0.25"/>
    <row r="63" ht="14.1" customHeight="1" x14ac:dyDescent="0.25"/>
    <row r="64" ht="14.1" customHeight="1" x14ac:dyDescent="0.25"/>
    <row r="65" ht="14.1" customHeight="1" x14ac:dyDescent="0.25"/>
    <row r="66" ht="14.1" customHeight="1" x14ac:dyDescent="0.25"/>
    <row r="67" ht="14.1" customHeight="1" x14ac:dyDescent="0.25"/>
    <row r="68" ht="14.1" customHeight="1" x14ac:dyDescent="0.25"/>
    <row r="69" ht="14.1" customHeight="1" x14ac:dyDescent="0.25"/>
    <row r="70" ht="14.1" customHeight="1" x14ac:dyDescent="0.25"/>
    <row r="71" ht="14.1" customHeight="1" x14ac:dyDescent="0.25"/>
    <row r="72" ht="14.1" customHeight="1" x14ac:dyDescent="0.25"/>
    <row r="73" ht="14.1" customHeight="1" x14ac:dyDescent="0.25"/>
    <row r="74" ht="14.1" customHeight="1" x14ac:dyDescent="0.25"/>
    <row r="75" ht="14.1" customHeight="1" x14ac:dyDescent="0.25"/>
    <row r="76" ht="14.1" customHeight="1" x14ac:dyDescent="0.25"/>
    <row r="77" ht="14.1" customHeight="1" x14ac:dyDescent="0.25"/>
    <row r="78" ht="14.1" customHeight="1" x14ac:dyDescent="0.25"/>
    <row r="79" ht="14.1" customHeight="1" x14ac:dyDescent="0.25"/>
    <row r="80" ht="14.1" customHeight="1" x14ac:dyDescent="0.25"/>
    <row r="81" ht="14.1" customHeight="1" x14ac:dyDescent="0.25"/>
    <row r="82" ht="14.1" customHeight="1" x14ac:dyDescent="0.25"/>
    <row r="83" ht="28.05" customHeight="1" x14ac:dyDescent="0.25"/>
    <row r="84" ht="14.1" customHeight="1" x14ac:dyDescent="0.25"/>
    <row r="85" ht="28.05" customHeight="1" x14ac:dyDescent="0.25"/>
    <row r="86" ht="42" customHeight="1" x14ac:dyDescent="0.25"/>
    <row r="87" ht="10.050000000000001" customHeight="1" x14ac:dyDescent="0.25"/>
    <row r="88" ht="28.05" customHeight="1" x14ac:dyDescent="0.25"/>
    <row r="89" ht="28.05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28.05" customHeight="1" x14ac:dyDescent="0.25"/>
    <row r="136" ht="14.1" customHeight="1" x14ac:dyDescent="0.25"/>
    <row r="137" ht="28.05" customHeight="1" x14ac:dyDescent="0.25"/>
    <row r="138" ht="42" customHeight="1" x14ac:dyDescent="0.25"/>
    <row r="139" ht="10.050000000000001" customHeight="1" x14ac:dyDescent="0.25"/>
    <row r="140" ht="28.05" customHeight="1" x14ac:dyDescent="0.25"/>
    <row r="141" ht="28.05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28.05" customHeight="1" x14ac:dyDescent="0.25"/>
    <row r="188" ht="14.1" customHeight="1" x14ac:dyDescent="0.25"/>
    <row r="189" ht="28.05" customHeight="1" x14ac:dyDescent="0.25"/>
    <row r="190" ht="42" customHeight="1" x14ac:dyDescent="0.25"/>
    <row r="191" ht="10.050000000000001" customHeight="1" x14ac:dyDescent="0.25"/>
    <row r="192" ht="28.05" customHeight="1" x14ac:dyDescent="0.25"/>
    <row r="193" ht="28.05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28.05" customHeight="1" x14ac:dyDescent="0.25"/>
    <row r="240" ht="14.1" customHeight="1" x14ac:dyDescent="0.25"/>
    <row r="241" ht="28.05" customHeight="1" x14ac:dyDescent="0.25"/>
    <row r="242" ht="42" customHeight="1" x14ac:dyDescent="0.25"/>
    <row r="243" ht="10.050000000000001" customHeight="1" x14ac:dyDescent="0.25"/>
    <row r="244" ht="28.05" customHeight="1" x14ac:dyDescent="0.25"/>
    <row r="245" ht="28.05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28.05" customHeight="1" x14ac:dyDescent="0.25"/>
    <row r="292" ht="14.1" customHeight="1" x14ac:dyDescent="0.25"/>
    <row r="293" ht="28.05" customHeight="1" x14ac:dyDescent="0.25"/>
    <row r="294" ht="42" customHeight="1" x14ac:dyDescent="0.25"/>
    <row r="295" ht="10.050000000000001" customHeight="1" x14ac:dyDescent="0.25"/>
    <row r="296" ht="28.05" customHeight="1" x14ac:dyDescent="0.25"/>
    <row r="297" ht="28.05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28.05" customHeight="1" x14ac:dyDescent="0.25"/>
    <row r="344" ht="14.1" customHeight="1" x14ac:dyDescent="0.25"/>
    <row r="345" ht="28.05" customHeight="1" x14ac:dyDescent="0.25"/>
    <row r="346" ht="42" customHeight="1" x14ac:dyDescent="0.25"/>
    <row r="347" ht="10.050000000000001" customHeight="1" x14ac:dyDescent="0.25"/>
    <row r="348" ht="28.05" customHeight="1" x14ac:dyDescent="0.25"/>
    <row r="349" ht="28.05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14.1" customHeight="1" x14ac:dyDescent="0.25"/>
    <row r="365" ht="14.1" customHeight="1" x14ac:dyDescent="0.25"/>
    <row r="366" ht="14.1" customHeight="1" x14ac:dyDescent="0.25"/>
    <row r="367" ht="14.1" customHeight="1" x14ac:dyDescent="0.25"/>
    <row r="368" ht="14.1" customHeight="1" x14ac:dyDescent="0.25"/>
    <row r="369" ht="14.1" customHeight="1" x14ac:dyDescent="0.25"/>
    <row r="370" ht="14.1" customHeight="1" x14ac:dyDescent="0.25"/>
    <row r="371" ht="14.1" customHeight="1" x14ac:dyDescent="0.25"/>
    <row r="372" ht="14.1" customHeight="1" x14ac:dyDescent="0.25"/>
    <row r="373" ht="14.1" customHeight="1" x14ac:dyDescent="0.25"/>
    <row r="374" ht="14.1" customHeight="1" x14ac:dyDescent="0.25"/>
    <row r="375" ht="14.1" customHeight="1" x14ac:dyDescent="0.25"/>
    <row r="376" ht="14.1" customHeight="1" x14ac:dyDescent="0.25"/>
    <row r="377" ht="14.1" customHeight="1" x14ac:dyDescent="0.25"/>
    <row r="378" ht="14.1" customHeight="1" x14ac:dyDescent="0.25"/>
    <row r="379" ht="14.1" customHeight="1" x14ac:dyDescent="0.25"/>
    <row r="380" ht="14.1" customHeight="1" x14ac:dyDescent="0.25"/>
    <row r="381" ht="14.1" customHeight="1" x14ac:dyDescent="0.25"/>
    <row r="382" ht="14.1" customHeight="1" x14ac:dyDescent="0.25"/>
    <row r="383" ht="14.1" customHeight="1" x14ac:dyDescent="0.25"/>
    <row r="384" ht="14.1" customHeight="1" x14ac:dyDescent="0.25"/>
    <row r="385" ht="14.1" customHeight="1" x14ac:dyDescent="0.25"/>
    <row r="386" ht="14.1" customHeight="1" x14ac:dyDescent="0.25"/>
    <row r="387" ht="14.1" customHeight="1" x14ac:dyDescent="0.25"/>
    <row r="388" ht="14.1" customHeight="1" x14ac:dyDescent="0.25"/>
    <row r="389" ht="14.1" customHeight="1" x14ac:dyDescent="0.25"/>
    <row r="390" ht="14.1" customHeight="1" x14ac:dyDescent="0.25"/>
    <row r="391" ht="14.1" customHeight="1" x14ac:dyDescent="0.25"/>
    <row r="392" ht="14.1" customHeight="1" x14ac:dyDescent="0.25"/>
    <row r="393" ht="14.1" customHeight="1" x14ac:dyDescent="0.25"/>
    <row r="394" ht="14.1" customHeight="1" x14ac:dyDescent="0.25"/>
    <row r="395" ht="28.05" customHeight="1" x14ac:dyDescent="0.25"/>
    <row r="396" ht="14.1" customHeight="1" x14ac:dyDescent="0.25"/>
    <row r="397" ht="28.05" customHeight="1" x14ac:dyDescent="0.25"/>
    <row r="398" ht="42" customHeight="1" x14ac:dyDescent="0.25"/>
    <row r="399" ht="10.050000000000001" customHeight="1" x14ac:dyDescent="0.25"/>
  </sheetData>
  <mergeCells count="5">
    <mergeCell ref="A34:D34"/>
    <mergeCell ref="E34:F34"/>
    <mergeCell ref="A31:E31"/>
    <mergeCell ref="A33:D33"/>
    <mergeCell ref="E33:F33"/>
  </mergeCells>
  <phoneticPr fontId="1" type="noConversion"/>
  <conditionalFormatting sqref="F10 F16">
    <cfRule type="cellIs" dxfId="1" priority="1" stopIfTrue="1" operator="equal">
      <formula>"ro"</formula>
    </cfRule>
    <cfRule type="cellIs" dxfId="0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76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indexed="10"/>
  </sheetPr>
  <dimension ref="A1:C57"/>
  <sheetViews>
    <sheetView showZeros="0" tabSelected="1" view="pageLayout" zoomScale="150" zoomScaleNormal="110" zoomScaleSheetLayoutView="100" zoomScalePageLayoutView="150" workbookViewId="0">
      <selection activeCell="C7" sqref="C7"/>
    </sheetView>
  </sheetViews>
  <sheetFormatPr defaultColWidth="9.21875" defaultRowHeight="12" customHeight="1" x14ac:dyDescent="0.25"/>
  <cols>
    <col min="1" max="1" width="20.77734375" style="7" customWidth="1"/>
    <col min="2" max="2" width="45.77734375" style="7" customWidth="1"/>
    <col min="3" max="3" width="28.5546875" style="7" customWidth="1"/>
    <col min="4" max="16384" width="9.21875" style="7"/>
  </cols>
  <sheetData>
    <row r="1" spans="1:3" ht="28.05" customHeight="1" thickBot="1" x14ac:dyDescent="0.3">
      <c r="A1" s="341" t="s">
        <v>42</v>
      </c>
      <c r="B1" s="341"/>
      <c r="C1" s="341"/>
    </row>
    <row r="2" spans="1:3" ht="14.1" customHeight="1" thickBot="1" x14ac:dyDescent="0.3">
      <c r="A2" s="56" t="s">
        <v>398</v>
      </c>
      <c r="B2" s="57" t="s">
        <v>388</v>
      </c>
      <c r="C2" s="1" t="s">
        <v>392</v>
      </c>
    </row>
    <row r="3" spans="1:3" ht="14.1" customHeight="1" x14ac:dyDescent="0.25">
      <c r="A3" s="21"/>
      <c r="B3" s="22"/>
      <c r="C3" s="26"/>
    </row>
    <row r="4" spans="1:3" ht="14.1" customHeight="1" x14ac:dyDescent="0.25">
      <c r="A4" s="58" t="s">
        <v>385</v>
      </c>
      <c r="B4" s="59" t="s">
        <v>429</v>
      </c>
      <c r="C4" s="60"/>
    </row>
    <row r="5" spans="1:3" ht="14.1" customHeight="1" x14ac:dyDescent="0.25">
      <c r="A5" s="61" t="s">
        <v>357</v>
      </c>
      <c r="B5" s="14" t="s">
        <v>372</v>
      </c>
      <c r="C5" s="4">
        <f>'Section 001'!F60</f>
        <v>0</v>
      </c>
    </row>
    <row r="6" spans="1:3" ht="14.1" customHeight="1" x14ac:dyDescent="0.25">
      <c r="A6" s="61" t="s">
        <v>358</v>
      </c>
      <c r="B6" s="14" t="s">
        <v>236</v>
      </c>
      <c r="C6" s="4">
        <f>'Section 002'!F41</f>
        <v>0</v>
      </c>
    </row>
    <row r="7" spans="1:3" ht="14.1" customHeight="1" x14ac:dyDescent="0.25">
      <c r="A7" s="61"/>
      <c r="B7" s="14"/>
      <c r="C7" s="4"/>
    </row>
    <row r="8" spans="1:3" ht="14.1" customHeight="1" x14ac:dyDescent="0.25">
      <c r="A8" s="62" t="s">
        <v>430</v>
      </c>
      <c r="B8" s="63" t="s">
        <v>424</v>
      </c>
      <c r="C8" s="29"/>
    </row>
    <row r="9" spans="1:3" ht="14.1" customHeight="1" x14ac:dyDescent="0.25">
      <c r="A9" s="61" t="s">
        <v>359</v>
      </c>
      <c r="B9" s="15" t="s">
        <v>373</v>
      </c>
      <c r="C9" s="4">
        <f>'Section 101'!F50</f>
        <v>0</v>
      </c>
    </row>
    <row r="10" spans="1:3" ht="14.1" customHeight="1" x14ac:dyDescent="0.25">
      <c r="A10" s="61" t="s">
        <v>360</v>
      </c>
      <c r="B10" s="14" t="s">
        <v>466</v>
      </c>
      <c r="C10" s="4"/>
    </row>
    <row r="11" spans="1:3" ht="14.1" customHeight="1" x14ac:dyDescent="0.25">
      <c r="A11" s="61" t="s">
        <v>361</v>
      </c>
      <c r="B11" s="14" t="s">
        <v>374</v>
      </c>
      <c r="C11" s="4">
        <f>+'Section 103'!F15</f>
        <v>0</v>
      </c>
    </row>
    <row r="12" spans="1:3" ht="14.1" customHeight="1" x14ac:dyDescent="0.25">
      <c r="A12" s="61" t="s">
        <v>362</v>
      </c>
      <c r="B12" s="14" t="s">
        <v>375</v>
      </c>
      <c r="C12" s="4">
        <f>'Section 104'!F45</f>
        <v>0</v>
      </c>
    </row>
    <row r="13" spans="1:3" ht="14.1" customHeight="1" x14ac:dyDescent="0.25">
      <c r="A13" s="61" t="s">
        <v>439</v>
      </c>
      <c r="B13" s="14" t="s">
        <v>440</v>
      </c>
      <c r="C13" s="4"/>
    </row>
    <row r="14" spans="1:3" ht="14.1" customHeight="1" x14ac:dyDescent="0.25">
      <c r="A14" s="61" t="s">
        <v>363</v>
      </c>
      <c r="B14" s="14" t="s">
        <v>376</v>
      </c>
      <c r="C14" s="4">
        <f>'Section 106'!F38</f>
        <v>0</v>
      </c>
    </row>
    <row r="15" spans="1:3" ht="14.1" customHeight="1" x14ac:dyDescent="0.25">
      <c r="A15" s="61" t="s">
        <v>225</v>
      </c>
      <c r="B15" s="14" t="s">
        <v>216</v>
      </c>
      <c r="C15" s="4">
        <f>'Section 107'!F129</f>
        <v>0</v>
      </c>
    </row>
    <row r="16" spans="1:3" ht="14.1" customHeight="1" x14ac:dyDescent="0.25">
      <c r="A16" s="61"/>
      <c r="B16" s="14"/>
      <c r="C16" s="4"/>
    </row>
    <row r="17" spans="1:3" ht="14.1" customHeight="1" x14ac:dyDescent="0.25">
      <c r="A17" s="64" t="s">
        <v>425</v>
      </c>
      <c r="B17" s="65" t="s">
        <v>426</v>
      </c>
      <c r="C17" s="66"/>
    </row>
    <row r="18" spans="1:3" ht="14.1" customHeight="1" x14ac:dyDescent="0.25">
      <c r="A18" s="61" t="s">
        <v>427</v>
      </c>
      <c r="B18" s="14" t="s">
        <v>428</v>
      </c>
      <c r="C18" s="4">
        <f>'Section 201'!F49</f>
        <v>0</v>
      </c>
    </row>
    <row r="19" spans="1:3" ht="14.1" customHeight="1" x14ac:dyDescent="0.25">
      <c r="A19" s="61" t="s">
        <v>364</v>
      </c>
      <c r="B19" s="14" t="s">
        <v>377</v>
      </c>
      <c r="C19" s="4">
        <f>'Section 202'!F80</f>
        <v>0</v>
      </c>
    </row>
    <row r="20" spans="1:3" ht="14.1" customHeight="1" x14ac:dyDescent="0.25">
      <c r="A20" s="61" t="s">
        <v>365</v>
      </c>
      <c r="B20" s="14" t="s">
        <v>378</v>
      </c>
      <c r="C20" s="4">
        <f>'Section 203'!F49</f>
        <v>0</v>
      </c>
    </row>
    <row r="21" spans="1:3" ht="14.1" customHeight="1" x14ac:dyDescent="0.25">
      <c r="A21" s="61"/>
      <c r="B21" s="14"/>
      <c r="C21" s="4"/>
    </row>
    <row r="22" spans="1:3" ht="14.1" customHeight="1" x14ac:dyDescent="0.25">
      <c r="A22" s="67" t="s">
        <v>431</v>
      </c>
      <c r="B22" s="68" t="s">
        <v>432</v>
      </c>
      <c r="C22" s="69"/>
    </row>
    <row r="23" spans="1:3" ht="14.1" customHeight="1" x14ac:dyDescent="0.25">
      <c r="A23" s="61" t="s">
        <v>366</v>
      </c>
      <c r="B23" s="14" t="s">
        <v>379</v>
      </c>
      <c r="C23" s="4">
        <f>'Section 502'!F141</f>
        <v>0</v>
      </c>
    </row>
    <row r="24" spans="1:3" ht="14.1" customHeight="1" x14ac:dyDescent="0.25">
      <c r="A24" s="61" t="s">
        <v>367</v>
      </c>
      <c r="B24" s="14" t="s">
        <v>380</v>
      </c>
      <c r="C24" s="4">
        <f>'Section 503'!F43</f>
        <v>0</v>
      </c>
    </row>
    <row r="25" spans="1:3" ht="14.1" customHeight="1" x14ac:dyDescent="0.25">
      <c r="A25" s="61" t="s">
        <v>368</v>
      </c>
      <c r="B25" s="14" t="s">
        <v>381</v>
      </c>
      <c r="C25" s="4">
        <f>'Section 504'!F51</f>
        <v>0</v>
      </c>
    </row>
    <row r="26" spans="1:3" ht="14.1" customHeight="1" x14ac:dyDescent="0.25">
      <c r="A26" s="61" t="s">
        <v>736</v>
      </c>
      <c r="B26" s="14" t="s">
        <v>737</v>
      </c>
      <c r="C26" s="4">
        <f>'Section 505'!F47</f>
        <v>0</v>
      </c>
    </row>
    <row r="27" spans="1:3" ht="14.1" customHeight="1" x14ac:dyDescent="0.25">
      <c r="A27" s="61"/>
      <c r="B27" s="14"/>
      <c r="C27" s="4"/>
    </row>
    <row r="28" spans="1:3" ht="14.1" customHeight="1" x14ac:dyDescent="0.25">
      <c r="A28" s="70" t="s">
        <v>433</v>
      </c>
      <c r="B28" s="71" t="s">
        <v>434</v>
      </c>
      <c r="C28" s="72"/>
    </row>
    <row r="29" spans="1:3" ht="14.1" customHeight="1" x14ac:dyDescent="0.25">
      <c r="A29" s="61" t="s">
        <v>369</v>
      </c>
      <c r="B29" s="14" t="s">
        <v>382</v>
      </c>
      <c r="C29" s="4">
        <f>'Section 601'!F34</f>
        <v>0</v>
      </c>
    </row>
    <row r="30" spans="1:3" ht="14.1" customHeight="1" x14ac:dyDescent="0.25">
      <c r="A30" s="61" t="s">
        <v>370</v>
      </c>
      <c r="B30" s="14" t="s">
        <v>249</v>
      </c>
      <c r="C30" s="4">
        <f>'Section 602'!F45</f>
        <v>0</v>
      </c>
    </row>
    <row r="31" spans="1:3" ht="14.1" customHeight="1" x14ac:dyDescent="0.25">
      <c r="A31" s="61" t="s">
        <v>630</v>
      </c>
      <c r="B31" s="14" t="s">
        <v>632</v>
      </c>
      <c r="C31" s="4">
        <f>'Section 604'!F23</f>
        <v>0</v>
      </c>
    </row>
    <row r="32" spans="1:3" ht="14.1" customHeight="1" x14ac:dyDescent="0.25">
      <c r="A32" s="61" t="s">
        <v>371</v>
      </c>
      <c r="B32" s="14" t="s">
        <v>383</v>
      </c>
      <c r="C32" s="4">
        <f>'Section 605'!F17</f>
        <v>0</v>
      </c>
    </row>
    <row r="33" spans="1:3" ht="14.1" customHeight="1" x14ac:dyDescent="0.25">
      <c r="A33" s="61" t="s">
        <v>633</v>
      </c>
      <c r="B33" s="14" t="s">
        <v>599</v>
      </c>
      <c r="C33" s="4">
        <f>'Section 606'!F20</f>
        <v>0</v>
      </c>
    </row>
    <row r="34" spans="1:3" ht="14.1" customHeight="1" x14ac:dyDescent="0.25">
      <c r="A34" s="61" t="s">
        <v>631</v>
      </c>
      <c r="B34" s="14" t="s">
        <v>634</v>
      </c>
      <c r="C34" s="4">
        <f>'Section 609'!F28</f>
        <v>0</v>
      </c>
    </row>
    <row r="35" spans="1:3" ht="14.1" customHeight="1" x14ac:dyDescent="0.25">
      <c r="A35" s="61" t="s">
        <v>700</v>
      </c>
      <c r="B35" s="14" t="s">
        <v>706</v>
      </c>
      <c r="C35" s="4">
        <f>'Section 612'!F35</f>
        <v>0</v>
      </c>
    </row>
    <row r="36" spans="1:3" ht="14.1" customHeight="1" x14ac:dyDescent="0.25">
      <c r="A36" s="61" t="s">
        <v>701</v>
      </c>
      <c r="B36" s="14" t="s">
        <v>702</v>
      </c>
      <c r="C36" s="4">
        <f>'Section 613'!F36</f>
        <v>0</v>
      </c>
    </row>
    <row r="37" spans="1:3" ht="14.1" customHeight="1" x14ac:dyDescent="0.25">
      <c r="A37" s="61"/>
      <c r="B37" s="14"/>
      <c r="C37" s="4"/>
    </row>
    <row r="38" spans="1:3" ht="14.1" customHeight="1" x14ac:dyDescent="0.25">
      <c r="A38" s="73" t="s">
        <v>441</v>
      </c>
      <c r="B38" s="74" t="s">
        <v>527</v>
      </c>
      <c r="C38" s="75"/>
    </row>
    <row r="39" spans="1:3" ht="14.1" customHeight="1" x14ac:dyDescent="0.25">
      <c r="A39" s="61" t="s">
        <v>261</v>
      </c>
      <c r="B39" s="14" t="s">
        <v>384</v>
      </c>
      <c r="C39" s="4">
        <f>'Section 903'!F31</f>
        <v>0</v>
      </c>
    </row>
    <row r="40" spans="1:3" ht="14.1" customHeight="1" thickBot="1" x14ac:dyDescent="0.3">
      <c r="A40" s="31"/>
      <c r="B40" s="32"/>
      <c r="C40" s="36"/>
    </row>
    <row r="41" spans="1:3" ht="28.05" customHeight="1" thickBot="1" x14ac:dyDescent="0.3">
      <c r="A41" s="335" t="s">
        <v>442</v>
      </c>
      <c r="B41" s="342"/>
      <c r="C41" s="6"/>
    </row>
    <row r="42" spans="1:3" ht="14.1" customHeight="1" thickBot="1" x14ac:dyDescent="0.3">
      <c r="A42" s="38"/>
      <c r="B42" s="38"/>
      <c r="C42" s="40"/>
    </row>
    <row r="43" spans="1:3" ht="28.05" customHeight="1" x14ac:dyDescent="0.25">
      <c r="A43" s="261" t="s">
        <v>394</v>
      </c>
      <c r="B43" s="262"/>
      <c r="C43" s="41"/>
    </row>
    <row r="44" spans="1:3" ht="42" customHeight="1" thickBot="1" x14ac:dyDescent="0.3">
      <c r="A44" s="249"/>
      <c r="B44" s="250"/>
      <c r="C44" s="42"/>
    </row>
    <row r="45" spans="1:3" ht="10.050000000000001" customHeight="1" thickBot="1" x14ac:dyDescent="0.3"/>
    <row r="46" spans="1:3" ht="28.05" customHeight="1" thickBot="1" x14ac:dyDescent="0.3">
      <c r="A46" s="343" t="s">
        <v>388</v>
      </c>
      <c r="B46" s="344"/>
      <c r="C46" s="1" t="s">
        <v>392</v>
      </c>
    </row>
    <row r="47" spans="1:3" ht="28.05" customHeight="1" x14ac:dyDescent="0.25">
      <c r="A47" s="339"/>
      <c r="B47" s="340"/>
      <c r="C47" s="2"/>
    </row>
    <row r="48" spans="1:3" ht="28.05" customHeight="1" x14ac:dyDescent="0.25">
      <c r="A48" s="327" t="s">
        <v>438</v>
      </c>
      <c r="B48" s="328"/>
      <c r="C48" s="3">
        <f>C41</f>
        <v>0</v>
      </c>
    </row>
    <row r="49" spans="1:3" ht="28.05" customHeight="1" x14ac:dyDescent="0.25">
      <c r="A49" s="329" t="s">
        <v>435</v>
      </c>
      <c r="B49" s="330"/>
      <c r="C49" s="4">
        <f>C48*0.1</f>
        <v>0</v>
      </c>
    </row>
    <row r="50" spans="1:3" ht="28.05" customHeight="1" x14ac:dyDescent="0.25">
      <c r="A50" s="327" t="s">
        <v>436</v>
      </c>
      <c r="B50" s="328"/>
      <c r="C50" s="3">
        <f>C48+C49</f>
        <v>0</v>
      </c>
    </row>
    <row r="51" spans="1:3" ht="28.05" customHeight="1" x14ac:dyDescent="0.25">
      <c r="A51" s="329" t="s">
        <v>635</v>
      </c>
      <c r="B51" s="330"/>
      <c r="C51" s="4">
        <f>C50*0.15</f>
        <v>0</v>
      </c>
    </row>
    <row r="52" spans="1:3" ht="28.05" customHeight="1" thickBot="1" x14ac:dyDescent="0.3">
      <c r="A52" s="333"/>
      <c r="B52" s="334"/>
      <c r="C52" s="5"/>
    </row>
    <row r="53" spans="1:3" ht="28.05" customHeight="1" thickBot="1" x14ac:dyDescent="0.3">
      <c r="A53" s="335" t="s">
        <v>437</v>
      </c>
      <c r="B53" s="336"/>
      <c r="C53" s="6">
        <f>C50+C51</f>
        <v>0</v>
      </c>
    </row>
    <row r="54" spans="1:3" ht="14.1" customHeight="1" thickBot="1" x14ac:dyDescent="0.3"/>
    <row r="55" spans="1:3" ht="28.05" customHeight="1" x14ac:dyDescent="0.25">
      <c r="A55" s="337" t="s">
        <v>394</v>
      </c>
      <c r="B55" s="338"/>
      <c r="C55" s="8" t="s">
        <v>395</v>
      </c>
    </row>
    <row r="56" spans="1:3" ht="42" customHeight="1" thickBot="1" x14ac:dyDescent="0.3">
      <c r="A56" s="331"/>
      <c r="B56" s="332"/>
      <c r="C56" s="9"/>
    </row>
    <row r="57" spans="1:3" ht="10.050000000000001" customHeight="1" x14ac:dyDescent="0.25"/>
  </sheetData>
  <mergeCells count="14">
    <mergeCell ref="A47:B47"/>
    <mergeCell ref="A1:C1"/>
    <mergeCell ref="A41:B41"/>
    <mergeCell ref="A43:B43"/>
    <mergeCell ref="A44:B44"/>
    <mergeCell ref="A46:B46"/>
    <mergeCell ref="A48:B48"/>
    <mergeCell ref="A49:B49"/>
    <mergeCell ref="A50:B50"/>
    <mergeCell ref="A51:B51"/>
    <mergeCell ref="A56:B56"/>
    <mergeCell ref="A52:B52"/>
    <mergeCell ref="A53:B53"/>
    <mergeCell ref="A55:B55"/>
  </mergeCells>
  <phoneticPr fontId="1" type="noConversion"/>
  <printOptions horizontalCentered="1"/>
  <pageMargins left="0.78740157480314998" right="0.59055118110236204" top="0.98425196850393704" bottom="0.39370078740157499" header="0.39370078740157499" footer="0.196850393700787"/>
  <pageSetup paperSize="9" scale="88" firstPageNumber="79" orientation="portrait" blackAndWhite="1" useFirstPageNumber="1" r:id="rId1"/>
  <headerFooter alignWithMargins="0">
    <oddHeader>&amp;L&amp;"Calibri,Regular"&amp;8
Part C2: Pricing Data
COO 03-2025.26</oddHeader>
    <oddFooter>&amp;C&amp;"Calibri,Regular"&amp;8Part C2: Page &amp;P&amp;  of 80</oddFooter>
  </headerFooter>
  <rowBreaks count="1" manualBreakCount="1">
    <brk id="4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6045F98A5AA24B90B197B6E1ADE4F6" ma:contentTypeVersion="2" ma:contentTypeDescription="Create a new document." ma:contentTypeScope="" ma:versionID="5b17ded41847b9d6cb8664996d7becd1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cb906caf4bfd79e59f63f14ed419af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5B51EE-A32D-4071-B708-1386235D20FD}">
  <ds:schemaRefs>
    <ds:schemaRef ds:uri="http://schemas.microsoft.com/sharepoint/v3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E488B56-1129-477E-B176-DFCFDD4D10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790E6E-F00E-4098-BB68-3D602BE7CA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21</vt:i4>
      </vt:variant>
    </vt:vector>
  </HeadingPairs>
  <TitlesOfParts>
    <vt:vector size="47" baseType="lpstr">
      <vt:lpstr>Section 001</vt:lpstr>
      <vt:lpstr>Section 002</vt:lpstr>
      <vt:lpstr>Section 101</vt:lpstr>
      <vt:lpstr>Section 102</vt:lpstr>
      <vt:lpstr>Section 103</vt:lpstr>
      <vt:lpstr>Section 104</vt:lpstr>
      <vt:lpstr>Section 105</vt:lpstr>
      <vt:lpstr>Section 106</vt:lpstr>
      <vt:lpstr>Section 107</vt:lpstr>
      <vt:lpstr>Section 201</vt:lpstr>
      <vt:lpstr>Section 202</vt:lpstr>
      <vt:lpstr>Section 203</vt:lpstr>
      <vt:lpstr>Section 502</vt:lpstr>
      <vt:lpstr>Section 503</vt:lpstr>
      <vt:lpstr>Section 504</vt:lpstr>
      <vt:lpstr>Section 505</vt:lpstr>
      <vt:lpstr>Section 601</vt:lpstr>
      <vt:lpstr>Section 602</vt:lpstr>
      <vt:lpstr>Section 604</vt:lpstr>
      <vt:lpstr>Section 605</vt:lpstr>
      <vt:lpstr>Section 606</vt:lpstr>
      <vt:lpstr>Section 609</vt:lpstr>
      <vt:lpstr>Section 612</vt:lpstr>
      <vt:lpstr>Section 613</vt:lpstr>
      <vt:lpstr>Section 903</vt:lpstr>
      <vt:lpstr>Summary</vt:lpstr>
      <vt:lpstr>'Section 001'!Print_Area</vt:lpstr>
      <vt:lpstr>'Section 002'!Print_Area</vt:lpstr>
      <vt:lpstr>'Section 101'!Print_Area</vt:lpstr>
      <vt:lpstr>'Section 102'!Print_Area</vt:lpstr>
      <vt:lpstr>'Section 103'!Print_Area</vt:lpstr>
      <vt:lpstr>'Section 104'!Print_Area</vt:lpstr>
      <vt:lpstr>'Section 105'!Print_Area</vt:lpstr>
      <vt:lpstr>'Section 106'!Print_Area</vt:lpstr>
      <vt:lpstr>'Section 107'!Print_Area</vt:lpstr>
      <vt:lpstr>'Section 201'!Print_Area</vt:lpstr>
      <vt:lpstr>'Section 202'!Print_Area</vt:lpstr>
      <vt:lpstr>'Section 203'!Print_Area</vt:lpstr>
      <vt:lpstr>'Section 502'!Print_Area</vt:lpstr>
      <vt:lpstr>'Section 503'!Print_Area</vt:lpstr>
      <vt:lpstr>'Section 504'!Print_Area</vt:lpstr>
      <vt:lpstr>'Section 505'!Print_Area</vt:lpstr>
      <vt:lpstr>'Section 601'!Print_Area</vt:lpstr>
      <vt:lpstr>'Section 602'!Print_Area</vt:lpstr>
      <vt:lpstr>'Section 605'!Print_Area</vt:lpstr>
      <vt:lpstr>'Section 903'!Print_Area</vt:lpstr>
      <vt:lpstr>Summary!Print_Area</vt:lpstr>
    </vt:vector>
  </TitlesOfParts>
  <Company>CTMM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IMD</dc:creator>
  <cp:lastModifiedBy>Zethembe Biyase</cp:lastModifiedBy>
  <cp:lastPrinted>2025-12-11T09:25:32Z</cp:lastPrinted>
  <dcterms:created xsi:type="dcterms:W3CDTF">2009-11-17T08:34:46Z</dcterms:created>
  <dcterms:modified xsi:type="dcterms:W3CDTF">2025-12-11T09:25:48Z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0x010100F46045F98A5AA24B90B197B6E1ADE4F6</vt:lpwstr>
  </property>
  <property fmtid="{D5CDD505-2E9C-101B-9397-08002B2CF9AE}" pid="3" name="MSIP_Label_06b8b282-039c-4268-b238-c39b5146964b_Enabled">
    <vt:lpwstr>true</vt:lpwstr>
  </property>
  <property fmtid="{D5CDD505-2E9C-101B-9397-08002B2CF9AE}" pid="4" name="MSIP_Label_06b8b282-039c-4268-b238-c39b5146964b_SetDate">
    <vt:lpwstr>2025-10-23T10:52:05Z</vt:lpwstr>
  </property>
  <property fmtid="{D5CDD505-2E9C-101B-9397-08002B2CF9AE}" pid="5" name="MSIP_Label_06b8b282-039c-4268-b238-c39b5146964b_Method">
    <vt:lpwstr>Standard</vt:lpwstr>
  </property>
  <property fmtid="{D5CDD505-2E9C-101B-9397-08002B2CF9AE}" pid="6" name="MSIP_Label_06b8b282-039c-4268-b238-c39b5146964b_Name">
    <vt:lpwstr>COT General</vt:lpwstr>
  </property>
  <property fmtid="{D5CDD505-2E9C-101B-9397-08002B2CF9AE}" pid="7" name="MSIP_Label_06b8b282-039c-4268-b238-c39b5146964b_SiteId">
    <vt:lpwstr>611657a8-674f-4ffa-bf4b-95a387d65525</vt:lpwstr>
  </property>
  <property fmtid="{D5CDD505-2E9C-101B-9397-08002B2CF9AE}" pid="8" name="MSIP_Label_06b8b282-039c-4268-b238-c39b5146964b_ActionId">
    <vt:lpwstr>f3fbbd81-9c87-4ae6-9d31-2bd10ed81e87</vt:lpwstr>
  </property>
  <property fmtid="{D5CDD505-2E9C-101B-9397-08002B2CF9AE}" pid="9" name="MSIP_Label_06b8b282-039c-4268-b238-c39b5146964b_ContentBits">
    <vt:lpwstr>0</vt:lpwstr>
  </property>
  <property fmtid="{D5CDD505-2E9C-101B-9397-08002B2CF9AE}" pid="10" name="MSIP_Label_06b8b282-039c-4268-b238-c39b5146964b_Tag">
    <vt:lpwstr>10, 3, 0, 1</vt:lpwstr>
  </property>
</Properties>
</file>