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pmbende_randwater_co_za/Documents/Documents/"/>
    </mc:Choice>
  </mc:AlternateContent>
  <xr:revisionPtr revIDLastSave="0" documentId="8_{446C5B2A-0EAC-4FAD-ACA6-2E129F6DF1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ates Estimation" sheetId="3" r:id="rId1"/>
    <sheet name="Proposed Pricing" sheetId="1" r:id="rId2"/>
    <sheet name="Sheet2" sheetId="2" state="hidden" r:id="rId3"/>
  </sheets>
  <definedNames>
    <definedName name="_xlnm.Print_Area" localSheetId="1">'Proposed Pricing'!$A$1:$R$5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7" i="1" l="1"/>
  <c r="D34" i="1"/>
  <c r="F36" i="1"/>
  <c r="D35" i="1"/>
  <c r="D36" i="1"/>
  <c r="D23" i="1"/>
  <c r="E23" i="1" s="1"/>
  <c r="F35" i="1"/>
  <c r="F33" i="1"/>
  <c r="F23" i="1"/>
  <c r="I23" i="1" s="1"/>
  <c r="F22" i="1"/>
  <c r="F21" i="1"/>
  <c r="F20" i="1"/>
  <c r="F19" i="1"/>
  <c r="F9" i="1"/>
  <c r="I9" i="1" s="1"/>
  <c r="F8" i="1"/>
  <c r="F7" i="1"/>
  <c r="F6" i="1"/>
  <c r="F5" i="1"/>
  <c r="J34" i="1"/>
  <c r="J35" i="1"/>
  <c r="J33" i="1"/>
  <c r="D33" i="1"/>
  <c r="E33" i="1" s="1"/>
  <c r="D20" i="1"/>
  <c r="E20" i="1" s="1"/>
  <c r="D19" i="1"/>
  <c r="E19" i="1" s="1"/>
  <c r="D6" i="1"/>
  <c r="E6" i="1" s="1"/>
  <c r="D5" i="1"/>
  <c r="E5" i="1" s="1"/>
  <c r="G35" i="1" l="1"/>
  <c r="G34" i="1"/>
  <c r="G8" i="1"/>
  <c r="G36" i="1"/>
  <c r="D9" i="1"/>
  <c r="E9" i="1" s="1"/>
  <c r="D37" i="1"/>
  <c r="E37" i="1" s="1"/>
  <c r="P33" i="1"/>
  <c r="J5" i="1"/>
  <c r="G7" i="1"/>
  <c r="H7" i="1" s="1"/>
  <c r="H34" i="1"/>
  <c r="H35" i="1"/>
  <c r="G21" i="1"/>
  <c r="H21" i="1" s="1"/>
  <c r="M22" i="1"/>
  <c r="J22" i="1"/>
  <c r="J8" i="1"/>
  <c r="J21" i="1"/>
  <c r="J7" i="1"/>
  <c r="M35" i="1"/>
  <c r="J20" i="1"/>
  <c r="M34" i="1"/>
  <c r="J6" i="1"/>
  <c r="J19" i="1"/>
  <c r="G5" i="1"/>
  <c r="H5" i="1" s="1"/>
  <c r="G33" i="1"/>
  <c r="H33" i="1" s="1"/>
  <c r="G19" i="1"/>
  <c r="H19" i="1" s="1"/>
  <c r="E36" i="1"/>
  <c r="D8" i="1"/>
  <c r="E8" i="1" s="1"/>
  <c r="E35" i="1"/>
  <c r="D22" i="1"/>
  <c r="E22" i="1" s="1"/>
  <c r="D7" i="1"/>
  <c r="E7" i="1" s="1"/>
  <c r="D21" i="1"/>
  <c r="E21" i="1" s="1"/>
  <c r="E34" i="1"/>
  <c r="J36" i="1"/>
  <c r="G20" i="1"/>
  <c r="G22" i="1"/>
  <c r="G6" i="1"/>
  <c r="H6" i="1" s="1"/>
  <c r="I22" i="1"/>
  <c r="C24" i="1"/>
  <c r="I21" i="1"/>
  <c r="L23" i="1"/>
  <c r="I33" i="1"/>
  <c r="I8" i="1"/>
  <c r="C38" i="1"/>
  <c r="C10" i="1"/>
  <c r="I35" i="1"/>
  <c r="I37" i="1"/>
  <c r="I7" i="1"/>
  <c r="I6" i="1"/>
  <c r="L9" i="1"/>
  <c r="M8" i="1" l="1"/>
  <c r="K7" i="1"/>
  <c r="K8" i="1"/>
  <c r="K35" i="1"/>
  <c r="J23" i="1"/>
  <c r="K23" i="1" s="1"/>
  <c r="J9" i="1"/>
  <c r="K9" i="1" s="1"/>
  <c r="G37" i="1"/>
  <c r="H37" i="1" s="1"/>
  <c r="J37" i="1"/>
  <c r="K37" i="1" s="1"/>
  <c r="G9" i="1"/>
  <c r="H9" i="1" s="1"/>
  <c r="G23" i="1"/>
  <c r="H23" i="1" s="1"/>
  <c r="M19" i="1"/>
  <c r="M5" i="1"/>
  <c r="P5" i="1"/>
  <c r="M33" i="1"/>
  <c r="P19" i="1"/>
  <c r="K22" i="1"/>
  <c r="K6" i="1"/>
  <c r="K21" i="1"/>
  <c r="M9" i="1"/>
  <c r="N9" i="1" s="1"/>
  <c r="M37" i="1"/>
  <c r="M23" i="1"/>
  <c r="N23" i="1" s="1"/>
  <c r="M7" i="1"/>
  <c r="M21" i="1"/>
  <c r="P35" i="1"/>
  <c r="M6" i="1"/>
  <c r="P34" i="1"/>
  <c r="M20" i="1"/>
  <c r="M36" i="1"/>
  <c r="I36" i="1"/>
  <c r="K36" i="1" s="1"/>
  <c r="H36" i="1"/>
  <c r="H22" i="1"/>
  <c r="H20" i="1"/>
  <c r="H8" i="1"/>
  <c r="L33" i="1"/>
  <c r="K33" i="1"/>
  <c r="L22" i="1"/>
  <c r="N22" i="1" s="1"/>
  <c r="E38" i="1"/>
  <c r="E39" i="1" s="1"/>
  <c r="I20" i="1"/>
  <c r="L8" i="1"/>
  <c r="O23" i="1"/>
  <c r="F24" i="1"/>
  <c r="I19" i="1"/>
  <c r="K19" i="1" s="1"/>
  <c r="L21" i="1"/>
  <c r="E24" i="1"/>
  <c r="L35" i="1"/>
  <c r="N35" i="1" s="1"/>
  <c r="I34" i="1"/>
  <c r="K34" i="1" s="1"/>
  <c r="F38" i="1"/>
  <c r="L37" i="1"/>
  <c r="E10" i="1"/>
  <c r="E11" i="1" s="1"/>
  <c r="O9" i="1"/>
  <c r="F10" i="1"/>
  <c r="I5" i="1"/>
  <c r="K5" i="1" s="1"/>
  <c r="L6" i="1"/>
  <c r="L7" i="1"/>
  <c r="N8" i="1" l="1"/>
  <c r="N21" i="1"/>
  <c r="N37" i="1"/>
  <c r="N33" i="1"/>
  <c r="E12" i="1"/>
  <c r="H24" i="1"/>
  <c r="N6" i="1"/>
  <c r="P20" i="1"/>
  <c r="P6" i="1"/>
  <c r="P22" i="1"/>
  <c r="P36" i="1"/>
  <c r="P8" i="1"/>
  <c r="P7" i="1"/>
  <c r="P21" i="1"/>
  <c r="N7" i="1"/>
  <c r="P23" i="1"/>
  <c r="Q23" i="1" s="1"/>
  <c r="R23" i="1" s="1"/>
  <c r="P37" i="1"/>
  <c r="P9" i="1"/>
  <c r="Q9" i="1" s="1"/>
  <c r="R9" i="1" s="1"/>
  <c r="L36" i="1"/>
  <c r="N36" i="1" s="1"/>
  <c r="L20" i="1"/>
  <c r="N20" i="1" s="1"/>
  <c r="K20" i="1"/>
  <c r="K24" i="1" s="1"/>
  <c r="O33" i="1"/>
  <c r="Q33" i="1" s="1"/>
  <c r="O22" i="1"/>
  <c r="O8" i="1"/>
  <c r="H10" i="1"/>
  <c r="H11" i="1" s="1"/>
  <c r="H12" i="1" s="1"/>
  <c r="H38" i="1"/>
  <c r="H39" i="1" s="1"/>
  <c r="H40" i="1" s="1"/>
  <c r="L19" i="1"/>
  <c r="N19" i="1" s="1"/>
  <c r="I24" i="1"/>
  <c r="E25" i="1"/>
  <c r="E26" i="1" s="1"/>
  <c r="O21" i="1"/>
  <c r="L34" i="1"/>
  <c r="N34" i="1" s="1"/>
  <c r="K38" i="1"/>
  <c r="I38" i="1"/>
  <c r="E40" i="1"/>
  <c r="O35" i="1"/>
  <c r="O37" i="1"/>
  <c r="O7" i="1"/>
  <c r="O6" i="1"/>
  <c r="I10" i="1"/>
  <c r="K10" i="1"/>
  <c r="L5" i="1"/>
  <c r="N5" i="1" s="1"/>
  <c r="H25" i="1" l="1"/>
  <c r="H26" i="1" s="1"/>
  <c r="Q7" i="1"/>
  <c r="R7" i="1" s="1"/>
  <c r="R33" i="1"/>
  <c r="Q6" i="1"/>
  <c r="R6" i="1" s="1"/>
  <c r="H41" i="1"/>
  <c r="H42" i="1" s="1"/>
  <c r="Q37" i="1"/>
  <c r="R37" i="1" s="1"/>
  <c r="Q35" i="1"/>
  <c r="R35" i="1" s="1"/>
  <c r="Q21" i="1"/>
  <c r="R21" i="1" s="1"/>
  <c r="O36" i="1"/>
  <c r="Q36" i="1" s="1"/>
  <c r="R36" i="1" s="1"/>
  <c r="O20" i="1"/>
  <c r="Q20" i="1" s="1"/>
  <c r="R20" i="1" s="1"/>
  <c r="Q22" i="1"/>
  <c r="R22" i="1" s="1"/>
  <c r="Q8" i="1"/>
  <c r="R8" i="1" s="1"/>
  <c r="E27" i="1"/>
  <c r="E28" i="1" s="1"/>
  <c r="K25" i="1"/>
  <c r="K26" i="1" s="1"/>
  <c r="K27" i="1" s="1"/>
  <c r="O19" i="1"/>
  <c r="Q19" i="1" s="1"/>
  <c r="L24" i="1"/>
  <c r="E41" i="1"/>
  <c r="E42" i="1" s="1"/>
  <c r="K39" i="1"/>
  <c r="O34" i="1"/>
  <c r="Q34" i="1" s="1"/>
  <c r="N38" i="1"/>
  <c r="N39" i="1" s="1"/>
  <c r="L38" i="1"/>
  <c r="H13" i="1"/>
  <c r="H14" i="1" s="1"/>
  <c r="O5" i="1"/>
  <c r="Q5" i="1" s="1"/>
  <c r="L10" i="1"/>
  <c r="K11" i="1"/>
  <c r="H27" i="1" l="1"/>
  <c r="H28" i="1" s="1"/>
  <c r="H46" i="1" s="1"/>
  <c r="H45" i="1"/>
  <c r="E45" i="1"/>
  <c r="K12" i="1"/>
  <c r="K13" i="1" s="1"/>
  <c r="K14" i="1" s="1"/>
  <c r="K40" i="1"/>
  <c r="K28" i="1"/>
  <c r="N24" i="1"/>
  <c r="N25" i="1" s="1"/>
  <c r="Q24" i="1"/>
  <c r="Q25" i="1" s="1"/>
  <c r="O24" i="1"/>
  <c r="Q38" i="1"/>
  <c r="Q39" i="1" s="1"/>
  <c r="R39" i="1" s="1"/>
  <c r="O38" i="1"/>
  <c r="N40" i="1"/>
  <c r="Q10" i="1"/>
  <c r="O10" i="1"/>
  <c r="N10" i="1"/>
  <c r="N11" i="1" s="1"/>
  <c r="E13" i="1"/>
  <c r="E14" i="1" s="1"/>
  <c r="E46" i="1" l="1"/>
  <c r="K41" i="1"/>
  <c r="K42" i="1" s="1"/>
  <c r="K46" i="1" s="1"/>
  <c r="K45" i="1"/>
  <c r="R25" i="1"/>
  <c r="Q11" i="1"/>
  <c r="Q12" i="1" s="1"/>
  <c r="R19" i="1"/>
  <c r="R24" i="1" s="1"/>
  <c r="Q26" i="1"/>
  <c r="N26" i="1"/>
  <c r="R5" i="1"/>
  <c r="R10" i="1" s="1"/>
  <c r="N41" i="1"/>
  <c r="N42" i="1" s="1"/>
  <c r="Q40" i="1"/>
  <c r="R34" i="1"/>
  <c r="R38" i="1" s="1"/>
  <c r="R40" i="1" s="1"/>
  <c r="N12" i="1"/>
  <c r="N45" i="1" l="1"/>
  <c r="Q45" i="1"/>
  <c r="R26" i="1"/>
  <c r="R27" i="1" s="1"/>
  <c r="R28" i="1" s="1"/>
  <c r="R11" i="1"/>
  <c r="R12" i="1" s="1"/>
  <c r="R13" i="1" s="1"/>
  <c r="R14" i="1" s="1"/>
  <c r="N27" i="1"/>
  <c r="N28" i="1" s="1"/>
  <c r="Q27" i="1"/>
  <c r="Q28" i="1" s="1"/>
  <c r="Q41" i="1"/>
  <c r="Q42" i="1" s="1"/>
  <c r="R41" i="1"/>
  <c r="R42" i="1" s="1"/>
  <c r="N13" i="1"/>
  <c r="N14" i="1" s="1"/>
  <c r="Q13" i="1"/>
  <c r="Q14" i="1" s="1"/>
  <c r="N46" i="1" l="1"/>
  <c r="Q46" i="1"/>
  <c r="R50" i="1"/>
  <c r="R51" i="1"/>
  <c r="H5" i="2"/>
  <c r="H4" i="2"/>
  <c r="H3" i="2"/>
  <c r="H6" i="2" l="1"/>
  <c r="H7" i="2"/>
  <c r="H8" i="2" s="1"/>
</calcChain>
</file>

<file path=xl/sharedStrings.xml><?xml version="1.0" encoding="utf-8"?>
<sst xmlns="http://schemas.openxmlformats.org/spreadsheetml/2006/main" count="151" uniqueCount="67">
  <si>
    <t>TOTAL</t>
  </si>
  <si>
    <t>AUDIT TEAM COMPOSITION</t>
  </si>
  <si>
    <t>Engagement Partner</t>
  </si>
  <si>
    <t>PAX</t>
  </si>
  <si>
    <t>Travel and Subsistence Disbursements</t>
  </si>
  <si>
    <t>PRICING STRUCTURE (EXCL VAT)</t>
  </si>
  <si>
    <t>TOTAL PRICING STRUCTURE (INCL VAT)</t>
  </si>
  <si>
    <t>VAT</t>
  </si>
  <si>
    <t>PRICING STRUCTURE FOR OTHER AUDIT RELATED SERVICES</t>
  </si>
  <si>
    <t>Cost Per Item PA</t>
  </si>
  <si>
    <t>STI AUP</t>
  </si>
  <si>
    <t>CIFS Review</t>
  </si>
  <si>
    <t>Other</t>
  </si>
  <si>
    <t>TOTAL INCL VAT</t>
  </si>
  <si>
    <t>TOTAL EXCL VAT</t>
  </si>
  <si>
    <t>APPOINTMENT OF EXTERNAL ASSURANCE PROVIDER : OTHER AUDIT RELATED SERVICES</t>
  </si>
  <si>
    <t>1. RATES ESTIMATION</t>
  </si>
  <si>
    <t>Year 1</t>
  </si>
  <si>
    <t>Year 2</t>
  </si>
  <si>
    <t>Year 3</t>
  </si>
  <si>
    <t>Assumptions Used :</t>
  </si>
  <si>
    <t>Audit Manager</t>
  </si>
  <si>
    <t>Assistant Manager</t>
  </si>
  <si>
    <t>Professional Level:</t>
  </si>
  <si>
    <t>Rate per Hour (Excl VAT)</t>
  </si>
  <si>
    <t>Regulatory Audit Charge (RA) Rates - 3 year Training Programme</t>
  </si>
  <si>
    <t>Professional Level of composition</t>
  </si>
  <si>
    <t>Inflationary increases aligned to Rand Water's 5 Year Budget Plan</t>
  </si>
  <si>
    <t>EST HOURS</t>
  </si>
  <si>
    <t>EST RATE</t>
  </si>
  <si>
    <t>SUBTOTAL (EXCL VAT)</t>
  </si>
  <si>
    <t>EXCL VAT</t>
  </si>
  <si>
    <t>INCL VAT</t>
  </si>
  <si>
    <t>Annual Cost EXCL VAT</t>
  </si>
  <si>
    <t>Annual Cost INCL VAT</t>
  </si>
  <si>
    <t>ENTER BID NAME</t>
  </si>
  <si>
    <t>ENTER RATE PER HOUR PER PROFESSIONAL LEVEL:</t>
  </si>
  <si>
    <t>TOTAL PROPOSED COSTING</t>
  </si>
  <si>
    <t>PRICING GRAND TOTAL</t>
  </si>
  <si>
    <t>PROPOSED BUDGET (5 YEAR APPOINTMENT)</t>
  </si>
  <si>
    <t>Senior Manager/Specialist CA  (SA)/LLB/ACFE/  ICFP or other relevant qualifications</t>
  </si>
  <si>
    <t>Audit Manager CA  (SA)/LLB/ACFE/ ICFP or other relevant qualifications</t>
  </si>
  <si>
    <t>Assistant Manager /Audit Senior / Supervisor (APC (QE2) RGA FQE (Final qualifying exam) ACCA P5 + P7)</t>
  </si>
  <si>
    <t>Travel and Subsistence Disbursements shall be capped at approximately 7.5% of audit service costs incurred</t>
  </si>
  <si>
    <t>Engagement Partner CA  (SA)/LLB/ACFE/ ICFP or other relevant qualifications</t>
  </si>
  <si>
    <t>Trainees (Bcom degree, Honours, CTA, ITC (QE1) or RGA FQE(Mid Rate )</t>
  </si>
  <si>
    <t>Senior  Manager</t>
  </si>
  <si>
    <t xml:space="preserve">Trainees </t>
  </si>
  <si>
    <t>PRICING STRUCTURE FOR SUSTAINABILITY REPORTING REVIEW</t>
  </si>
  <si>
    <t>PRICING STRUCTURE FOR CONSOLIDATED INTERIM  FINANCIAL STATEMENTS REVIEW</t>
  </si>
  <si>
    <t>These rates are then to be adjusted to reflect the time period of the appointment - 5 years.</t>
  </si>
  <si>
    <t>PRICING STRUCTURE - 5 YEAR PLAN: APPOINTMENT OF EXTERNAL ASSURANCE PROVIDER : OTHER AUDIT RELATED SERVICES</t>
  </si>
  <si>
    <t>Year 4</t>
  </si>
  <si>
    <t>Year 5</t>
  </si>
  <si>
    <t xml:space="preserve">Assumed at 5% </t>
  </si>
  <si>
    <t>2026 - 2027</t>
  </si>
  <si>
    <t>Based on National Treasury  Instruction Note 1 of 2024/2025 on cost containment measures, the appointment of an external assurance provider would constitute the engagement of professional service providers (consultants) and as such, paragraph 4.1 are applicable:</t>
  </si>
  <si>
    <t>Year 1 (2026-2027)</t>
  </si>
  <si>
    <t>Year 2 (2027-2028)</t>
  </si>
  <si>
    <t>Year 3 (2028-2029)</t>
  </si>
  <si>
    <t>Year 4 (2029-2030)</t>
  </si>
  <si>
    <t>Year 5 (2030-2031)</t>
  </si>
  <si>
    <t>In order to determine a fair and reasonable remuneration framework for this appointment , the Circular 01/2026/27 "Guideline on fees for audits done on behalf of the Auditor General of South Africa (AGSA)" is to be used as a basis and guidance for the determination of rates per professional level of the assurance providers team.</t>
  </si>
  <si>
    <t>2027 - 2028</t>
  </si>
  <si>
    <t>2028-2029</t>
  </si>
  <si>
    <t>2029 - 2030</t>
  </si>
  <si>
    <t>2030- 2031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</si>
</sst>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&quot;$&quot;#,##0.00"/>
    <numFmt numFmtId="166" formatCode="[$ZAR]\ #,##0.00"/>
    <numFmt numFmtId="167" formatCode="_([$ZAR]\ * #,##0.00_);_([$ZAR]\ * \(#,##0.00\);_([$ZAR]\ * &quot;-&quot;??_);_(@_)"/>
    <numFmt numFmtId="168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 Black"/>
      <family val="2"/>
    </font>
    <font>
      <b/>
      <sz val="9"/>
      <color rgb="FFFF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charset val="204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6C5C8"/>
        <bgColor indexed="64"/>
      </patternFill>
    </fill>
    <fill>
      <patternFill patternType="solid">
        <fgColor rgb="FFC7B7C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" fillId="0" borderId="0"/>
    <xf numFmtId="0" fontId="9" fillId="0" borderId="0"/>
  </cellStyleXfs>
  <cellXfs count="234">
    <xf numFmtId="0" fontId="0" fillId="0" borderId="0" xfId="0"/>
    <xf numFmtId="164" fontId="0" fillId="0" borderId="0" xfId="2" applyFont="1"/>
    <xf numFmtId="164" fontId="0" fillId="0" borderId="0" xfId="0" applyNumberFormat="1"/>
    <xf numFmtId="164" fontId="0" fillId="0" borderId="26" xfId="2" applyFont="1" applyBorder="1"/>
    <xf numFmtId="164" fontId="0" fillId="0" borderId="26" xfId="0" applyNumberFormat="1" applyBorder="1"/>
    <xf numFmtId="0" fontId="4" fillId="4" borderId="0" xfId="0" applyFont="1" applyFill="1"/>
    <xf numFmtId="0" fontId="5" fillId="2" borderId="8" xfId="0" applyFont="1" applyFill="1" applyBorder="1"/>
    <xf numFmtId="0" fontId="4" fillId="0" borderId="6" xfId="0" applyFont="1" applyBorder="1"/>
    <xf numFmtId="0" fontId="4" fillId="0" borderId="3" xfId="0" applyFont="1" applyBorder="1"/>
    <xf numFmtId="0" fontId="4" fillId="0" borderId="14" xfId="0" applyFont="1" applyBorder="1"/>
    <xf numFmtId="0" fontId="5" fillId="3" borderId="22" xfId="0" applyFont="1" applyFill="1" applyBorder="1"/>
    <xf numFmtId="0" fontId="5" fillId="3" borderId="19" xfId="0" applyFont="1" applyFill="1" applyBorder="1"/>
    <xf numFmtId="0" fontId="5" fillId="3" borderId="4" xfId="0" applyFont="1" applyFill="1" applyBorder="1"/>
    <xf numFmtId="0" fontId="5" fillId="2" borderId="9" xfId="0" applyFont="1" applyFill="1" applyBorder="1" applyAlignment="1">
      <alignment horizontal="center"/>
    </xf>
    <xf numFmtId="0" fontId="4" fillId="0" borderId="29" xfId="0" applyFont="1" applyBorder="1"/>
    <xf numFmtId="0" fontId="4" fillId="0" borderId="10" xfId="0" applyFont="1" applyBorder="1" applyAlignment="1">
      <alignment horizontal="center"/>
    </xf>
    <xf numFmtId="0" fontId="5" fillId="3" borderId="24" xfId="0" applyFont="1" applyFill="1" applyBorder="1"/>
    <xf numFmtId="0" fontId="5" fillId="3" borderId="21" xfId="0" applyFont="1" applyFill="1" applyBorder="1"/>
    <xf numFmtId="0" fontId="5" fillId="3" borderId="11" xfId="0" applyFont="1" applyFill="1" applyBorder="1"/>
    <xf numFmtId="167" fontId="5" fillId="3" borderId="35" xfId="0" applyNumberFormat="1" applyFont="1" applyFill="1" applyBorder="1" applyAlignment="1">
      <alignment horizontal="right"/>
    </xf>
    <xf numFmtId="167" fontId="5" fillId="3" borderId="17" xfId="1" applyNumberFormat="1" applyFont="1" applyFill="1" applyBorder="1" applyAlignment="1">
      <alignment horizontal="right"/>
    </xf>
    <xf numFmtId="167" fontId="5" fillId="3" borderId="36" xfId="0" applyNumberFormat="1" applyFont="1" applyFill="1" applyBorder="1" applyAlignment="1">
      <alignment horizontal="right"/>
    </xf>
    <xf numFmtId="167" fontId="4" fillId="0" borderId="39" xfId="0" applyNumberFormat="1" applyFont="1" applyBorder="1"/>
    <xf numFmtId="167" fontId="4" fillId="0" borderId="41" xfId="0" applyNumberFormat="1" applyFont="1" applyBorder="1"/>
    <xf numFmtId="0" fontId="5" fillId="4" borderId="0" xfId="0" applyFont="1" applyFill="1"/>
    <xf numFmtId="0" fontId="5" fillId="7" borderId="8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67" fontId="4" fillId="7" borderId="33" xfId="0" applyNumberFormat="1" applyFont="1" applyFill="1" applyBorder="1" applyAlignment="1">
      <alignment horizontal="center"/>
    </xf>
    <xf numFmtId="167" fontId="4" fillId="7" borderId="34" xfId="0" applyNumberFormat="1" applyFont="1" applyFill="1" applyBorder="1" applyAlignment="1">
      <alignment horizontal="center"/>
    </xf>
    <xf numFmtId="167" fontId="4" fillId="7" borderId="7" xfId="2" applyNumberFormat="1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167" fontId="4" fillId="7" borderId="15" xfId="0" applyNumberFormat="1" applyFont="1" applyFill="1" applyBorder="1" applyAlignment="1">
      <alignment horizontal="center"/>
    </xf>
    <xf numFmtId="167" fontId="4" fillId="7" borderId="18" xfId="0" applyNumberFormat="1" applyFont="1" applyFill="1" applyBorder="1" applyAlignment="1">
      <alignment horizontal="center"/>
    </xf>
    <xf numFmtId="0" fontId="5" fillId="7" borderId="22" xfId="0" applyFont="1" applyFill="1" applyBorder="1" applyAlignment="1">
      <alignment horizontal="center"/>
    </xf>
    <xf numFmtId="167" fontId="5" fillId="7" borderId="23" xfId="0" applyNumberFormat="1" applyFont="1" applyFill="1" applyBorder="1" applyAlignment="1">
      <alignment horizontal="center"/>
    </xf>
    <xf numFmtId="167" fontId="5" fillId="7" borderId="35" xfId="0" applyNumberFormat="1" applyFont="1" applyFill="1" applyBorder="1" applyAlignment="1">
      <alignment horizontal="center"/>
    </xf>
    <xf numFmtId="0" fontId="5" fillId="7" borderId="19" xfId="0" applyFont="1" applyFill="1" applyBorder="1" applyAlignment="1">
      <alignment horizontal="center"/>
    </xf>
    <xf numFmtId="167" fontId="5" fillId="7" borderId="20" xfId="0" applyNumberFormat="1" applyFont="1" applyFill="1" applyBorder="1" applyAlignment="1">
      <alignment horizontal="center"/>
    </xf>
    <xf numFmtId="167" fontId="5" fillId="7" borderId="17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167" fontId="5" fillId="7" borderId="5" xfId="0" applyNumberFormat="1" applyFont="1" applyFill="1" applyBorder="1" applyAlignment="1">
      <alignment horizontal="center"/>
    </xf>
    <xf numFmtId="167" fontId="5" fillId="7" borderId="36" xfId="0" applyNumberFormat="1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165" fontId="5" fillId="8" borderId="8" xfId="0" applyNumberFormat="1" applyFont="1" applyFill="1" applyBorder="1" applyAlignment="1">
      <alignment horizontal="right"/>
    </xf>
    <xf numFmtId="167" fontId="4" fillId="8" borderId="33" xfId="0" applyNumberFormat="1" applyFont="1" applyFill="1" applyBorder="1" applyAlignment="1">
      <alignment horizontal="center"/>
    </xf>
    <xf numFmtId="167" fontId="4" fillId="8" borderId="10" xfId="2" applyNumberFormat="1" applyFont="1" applyFill="1" applyBorder="1" applyAlignment="1">
      <alignment horizontal="center"/>
    </xf>
    <xf numFmtId="0" fontId="4" fillId="8" borderId="27" xfId="0" applyFont="1" applyFill="1" applyBorder="1" applyAlignment="1">
      <alignment horizontal="center"/>
    </xf>
    <xf numFmtId="0" fontId="4" fillId="8" borderId="16" xfId="0" applyFont="1" applyFill="1" applyBorder="1" applyAlignment="1">
      <alignment horizontal="center"/>
    </xf>
    <xf numFmtId="167" fontId="4" fillId="8" borderId="18" xfId="0" applyNumberFormat="1" applyFont="1" applyFill="1" applyBorder="1" applyAlignment="1">
      <alignment horizontal="center"/>
    </xf>
    <xf numFmtId="0" fontId="5" fillId="8" borderId="38" xfId="0" applyFont="1" applyFill="1" applyBorder="1" applyAlignment="1">
      <alignment horizontal="center"/>
    </xf>
    <xf numFmtId="0" fontId="5" fillId="8" borderId="24" xfId="0" applyFont="1" applyFill="1" applyBorder="1" applyAlignment="1">
      <alignment horizontal="center"/>
    </xf>
    <xf numFmtId="167" fontId="5" fillId="8" borderId="35" xfId="0" applyNumberFormat="1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167" fontId="5" fillId="8" borderId="17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167" fontId="5" fillId="8" borderId="36" xfId="0" applyNumberFormat="1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165" fontId="5" fillId="9" borderId="8" xfId="0" applyNumberFormat="1" applyFont="1" applyFill="1" applyBorder="1" applyAlignment="1">
      <alignment horizontal="right"/>
    </xf>
    <xf numFmtId="0" fontId="4" fillId="9" borderId="37" xfId="0" applyFont="1" applyFill="1" applyBorder="1" applyAlignment="1">
      <alignment horizontal="center"/>
    </xf>
    <xf numFmtId="166" fontId="4" fillId="9" borderId="33" xfId="0" applyNumberFormat="1" applyFont="1" applyFill="1" applyBorder="1" applyAlignment="1">
      <alignment horizontal="right"/>
    </xf>
    <xf numFmtId="167" fontId="4" fillId="9" borderId="10" xfId="2" applyNumberFormat="1" applyFont="1" applyFill="1" applyBorder="1" applyAlignment="1">
      <alignment horizontal="center"/>
    </xf>
    <xf numFmtId="0" fontId="4" fillId="9" borderId="27" xfId="0" applyFont="1" applyFill="1" applyBorder="1" applyAlignment="1">
      <alignment horizontal="center"/>
    </xf>
    <xf numFmtId="0" fontId="4" fillId="9" borderId="16" xfId="0" applyFont="1" applyFill="1" applyBorder="1" applyAlignment="1">
      <alignment horizontal="center"/>
    </xf>
    <xf numFmtId="0" fontId="5" fillId="9" borderId="38" xfId="0" applyFont="1" applyFill="1" applyBorder="1" applyAlignment="1">
      <alignment horizontal="center"/>
    </xf>
    <xf numFmtId="0" fontId="5" fillId="9" borderId="24" xfId="0" applyFont="1" applyFill="1" applyBorder="1" applyAlignment="1">
      <alignment horizontal="center"/>
    </xf>
    <xf numFmtId="167" fontId="5" fillId="9" borderId="35" xfId="0" applyNumberFormat="1" applyFont="1" applyFill="1" applyBorder="1" applyAlignment="1">
      <alignment horizontal="right"/>
    </xf>
    <xf numFmtId="0" fontId="5" fillId="9" borderId="9" xfId="0" applyFont="1" applyFill="1" applyBorder="1" applyAlignment="1">
      <alignment horizontal="center"/>
    </xf>
    <xf numFmtId="0" fontId="5" fillId="9" borderId="21" xfId="0" applyFont="1" applyFill="1" applyBorder="1" applyAlignment="1">
      <alignment horizontal="center"/>
    </xf>
    <xf numFmtId="167" fontId="5" fillId="9" borderId="17" xfId="1" applyNumberFormat="1" applyFont="1" applyFill="1" applyBorder="1" applyAlignment="1">
      <alignment horizontal="right"/>
    </xf>
    <xf numFmtId="0" fontId="5" fillId="9" borderId="1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167" fontId="5" fillId="9" borderId="36" xfId="0" applyNumberFormat="1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167" fontId="2" fillId="6" borderId="30" xfId="0" applyNumberFormat="1" applyFont="1" applyFill="1" applyBorder="1"/>
    <xf numFmtId="0" fontId="2" fillId="6" borderId="30" xfId="0" applyFont="1" applyFill="1" applyBorder="1"/>
    <xf numFmtId="167" fontId="5" fillId="0" borderId="35" xfId="0" applyNumberFormat="1" applyFont="1" applyBorder="1" applyAlignment="1">
      <alignment horizontal="right"/>
    </xf>
    <xf numFmtId="17" fontId="5" fillId="0" borderId="42" xfId="0" applyNumberFormat="1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2" xfId="0" applyFont="1" applyBorder="1"/>
    <xf numFmtId="0" fontId="4" fillId="0" borderId="40" xfId="0" applyFont="1" applyBorder="1"/>
    <xf numFmtId="167" fontId="4" fillId="4" borderId="0" xfId="0" applyNumberFormat="1" applyFont="1" applyFill="1"/>
    <xf numFmtId="167" fontId="5" fillId="4" borderId="0" xfId="2" applyNumberFormat="1" applyFont="1" applyFill="1"/>
    <xf numFmtId="0" fontId="5" fillId="0" borderId="30" xfId="0" applyFont="1" applyBorder="1"/>
    <xf numFmtId="167" fontId="4" fillId="10" borderId="13" xfId="0" applyNumberFormat="1" applyFont="1" applyFill="1" applyBorder="1"/>
    <xf numFmtId="0" fontId="5" fillId="0" borderId="8" xfId="0" applyFont="1" applyBorder="1" applyAlignment="1">
      <alignment horizontal="center" wrapText="1"/>
    </xf>
    <xf numFmtId="0" fontId="4" fillId="4" borderId="0" xfId="3" applyFont="1" applyFill="1"/>
    <xf numFmtId="0" fontId="4" fillId="0" borderId="27" xfId="3" applyFont="1" applyBorder="1"/>
    <xf numFmtId="0" fontId="5" fillId="0" borderId="27" xfId="3" applyFont="1" applyBorder="1"/>
    <xf numFmtId="0" fontId="7" fillId="0" borderId="27" xfId="3" applyFont="1" applyBorder="1"/>
    <xf numFmtId="0" fontId="4" fillId="0" borderId="32" xfId="3" applyFont="1" applyBorder="1"/>
    <xf numFmtId="0" fontId="4" fillId="0" borderId="27" xfId="0" applyFont="1" applyBorder="1"/>
    <xf numFmtId="0" fontId="4" fillId="0" borderId="9" xfId="0" applyFont="1" applyBorder="1"/>
    <xf numFmtId="0" fontId="4" fillId="0" borderId="32" xfId="0" applyFont="1" applyBorder="1"/>
    <xf numFmtId="0" fontId="4" fillId="0" borderId="43" xfId="0" applyFont="1" applyBorder="1"/>
    <xf numFmtId="0" fontId="4" fillId="0" borderId="44" xfId="0" applyFont="1" applyBorder="1"/>
    <xf numFmtId="0" fontId="4" fillId="0" borderId="31" xfId="0" applyFont="1" applyBorder="1"/>
    <xf numFmtId="0" fontId="4" fillId="0" borderId="40" xfId="3" applyFont="1" applyBorder="1"/>
    <xf numFmtId="0" fontId="4" fillId="0" borderId="31" xfId="3" applyFont="1" applyBorder="1"/>
    <xf numFmtId="0" fontId="4" fillId="0" borderId="13" xfId="0" applyFont="1" applyBorder="1" applyAlignment="1">
      <alignment wrapText="1"/>
    </xf>
    <xf numFmtId="167" fontId="4" fillId="10" borderId="13" xfId="0" applyNumberFormat="1" applyFont="1" applyFill="1" applyBorder="1" applyAlignment="1">
      <alignment wrapText="1"/>
    </xf>
    <xf numFmtId="0" fontId="4" fillId="0" borderId="45" xfId="0" applyFont="1" applyBorder="1" applyAlignment="1">
      <alignment wrapText="1"/>
    </xf>
    <xf numFmtId="167" fontId="4" fillId="10" borderId="45" xfId="0" applyNumberFormat="1" applyFont="1" applyFill="1" applyBorder="1" applyAlignment="1">
      <alignment wrapText="1"/>
    </xf>
    <xf numFmtId="0" fontId="5" fillId="0" borderId="9" xfId="0" applyFont="1" applyBorder="1" applyAlignment="1">
      <alignment horizontal="center" wrapText="1"/>
    </xf>
    <xf numFmtId="0" fontId="5" fillId="0" borderId="3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7" fontId="4" fillId="8" borderId="46" xfId="0" applyNumberFormat="1" applyFont="1" applyFill="1" applyBorder="1" applyAlignment="1">
      <alignment horizontal="center"/>
    </xf>
    <xf numFmtId="167" fontId="4" fillId="8" borderId="28" xfId="0" applyNumberFormat="1" applyFont="1" applyFill="1" applyBorder="1" applyAlignment="1">
      <alignment horizontal="center"/>
    </xf>
    <xf numFmtId="167" fontId="4" fillId="8" borderId="31" xfId="0" applyNumberFormat="1" applyFont="1" applyFill="1" applyBorder="1" applyAlignment="1">
      <alignment horizontal="center"/>
    </xf>
    <xf numFmtId="1" fontId="4" fillId="8" borderId="13" xfId="0" applyNumberFormat="1" applyFont="1" applyFill="1" applyBorder="1" applyAlignment="1">
      <alignment horizontal="center"/>
    </xf>
    <xf numFmtId="1" fontId="4" fillId="8" borderId="47" xfId="0" applyNumberFormat="1" applyFont="1" applyFill="1" applyBorder="1" applyAlignment="1">
      <alignment horizontal="center"/>
    </xf>
    <xf numFmtId="1" fontId="4" fillId="8" borderId="8" xfId="0" applyNumberFormat="1" applyFont="1" applyFill="1" applyBorder="1" applyAlignment="1">
      <alignment horizontal="center"/>
    </xf>
    <xf numFmtId="1" fontId="4" fillId="8" borderId="37" xfId="0" applyNumberFormat="1" applyFont="1" applyFill="1" applyBorder="1" applyAlignment="1">
      <alignment horizontal="center"/>
    </xf>
    <xf numFmtId="1" fontId="4" fillId="9" borderId="13" xfId="0" applyNumberFormat="1" applyFont="1" applyFill="1" applyBorder="1" applyAlignment="1">
      <alignment horizontal="center"/>
    </xf>
    <xf numFmtId="166" fontId="4" fillId="9" borderId="13" xfId="0" applyNumberFormat="1" applyFont="1" applyFill="1" applyBorder="1" applyAlignment="1">
      <alignment horizontal="right"/>
    </xf>
    <xf numFmtId="1" fontId="4" fillId="9" borderId="47" xfId="0" applyNumberFormat="1" applyFont="1" applyFill="1" applyBorder="1" applyAlignment="1">
      <alignment horizontal="center"/>
    </xf>
    <xf numFmtId="166" fontId="4" fillId="9" borderId="47" xfId="0" applyNumberFormat="1" applyFont="1" applyFill="1" applyBorder="1" applyAlignment="1">
      <alignment horizontal="right"/>
    </xf>
    <xf numFmtId="1" fontId="4" fillId="9" borderId="8" xfId="0" applyNumberFormat="1" applyFont="1" applyFill="1" applyBorder="1" applyAlignment="1">
      <alignment horizontal="center"/>
    </xf>
    <xf numFmtId="166" fontId="4" fillId="9" borderId="8" xfId="0" applyNumberFormat="1" applyFont="1" applyFill="1" applyBorder="1" applyAlignment="1">
      <alignment horizontal="right"/>
    </xf>
    <xf numFmtId="0" fontId="5" fillId="11" borderId="8" xfId="0" applyFont="1" applyFill="1" applyBorder="1" applyAlignment="1">
      <alignment horizontal="center"/>
    </xf>
    <xf numFmtId="165" fontId="5" fillId="11" borderId="8" xfId="0" applyNumberFormat="1" applyFont="1" applyFill="1" applyBorder="1" applyAlignment="1">
      <alignment horizontal="right"/>
    </xf>
    <xf numFmtId="0" fontId="4" fillId="11" borderId="37" xfId="0" applyFont="1" applyFill="1" applyBorder="1" applyAlignment="1">
      <alignment horizontal="center"/>
    </xf>
    <xf numFmtId="0" fontId="4" fillId="11" borderId="27" xfId="0" applyFont="1" applyFill="1" applyBorder="1" applyAlignment="1">
      <alignment horizontal="center"/>
    </xf>
    <xf numFmtId="0" fontId="5" fillId="11" borderId="38" xfId="0" applyFont="1" applyFill="1" applyBorder="1" applyAlignment="1">
      <alignment horizontal="center"/>
    </xf>
    <xf numFmtId="0" fontId="5" fillId="11" borderId="24" xfId="0" applyFont="1" applyFill="1" applyBorder="1" applyAlignment="1">
      <alignment horizontal="center"/>
    </xf>
    <xf numFmtId="167" fontId="5" fillId="11" borderId="35" xfId="0" applyNumberFormat="1" applyFont="1" applyFill="1" applyBorder="1" applyAlignment="1">
      <alignment horizontal="right"/>
    </xf>
    <xf numFmtId="0" fontId="5" fillId="11" borderId="9" xfId="0" applyFont="1" applyFill="1" applyBorder="1" applyAlignment="1">
      <alignment horizontal="center"/>
    </xf>
    <xf numFmtId="0" fontId="5" fillId="11" borderId="21" xfId="0" applyFont="1" applyFill="1" applyBorder="1" applyAlignment="1">
      <alignment horizontal="center"/>
    </xf>
    <xf numFmtId="167" fontId="5" fillId="11" borderId="17" xfId="1" applyNumberFormat="1" applyFont="1" applyFill="1" applyBorder="1" applyAlignment="1">
      <alignment horizontal="right"/>
    </xf>
    <xf numFmtId="0" fontId="5" fillId="11" borderId="1" xfId="0" applyFont="1" applyFill="1" applyBorder="1" applyAlignment="1">
      <alignment horizontal="center"/>
    </xf>
    <xf numFmtId="0" fontId="5" fillId="11" borderId="11" xfId="0" applyFont="1" applyFill="1" applyBorder="1" applyAlignment="1">
      <alignment horizontal="center"/>
    </xf>
    <xf numFmtId="167" fontId="5" fillId="11" borderId="36" xfId="0" applyNumberFormat="1" applyFont="1" applyFill="1" applyBorder="1" applyAlignment="1">
      <alignment horizontal="right"/>
    </xf>
    <xf numFmtId="1" fontId="4" fillId="11" borderId="37" xfId="0" applyNumberFormat="1" applyFont="1" applyFill="1" applyBorder="1" applyAlignment="1">
      <alignment horizontal="center"/>
    </xf>
    <xf numFmtId="1" fontId="4" fillId="11" borderId="9" xfId="0" applyNumberFormat="1" applyFont="1" applyFill="1" applyBorder="1" applyAlignment="1">
      <alignment horizontal="center"/>
    </xf>
    <xf numFmtId="166" fontId="4" fillId="11" borderId="28" xfId="0" applyNumberFormat="1" applyFont="1" applyFill="1" applyBorder="1" applyAlignment="1">
      <alignment horizontal="right"/>
    </xf>
    <xf numFmtId="167" fontId="4" fillId="11" borderId="47" xfId="2" applyNumberFormat="1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168" fontId="4" fillId="0" borderId="16" xfId="0" applyNumberFormat="1" applyFont="1" applyBorder="1" applyAlignment="1">
      <alignment horizontal="center"/>
    </xf>
    <xf numFmtId="1" fontId="4" fillId="12" borderId="37" xfId="0" applyNumberFormat="1" applyFont="1" applyFill="1" applyBorder="1" applyAlignment="1">
      <alignment horizontal="center"/>
    </xf>
    <xf numFmtId="0" fontId="4" fillId="12" borderId="37" xfId="0" applyFont="1" applyFill="1" applyBorder="1" applyAlignment="1">
      <alignment horizontal="center"/>
    </xf>
    <xf numFmtId="0" fontId="4" fillId="12" borderId="27" xfId="0" applyFont="1" applyFill="1" applyBorder="1" applyAlignment="1">
      <alignment horizontal="center"/>
    </xf>
    <xf numFmtId="0" fontId="5" fillId="12" borderId="38" xfId="0" applyFont="1" applyFill="1" applyBorder="1" applyAlignment="1">
      <alignment horizontal="center"/>
    </xf>
    <xf numFmtId="0" fontId="5" fillId="12" borderId="24" xfId="0" applyFont="1" applyFill="1" applyBorder="1" applyAlignment="1">
      <alignment horizontal="center"/>
    </xf>
    <xf numFmtId="167" fontId="5" fillId="12" borderId="35" xfId="0" applyNumberFormat="1" applyFont="1" applyFill="1" applyBorder="1" applyAlignment="1">
      <alignment horizontal="right"/>
    </xf>
    <xf numFmtId="0" fontId="5" fillId="12" borderId="9" xfId="0" applyFont="1" applyFill="1" applyBorder="1" applyAlignment="1">
      <alignment horizontal="center"/>
    </xf>
    <xf numFmtId="0" fontId="5" fillId="12" borderId="21" xfId="0" applyFont="1" applyFill="1" applyBorder="1" applyAlignment="1">
      <alignment horizontal="center"/>
    </xf>
    <xf numFmtId="167" fontId="5" fillId="12" borderId="17" xfId="1" applyNumberFormat="1" applyFont="1" applyFill="1" applyBorder="1" applyAlignment="1">
      <alignment horizontal="right"/>
    </xf>
    <xf numFmtId="0" fontId="5" fillId="12" borderId="1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167" fontId="5" fillId="12" borderId="36" xfId="0" applyNumberFormat="1" applyFont="1" applyFill="1" applyBorder="1" applyAlignment="1">
      <alignment horizontal="right"/>
    </xf>
    <xf numFmtId="1" fontId="4" fillId="12" borderId="38" xfId="0" applyNumberFormat="1" applyFont="1" applyFill="1" applyBorder="1" applyAlignment="1">
      <alignment horizontal="center"/>
    </xf>
    <xf numFmtId="1" fontId="4" fillId="12" borderId="9" xfId="0" applyNumberFormat="1" applyFont="1" applyFill="1" applyBorder="1" applyAlignment="1">
      <alignment horizontal="center"/>
    </xf>
    <xf numFmtId="165" fontId="5" fillId="12" borderId="31" xfId="0" applyNumberFormat="1" applyFont="1" applyFill="1" applyBorder="1" applyAlignment="1">
      <alignment horizontal="right"/>
    </xf>
    <xf numFmtId="166" fontId="4" fillId="12" borderId="28" xfId="0" applyNumberFormat="1" applyFont="1" applyFill="1" applyBorder="1" applyAlignment="1">
      <alignment horizontal="right"/>
    </xf>
    <xf numFmtId="0" fontId="5" fillId="12" borderId="30" xfId="0" applyFont="1" applyFill="1" applyBorder="1" applyAlignment="1">
      <alignment horizontal="center"/>
    </xf>
    <xf numFmtId="167" fontId="4" fillId="12" borderId="13" xfId="0" applyNumberFormat="1" applyFont="1" applyFill="1" applyBorder="1" applyAlignment="1">
      <alignment horizontal="center"/>
    </xf>
    <xf numFmtId="167" fontId="4" fillId="12" borderId="47" xfId="0" applyNumberFormat="1" applyFont="1" applyFill="1" applyBorder="1" applyAlignment="1">
      <alignment horizontal="center"/>
    </xf>
    <xf numFmtId="167" fontId="4" fillId="12" borderId="8" xfId="0" applyNumberFormat="1" applyFont="1" applyFill="1" applyBorder="1" applyAlignment="1">
      <alignment horizontal="center"/>
    </xf>
    <xf numFmtId="167" fontId="4" fillId="12" borderId="47" xfId="2" applyNumberFormat="1" applyFont="1" applyFill="1" applyBorder="1" applyAlignment="1">
      <alignment horizontal="center"/>
    </xf>
    <xf numFmtId="0" fontId="4" fillId="12" borderId="8" xfId="0" applyFont="1" applyFill="1" applyBorder="1" applyAlignment="1">
      <alignment horizontal="center"/>
    </xf>
    <xf numFmtId="166" fontId="4" fillId="12" borderId="13" xfId="0" applyNumberFormat="1" applyFont="1" applyFill="1" applyBorder="1" applyAlignment="1">
      <alignment horizontal="right"/>
    </xf>
    <xf numFmtId="166" fontId="4" fillId="12" borderId="47" xfId="0" applyNumberFormat="1" applyFont="1" applyFill="1" applyBorder="1" applyAlignment="1">
      <alignment horizontal="right"/>
    </xf>
    <xf numFmtId="0" fontId="4" fillId="7" borderId="13" xfId="0" applyFont="1" applyFill="1" applyBorder="1" applyAlignment="1">
      <alignment horizontal="center"/>
    </xf>
    <xf numFmtId="0" fontId="4" fillId="7" borderId="47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167" fontId="4" fillId="7" borderId="13" xfId="0" applyNumberFormat="1" applyFont="1" applyFill="1" applyBorder="1" applyAlignment="1">
      <alignment horizontal="center"/>
    </xf>
    <xf numFmtId="167" fontId="4" fillId="7" borderId="47" xfId="0" applyNumberFormat="1" applyFont="1" applyFill="1" applyBorder="1" applyAlignment="1">
      <alignment horizontal="center"/>
    </xf>
    <xf numFmtId="167" fontId="4" fillId="7" borderId="8" xfId="0" applyNumberFormat="1" applyFont="1" applyFill="1" applyBorder="1" applyAlignment="1">
      <alignment horizontal="center"/>
    </xf>
    <xf numFmtId="166" fontId="4" fillId="11" borderId="13" xfId="0" applyNumberFormat="1" applyFont="1" applyFill="1" applyBorder="1" applyAlignment="1">
      <alignment horizontal="right"/>
    </xf>
    <xf numFmtId="166" fontId="4" fillId="11" borderId="47" xfId="0" applyNumberFormat="1" applyFont="1" applyFill="1" applyBorder="1" applyAlignment="1">
      <alignment horizontal="right"/>
    </xf>
    <xf numFmtId="166" fontId="4" fillId="11" borderId="8" xfId="0" applyNumberFormat="1" applyFont="1" applyFill="1" applyBorder="1" applyAlignment="1">
      <alignment horizontal="right"/>
    </xf>
    <xf numFmtId="1" fontId="4" fillId="7" borderId="6" xfId="0" applyNumberFormat="1" applyFont="1" applyFill="1" applyBorder="1" applyAlignment="1">
      <alignment horizontal="center"/>
    </xf>
    <xf numFmtId="1" fontId="4" fillId="11" borderId="38" xfId="0" applyNumberFormat="1" applyFont="1" applyFill="1" applyBorder="1" applyAlignment="1">
      <alignment horizontal="center"/>
    </xf>
    <xf numFmtId="167" fontId="4" fillId="0" borderId="46" xfId="0" applyNumberFormat="1" applyFont="1" applyBorder="1"/>
    <xf numFmtId="0" fontId="4" fillId="0" borderId="13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7" fontId="5" fillId="0" borderId="28" xfId="0" applyNumberFormat="1" applyFont="1" applyBorder="1"/>
    <xf numFmtId="10" fontId="5" fillId="7" borderId="5" xfId="1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3" applyFont="1"/>
    <xf numFmtId="0" fontId="7" fillId="0" borderId="9" xfId="3" applyFont="1" applyBorder="1"/>
    <xf numFmtId="1" fontId="4" fillId="7" borderId="47" xfId="0" applyNumberFormat="1" applyFont="1" applyFill="1" applyBorder="1" applyAlignment="1">
      <alignment horizontal="center"/>
    </xf>
    <xf numFmtId="1" fontId="4" fillId="9" borderId="37" xfId="0" applyNumberFormat="1" applyFont="1" applyFill="1" applyBorder="1" applyAlignment="1">
      <alignment horizontal="center"/>
    </xf>
    <xf numFmtId="168" fontId="4" fillId="4" borderId="0" xfId="1" applyNumberFormat="1" applyFont="1" applyFill="1"/>
    <xf numFmtId="1" fontId="4" fillId="7" borderId="8" xfId="0" applyNumberFormat="1" applyFont="1" applyFill="1" applyBorder="1" applyAlignment="1">
      <alignment horizontal="center"/>
    </xf>
    <xf numFmtId="0" fontId="5" fillId="0" borderId="4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3" fillId="5" borderId="4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0" xfId="0" applyFont="1" applyBorder="1" applyAlignment="1">
      <alignment horizontal="center"/>
    </xf>
    <xf numFmtId="0" fontId="5" fillId="10" borderId="1" xfId="0" applyFont="1" applyFill="1" applyBorder="1" applyAlignment="1">
      <alignment horizontal="left"/>
    </xf>
    <xf numFmtId="0" fontId="5" fillId="10" borderId="2" xfId="0" applyFont="1" applyFill="1" applyBorder="1" applyAlignment="1">
      <alignment horizontal="left"/>
    </xf>
    <xf numFmtId="0" fontId="5" fillId="10" borderId="25" xfId="0" applyFont="1" applyFill="1" applyBorder="1" applyAlignment="1">
      <alignment horizontal="left"/>
    </xf>
    <xf numFmtId="0" fontId="4" fillId="0" borderId="2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40" xfId="0" applyFont="1" applyBorder="1" applyAlignment="1">
      <alignment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40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40" xfId="0" applyFont="1" applyBorder="1" applyAlignment="1">
      <alignment horizontal="left"/>
    </xf>
    <xf numFmtId="0" fontId="6" fillId="5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25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/>
    </xf>
    <xf numFmtId="0" fontId="5" fillId="11" borderId="2" xfId="0" applyFont="1" applyFill="1" applyBorder="1" applyAlignment="1">
      <alignment horizontal="center"/>
    </xf>
    <xf numFmtId="0" fontId="5" fillId="11" borderId="25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12" borderId="2" xfId="0" applyFont="1" applyFill="1" applyBorder="1" applyAlignment="1">
      <alignment horizontal="center"/>
    </xf>
    <xf numFmtId="0" fontId="5" fillId="12" borderId="25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25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25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9" borderId="25" xfId="0" applyFont="1" applyFill="1" applyBorder="1" applyAlignment="1">
      <alignment horizontal="center"/>
    </xf>
  </cellXfs>
  <cellStyles count="7">
    <cellStyle name="Comma" xfId="2" builtinId="3"/>
    <cellStyle name="Comma 2" xfId="4" xr:uid="{3DAC87F1-872C-4093-A298-7FCC1AE4850D}"/>
    <cellStyle name="Normal" xfId="0" builtinId="0"/>
    <cellStyle name="Normal 2" xfId="3" xr:uid="{9B29C514-5411-4425-8D0B-F113802EE1A3}"/>
    <cellStyle name="Normal 3" xfId="5" xr:uid="{338D5F82-13E5-47C9-9911-F818196DD11E}"/>
    <cellStyle name="Normal 4" xfId="6" xr:uid="{9B26FF90-3C51-45A7-91A4-E85B7889D243}"/>
    <cellStyle name="Percent" xfId="1" builtinId="5"/>
  </cellStyles>
  <dxfs count="0"/>
  <tableStyles count="0" defaultTableStyle="TableStyleMedium2" defaultPivotStyle="PivotStyleLight16"/>
  <colors>
    <mruColors>
      <color rgb="FFC7B7C5"/>
      <color rgb="FFB6C5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29</xdr:row>
          <xdr:rowOff>83820</xdr:rowOff>
        </xdr:from>
        <xdr:to>
          <xdr:col>1</xdr:col>
          <xdr:colOff>1257300</xdr:colOff>
          <xdr:row>35</xdr:row>
          <xdr:rowOff>45720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723900</xdr:colOff>
      <xdr:row>12</xdr:row>
      <xdr:rowOff>19050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CFBB445-B4FD-C8B5-8EB5-DABC527F669A}"/>
            </a:ext>
          </a:extLst>
        </xdr:cNvPr>
        <xdr:cNvSpPr txBox="1"/>
      </xdr:nvSpPr>
      <xdr:spPr>
        <a:xfrm>
          <a:off x="120777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6"/>
  <sheetViews>
    <sheetView showGridLines="0" tabSelected="1" topLeftCell="A11" zoomScale="110" zoomScaleNormal="110" workbookViewId="0">
      <selection activeCell="B18" sqref="B18"/>
    </sheetView>
  </sheetViews>
  <sheetFormatPr defaultColWidth="9.109375" defaultRowHeight="11.4" x14ac:dyDescent="0.2"/>
  <cols>
    <col min="1" max="1" width="2" style="5" customWidth="1"/>
    <col min="2" max="2" width="43.88671875" style="5" customWidth="1"/>
    <col min="3" max="7" width="17.109375" style="5" customWidth="1"/>
    <col min="8" max="16384" width="9.109375" style="5"/>
  </cols>
  <sheetData>
    <row r="1" spans="2:7" ht="12" thickBot="1" x14ac:dyDescent="0.25"/>
    <row r="2" spans="2:7" ht="14.4" customHeight="1" x14ac:dyDescent="0.2">
      <c r="B2" s="189" t="s">
        <v>15</v>
      </c>
      <c r="C2" s="190"/>
      <c r="D2" s="190"/>
      <c r="E2" s="190"/>
      <c r="F2" s="190"/>
      <c r="G2" s="191"/>
    </row>
    <row r="3" spans="2:7" ht="14.4" customHeight="1" x14ac:dyDescent="0.2">
      <c r="B3" s="192" t="s">
        <v>39</v>
      </c>
      <c r="C3" s="193"/>
      <c r="D3" s="193"/>
      <c r="E3" s="193"/>
      <c r="F3" s="193"/>
      <c r="G3" s="194"/>
    </row>
    <row r="4" spans="2:7" ht="12" thickBot="1" x14ac:dyDescent="0.25">
      <c r="B4" s="195"/>
      <c r="C4" s="196"/>
      <c r="D4" s="196"/>
      <c r="E4" s="196"/>
      <c r="F4" s="196"/>
      <c r="G4" s="197"/>
    </row>
    <row r="5" spans="2:7" ht="15" customHeight="1" thickBot="1" x14ac:dyDescent="0.3">
      <c r="B5" s="84" t="s">
        <v>35</v>
      </c>
      <c r="C5" s="198"/>
      <c r="D5" s="199"/>
      <c r="E5" s="199"/>
      <c r="F5" s="199"/>
      <c r="G5" s="200"/>
    </row>
    <row r="6" spans="2:7" ht="14.4" customHeight="1" x14ac:dyDescent="0.2">
      <c r="B6" s="195"/>
      <c r="C6" s="196"/>
      <c r="D6" s="196"/>
      <c r="E6" s="196"/>
      <c r="F6" s="196"/>
      <c r="G6" s="197"/>
    </row>
    <row r="7" spans="2:7" ht="11.4" customHeight="1" x14ac:dyDescent="0.25">
      <c r="B7" s="207" t="s">
        <v>16</v>
      </c>
      <c r="C7" s="208"/>
      <c r="D7" s="208"/>
      <c r="E7" s="208"/>
      <c r="F7" s="208"/>
      <c r="G7" s="209"/>
    </row>
    <row r="8" spans="2:7" ht="11.4" customHeight="1" x14ac:dyDescent="0.2">
      <c r="B8" s="195"/>
      <c r="C8" s="196"/>
      <c r="D8" s="196"/>
      <c r="E8" s="196"/>
      <c r="F8" s="196"/>
      <c r="G8" s="197"/>
    </row>
    <row r="9" spans="2:7" ht="40.5" customHeight="1" x14ac:dyDescent="0.2">
      <c r="B9" s="204" t="s">
        <v>56</v>
      </c>
      <c r="C9" s="205"/>
      <c r="D9" s="205"/>
      <c r="E9" s="205"/>
      <c r="F9" s="205"/>
      <c r="G9" s="206"/>
    </row>
    <row r="10" spans="2:7" ht="41.25" customHeight="1" x14ac:dyDescent="0.2">
      <c r="B10" s="201" t="s">
        <v>62</v>
      </c>
      <c r="C10" s="202"/>
      <c r="D10" s="202"/>
      <c r="E10" s="202"/>
      <c r="F10" s="202"/>
      <c r="G10" s="203"/>
    </row>
    <row r="11" spans="2:7" ht="11.4" customHeight="1" x14ac:dyDescent="0.2">
      <c r="B11" s="92" t="s">
        <v>50</v>
      </c>
      <c r="C11" s="180"/>
      <c r="D11" s="180"/>
      <c r="E11" s="180"/>
      <c r="F11" s="180"/>
      <c r="G11" s="81"/>
    </row>
    <row r="12" spans="2:7" ht="12" customHeight="1" thickBot="1" x14ac:dyDescent="0.25">
      <c r="B12" s="93"/>
      <c r="C12" s="94"/>
      <c r="D12" s="94"/>
      <c r="E12" s="94"/>
      <c r="F12" s="94"/>
      <c r="G12" s="97"/>
    </row>
    <row r="13" spans="2:7" ht="12.6" thickBot="1" x14ac:dyDescent="0.3">
      <c r="B13" s="187" t="s">
        <v>36</v>
      </c>
      <c r="C13" s="78" t="s">
        <v>17</v>
      </c>
      <c r="D13" s="79" t="s">
        <v>18</v>
      </c>
      <c r="E13" s="78" t="s">
        <v>19</v>
      </c>
      <c r="F13" s="79" t="s">
        <v>52</v>
      </c>
      <c r="G13" s="78" t="s">
        <v>53</v>
      </c>
    </row>
    <row r="14" spans="2:7" ht="12.6" thickBot="1" x14ac:dyDescent="0.3">
      <c r="B14" s="188"/>
      <c r="C14" s="105" t="s">
        <v>55</v>
      </c>
      <c r="D14" s="106" t="s">
        <v>63</v>
      </c>
      <c r="E14" s="105" t="s">
        <v>64</v>
      </c>
      <c r="F14" s="106" t="s">
        <v>65</v>
      </c>
      <c r="G14" s="105" t="s">
        <v>66</v>
      </c>
    </row>
    <row r="15" spans="2:7" ht="24.6" thickBot="1" x14ac:dyDescent="0.3">
      <c r="B15" s="80" t="s">
        <v>23</v>
      </c>
      <c r="C15" s="86" t="s">
        <v>24</v>
      </c>
      <c r="D15" s="104" t="s">
        <v>24</v>
      </c>
      <c r="E15" s="86" t="s">
        <v>24</v>
      </c>
      <c r="F15" s="104" t="s">
        <v>24</v>
      </c>
      <c r="G15" s="86" t="s">
        <v>24</v>
      </c>
    </row>
    <row r="16" spans="2:7" ht="45" customHeight="1" thickBot="1" x14ac:dyDescent="0.25">
      <c r="B16" s="100" t="s">
        <v>44</v>
      </c>
      <c r="C16" s="101"/>
      <c r="D16" s="85"/>
      <c r="E16" s="85"/>
      <c r="F16" s="85"/>
      <c r="G16" s="85"/>
    </row>
    <row r="17" spans="2:7" ht="45" customHeight="1" thickBot="1" x14ac:dyDescent="0.25">
      <c r="B17" s="102" t="s">
        <v>40</v>
      </c>
      <c r="C17" s="103"/>
      <c r="D17" s="85"/>
      <c r="E17" s="85"/>
      <c r="F17" s="85"/>
      <c r="G17" s="85"/>
    </row>
    <row r="18" spans="2:7" ht="45" customHeight="1" thickBot="1" x14ac:dyDescent="0.25">
      <c r="B18" s="102" t="s">
        <v>41</v>
      </c>
      <c r="C18" s="103"/>
      <c r="D18" s="85"/>
      <c r="E18" s="85"/>
      <c r="F18" s="85"/>
      <c r="G18" s="85"/>
    </row>
    <row r="19" spans="2:7" ht="45" customHeight="1" thickBot="1" x14ac:dyDescent="0.25">
      <c r="B19" s="102" t="s">
        <v>42</v>
      </c>
      <c r="C19" s="103"/>
      <c r="D19" s="85"/>
      <c r="E19" s="85"/>
      <c r="F19" s="85"/>
      <c r="G19" s="85"/>
    </row>
    <row r="20" spans="2:7" ht="45" customHeight="1" thickBot="1" x14ac:dyDescent="0.25">
      <c r="B20" s="102" t="s">
        <v>45</v>
      </c>
      <c r="C20" s="103"/>
      <c r="D20" s="85"/>
      <c r="E20" s="85"/>
      <c r="F20" s="85"/>
      <c r="G20" s="85"/>
    </row>
    <row r="21" spans="2:7" ht="14.4" customHeight="1" x14ac:dyDescent="0.2">
      <c r="B21" s="95"/>
      <c r="C21" s="96"/>
      <c r="D21" s="96"/>
      <c r="E21" s="180"/>
      <c r="F21" s="180"/>
      <c r="G21" s="81"/>
    </row>
    <row r="22" spans="2:7" s="87" customFormat="1" ht="12" x14ac:dyDescent="0.25">
      <c r="B22" s="89" t="s">
        <v>20</v>
      </c>
      <c r="C22" s="181"/>
      <c r="D22" s="181"/>
      <c r="E22" s="181"/>
      <c r="F22" s="181"/>
      <c r="G22" s="98"/>
    </row>
    <row r="23" spans="2:7" s="87" customFormat="1" x14ac:dyDescent="0.2">
      <c r="B23" s="88" t="s">
        <v>25</v>
      </c>
      <c r="C23" s="181"/>
      <c r="D23" s="181"/>
      <c r="E23" s="181"/>
      <c r="F23" s="181"/>
      <c r="G23" s="98"/>
    </row>
    <row r="24" spans="2:7" s="87" customFormat="1" x14ac:dyDescent="0.2">
      <c r="B24" s="88" t="s">
        <v>26</v>
      </c>
      <c r="C24" s="181"/>
      <c r="D24" s="181"/>
      <c r="E24" s="181"/>
      <c r="F24" s="181"/>
      <c r="G24" s="98"/>
    </row>
    <row r="25" spans="2:7" s="87" customFormat="1" x14ac:dyDescent="0.2">
      <c r="B25" s="88" t="s">
        <v>43</v>
      </c>
      <c r="C25" s="181"/>
      <c r="D25" s="181"/>
      <c r="E25" s="181"/>
      <c r="F25" s="181"/>
      <c r="G25" s="98"/>
    </row>
    <row r="26" spans="2:7" s="87" customFormat="1" x14ac:dyDescent="0.2">
      <c r="B26" s="88"/>
      <c r="C26" s="181"/>
      <c r="D26" s="181"/>
      <c r="E26" s="181"/>
      <c r="F26" s="181"/>
      <c r="G26" s="98"/>
    </row>
    <row r="27" spans="2:7" s="87" customFormat="1" ht="12" x14ac:dyDescent="0.25">
      <c r="B27" s="90"/>
      <c r="C27" s="181"/>
      <c r="D27" s="181"/>
      <c r="E27" s="181"/>
      <c r="F27" s="181"/>
      <c r="G27" s="98"/>
    </row>
    <row r="28" spans="2:7" s="87" customFormat="1" ht="12" x14ac:dyDescent="0.25">
      <c r="B28" s="90" t="s">
        <v>27</v>
      </c>
      <c r="C28" s="181"/>
      <c r="D28" s="181"/>
      <c r="E28" s="181"/>
      <c r="F28" s="181"/>
      <c r="G28" s="98"/>
    </row>
    <row r="29" spans="2:7" s="87" customFormat="1" ht="12" x14ac:dyDescent="0.25">
      <c r="B29" s="89" t="s">
        <v>54</v>
      </c>
      <c r="C29" s="181"/>
      <c r="D29" s="181"/>
      <c r="E29" s="181"/>
      <c r="F29" s="181"/>
      <c r="G29" s="98"/>
    </row>
    <row r="30" spans="2:7" ht="12" x14ac:dyDescent="0.25">
      <c r="B30" s="90"/>
      <c r="C30" s="181"/>
      <c r="D30" s="181"/>
      <c r="E30" s="181"/>
      <c r="F30" s="181"/>
      <c r="G30" s="98"/>
    </row>
    <row r="31" spans="2:7" ht="12" x14ac:dyDescent="0.25">
      <c r="B31" s="90"/>
      <c r="C31" s="181"/>
      <c r="D31" s="181"/>
      <c r="E31" s="181"/>
      <c r="F31" s="181"/>
      <c r="G31" s="98"/>
    </row>
    <row r="32" spans="2:7" x14ac:dyDescent="0.2">
      <c r="B32" s="88"/>
      <c r="C32" s="181"/>
      <c r="D32" s="181"/>
      <c r="E32" s="181"/>
      <c r="F32" s="181"/>
      <c r="G32" s="98"/>
    </row>
    <row r="33" spans="2:7" ht="12" x14ac:dyDescent="0.25">
      <c r="B33" s="90"/>
      <c r="C33" s="181"/>
      <c r="D33" s="181"/>
      <c r="E33" s="181"/>
      <c r="F33" s="181"/>
      <c r="G33" s="98"/>
    </row>
    <row r="34" spans="2:7" ht="12" x14ac:dyDescent="0.25">
      <c r="B34" s="90"/>
      <c r="C34" s="181"/>
      <c r="D34" s="181"/>
      <c r="E34" s="181"/>
      <c r="F34" s="181"/>
      <c r="G34" s="98"/>
    </row>
    <row r="35" spans="2:7" x14ac:dyDescent="0.2">
      <c r="B35" s="88"/>
      <c r="C35" s="181"/>
      <c r="D35" s="181"/>
      <c r="E35" s="181"/>
      <c r="F35" s="181"/>
      <c r="G35" s="98"/>
    </row>
    <row r="36" spans="2:7" ht="12.6" thickBot="1" x14ac:dyDescent="0.3">
      <c r="B36" s="182"/>
      <c r="C36" s="91"/>
      <c r="D36" s="91"/>
      <c r="E36" s="91"/>
      <c r="F36" s="91"/>
      <c r="G36" s="99"/>
    </row>
  </sheetData>
  <mergeCells count="10">
    <mergeCell ref="B13:B14"/>
    <mergeCell ref="B2:G2"/>
    <mergeCell ref="B3:G3"/>
    <mergeCell ref="B4:G4"/>
    <mergeCell ref="C5:G5"/>
    <mergeCell ref="B10:G10"/>
    <mergeCell ref="B9:G9"/>
    <mergeCell ref="B6:G6"/>
    <mergeCell ref="B7:G7"/>
    <mergeCell ref="B8:G8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53" r:id="rId4">
          <objectPr defaultSize="0" autoPict="0" r:id="rId5">
            <anchor moveWithCells="1">
              <from>
                <xdr:col>1</xdr:col>
                <xdr:colOff>76200</xdr:colOff>
                <xdr:row>29</xdr:row>
                <xdr:rowOff>83820</xdr:rowOff>
              </from>
              <to>
                <xdr:col>1</xdr:col>
                <xdr:colOff>1257300</xdr:colOff>
                <xdr:row>35</xdr:row>
                <xdr:rowOff>45720</xdr:rowOff>
              </to>
            </anchor>
          </objectPr>
        </oleObject>
      </mc:Choice>
      <mc:Fallback>
        <oleObject progId="Acrobat Document" dvAspect="DVASPECT_ICON" shapeId="105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showGridLines="0" zoomScaleNormal="100" zoomScaleSheetLayoutView="100" workbookViewId="0">
      <selection activeCell="E35" sqref="E35"/>
    </sheetView>
  </sheetViews>
  <sheetFormatPr defaultColWidth="9.109375" defaultRowHeight="11.4" x14ac:dyDescent="0.2"/>
  <cols>
    <col min="1" max="1" width="38.33203125" style="5" customWidth="1"/>
    <col min="2" max="2" width="11.109375" style="5" customWidth="1"/>
    <col min="3" max="3" width="14.5546875" style="5" bestFit="1" customWidth="1"/>
    <col min="4" max="4" width="15.109375" style="5" bestFit="1" customWidth="1"/>
    <col min="5" max="5" width="16.33203125" style="5" bestFit="1" customWidth="1"/>
    <col min="6" max="6" width="14.109375" style="5" customWidth="1"/>
    <col min="7" max="7" width="15.109375" style="5" bestFit="1" customWidth="1"/>
    <col min="8" max="8" width="16.33203125" style="5" bestFit="1" customWidth="1"/>
    <col min="9" max="9" width="14.109375" style="5" customWidth="1"/>
    <col min="10" max="10" width="15.109375" style="5" bestFit="1" customWidth="1"/>
    <col min="11" max="11" width="16.33203125" style="5" bestFit="1" customWidth="1"/>
    <col min="12" max="12" width="14.109375" style="5" customWidth="1"/>
    <col min="13" max="13" width="15.109375" style="5" bestFit="1" customWidth="1"/>
    <col min="14" max="14" width="19" style="5" bestFit="1" customWidth="1"/>
    <col min="15" max="15" width="14.109375" style="5" customWidth="1"/>
    <col min="16" max="16" width="15.109375" style="5" bestFit="1" customWidth="1"/>
    <col min="17" max="17" width="16.33203125" style="5" bestFit="1" customWidth="1"/>
    <col min="18" max="18" width="23" style="5" customWidth="1"/>
    <col min="19" max="16384" width="9.109375" style="5"/>
  </cols>
  <sheetData>
    <row r="1" spans="1:18" ht="16.8" thickBot="1" x14ac:dyDescent="0.45">
      <c r="A1" s="210" t="s">
        <v>51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2"/>
    </row>
    <row r="2" spans="1:18" ht="12.6" thickBot="1" x14ac:dyDescent="0.25">
      <c r="A2" s="213" t="s">
        <v>49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5"/>
      <c r="M2" s="215"/>
      <c r="N2" s="215"/>
      <c r="O2" s="215"/>
      <c r="P2" s="215"/>
      <c r="Q2" s="215"/>
      <c r="R2" s="216"/>
    </row>
    <row r="3" spans="1:18" ht="15.75" customHeight="1" thickBot="1" x14ac:dyDescent="0.3">
      <c r="A3" s="6"/>
      <c r="B3" s="13"/>
      <c r="C3" s="225" t="s">
        <v>57</v>
      </c>
      <c r="D3" s="226"/>
      <c r="E3" s="227"/>
      <c r="F3" s="228" t="s">
        <v>58</v>
      </c>
      <c r="G3" s="229"/>
      <c r="H3" s="230"/>
      <c r="I3" s="231" t="s">
        <v>59</v>
      </c>
      <c r="J3" s="232"/>
      <c r="K3" s="233"/>
      <c r="L3" s="219" t="s">
        <v>60</v>
      </c>
      <c r="M3" s="220"/>
      <c r="N3" s="221"/>
      <c r="O3" s="222" t="s">
        <v>61</v>
      </c>
      <c r="P3" s="223"/>
      <c r="Q3" s="224"/>
      <c r="R3" s="217" t="s">
        <v>37</v>
      </c>
    </row>
    <row r="4" spans="1:18" ht="12.6" thickBot="1" x14ac:dyDescent="0.3">
      <c r="A4" s="6" t="s">
        <v>1</v>
      </c>
      <c r="B4" s="13" t="s">
        <v>3</v>
      </c>
      <c r="C4" s="25" t="s">
        <v>28</v>
      </c>
      <c r="D4" s="25" t="s">
        <v>29</v>
      </c>
      <c r="E4" s="25" t="s">
        <v>0</v>
      </c>
      <c r="F4" s="42" t="s">
        <v>28</v>
      </c>
      <c r="G4" s="42" t="s">
        <v>29</v>
      </c>
      <c r="H4" s="43" t="s">
        <v>0</v>
      </c>
      <c r="I4" s="58" t="s">
        <v>28</v>
      </c>
      <c r="J4" s="58" t="s">
        <v>29</v>
      </c>
      <c r="K4" s="59" t="s">
        <v>0</v>
      </c>
      <c r="L4" s="120" t="s">
        <v>28</v>
      </c>
      <c r="M4" s="120" t="s">
        <v>29</v>
      </c>
      <c r="N4" s="121" t="s">
        <v>0</v>
      </c>
      <c r="O4" s="145" t="s">
        <v>28</v>
      </c>
      <c r="P4" s="155" t="s">
        <v>29</v>
      </c>
      <c r="Q4" s="153" t="s">
        <v>0</v>
      </c>
      <c r="R4" s="218"/>
    </row>
    <row r="5" spans="1:18" x14ac:dyDescent="0.2">
      <c r="A5" s="7" t="s">
        <v>2</v>
      </c>
      <c r="B5" s="175">
        <v>1</v>
      </c>
      <c r="C5" s="163">
        <v>12</v>
      </c>
      <c r="D5" s="166">
        <f>+'Rates Estimation'!$C$16</f>
        <v>0</v>
      </c>
      <c r="E5" s="27">
        <f>D5*C5</f>
        <v>0</v>
      </c>
      <c r="F5" s="110">
        <f>+C5</f>
        <v>12</v>
      </c>
      <c r="G5" s="107">
        <f>+'Rates Estimation'!$D$16</f>
        <v>0</v>
      </c>
      <c r="H5" s="107">
        <f>F5*G5</f>
        <v>0</v>
      </c>
      <c r="I5" s="114">
        <f>+F5</f>
        <v>12</v>
      </c>
      <c r="J5" s="115">
        <f>+'Rates Estimation'!$E$16</f>
        <v>0</v>
      </c>
      <c r="K5" s="115">
        <f>I5*J5</f>
        <v>0</v>
      </c>
      <c r="L5" s="133">
        <f>+I5</f>
        <v>12</v>
      </c>
      <c r="M5" s="169">
        <f>+'Rates Estimation'!$F$16</f>
        <v>0</v>
      </c>
      <c r="N5" s="169">
        <f>L5*M5</f>
        <v>0</v>
      </c>
      <c r="O5" s="151">
        <f>+L5</f>
        <v>12</v>
      </c>
      <c r="P5" s="156">
        <f>+'Rates Estimation'!$G$16</f>
        <v>0</v>
      </c>
      <c r="Q5" s="156">
        <f>O5*P5</f>
        <v>0</v>
      </c>
      <c r="R5" s="22">
        <f t="shared" ref="R5:R7" si="0">E5+H5+K5+N5+Q5</f>
        <v>0</v>
      </c>
    </row>
    <row r="6" spans="1:18" x14ac:dyDescent="0.2">
      <c r="A6" s="8" t="s">
        <v>46</v>
      </c>
      <c r="B6" s="176">
        <v>1</v>
      </c>
      <c r="C6" s="164">
        <v>18</v>
      </c>
      <c r="D6" s="167">
        <f>+'Rates Estimation'!$C$17</f>
        <v>0</v>
      </c>
      <c r="E6" s="27">
        <f>C6*D6</f>
        <v>0</v>
      </c>
      <c r="F6" s="111">
        <f>+C6</f>
        <v>18</v>
      </c>
      <c r="G6" s="108">
        <f>+'Rates Estimation'!$D$17</f>
        <v>0</v>
      </c>
      <c r="H6" s="108">
        <f t="shared" ref="H6:H9" si="1">F6*G6</f>
        <v>0</v>
      </c>
      <c r="I6" s="116">
        <f t="shared" ref="I6:I9" si="2">+F6</f>
        <v>18</v>
      </c>
      <c r="J6" s="117">
        <f>+'Rates Estimation'!$E$17</f>
        <v>0</v>
      </c>
      <c r="K6" s="117">
        <f t="shared" ref="K6:K9" si="3">I6*J6</f>
        <v>0</v>
      </c>
      <c r="L6" s="133">
        <f t="shared" ref="L6:L9" si="4">+I6</f>
        <v>18</v>
      </c>
      <c r="M6" s="170">
        <f>+'Rates Estimation'!$F$17</f>
        <v>0</v>
      </c>
      <c r="N6" s="170">
        <f t="shared" ref="N6:N9" si="5">L6*M6</f>
        <v>0</v>
      </c>
      <c r="O6" s="139">
        <f t="shared" ref="O6:O9" si="6">+L6</f>
        <v>18</v>
      </c>
      <c r="P6" s="157">
        <f>+'Rates Estimation'!$G$17</f>
        <v>0</v>
      </c>
      <c r="Q6" s="157">
        <f t="shared" ref="Q6:Q9" si="7">O6*P6</f>
        <v>0</v>
      </c>
      <c r="R6" s="22">
        <f t="shared" si="0"/>
        <v>0</v>
      </c>
    </row>
    <row r="7" spans="1:18" x14ac:dyDescent="0.2">
      <c r="A7" s="8" t="s">
        <v>21</v>
      </c>
      <c r="B7" s="176">
        <v>1</v>
      </c>
      <c r="C7" s="164">
        <v>30</v>
      </c>
      <c r="D7" s="167">
        <f>+'Rates Estimation'!$C$18</f>
        <v>0</v>
      </c>
      <c r="E7" s="27">
        <f t="shared" ref="E7:E8" si="8">C7*D7</f>
        <v>0</v>
      </c>
      <c r="F7" s="111">
        <f>+C7</f>
        <v>30</v>
      </c>
      <c r="G7" s="108">
        <f>+'Rates Estimation'!$D$18</f>
        <v>0</v>
      </c>
      <c r="H7" s="108">
        <f t="shared" si="1"/>
        <v>0</v>
      </c>
      <c r="I7" s="116">
        <f t="shared" si="2"/>
        <v>30</v>
      </c>
      <c r="J7" s="117">
        <f>+'Rates Estimation'!$E$18</f>
        <v>0</v>
      </c>
      <c r="K7" s="117">
        <f t="shared" si="3"/>
        <v>0</v>
      </c>
      <c r="L7" s="133">
        <f t="shared" si="4"/>
        <v>30</v>
      </c>
      <c r="M7" s="170">
        <f>+'Rates Estimation'!$F$18</f>
        <v>0</v>
      </c>
      <c r="N7" s="170">
        <f t="shared" si="5"/>
        <v>0</v>
      </c>
      <c r="O7" s="139">
        <f t="shared" si="6"/>
        <v>30</v>
      </c>
      <c r="P7" s="157">
        <f>+'Rates Estimation'!$G$18</f>
        <v>0</v>
      </c>
      <c r="Q7" s="157">
        <f t="shared" si="7"/>
        <v>0</v>
      </c>
      <c r="R7" s="22">
        <f t="shared" si="0"/>
        <v>0</v>
      </c>
    </row>
    <row r="8" spans="1:18" x14ac:dyDescent="0.2">
      <c r="A8" s="8" t="s">
        <v>22</v>
      </c>
      <c r="B8" s="176">
        <v>2</v>
      </c>
      <c r="C8" s="164">
        <v>128</v>
      </c>
      <c r="D8" s="167">
        <f>+'Rates Estimation'!$C$19</f>
        <v>0</v>
      </c>
      <c r="E8" s="27">
        <f t="shared" si="8"/>
        <v>0</v>
      </c>
      <c r="F8" s="111">
        <f>+C8</f>
        <v>128</v>
      </c>
      <c r="G8" s="108">
        <f>+'Rates Estimation'!$D$19</f>
        <v>0</v>
      </c>
      <c r="H8" s="108">
        <f t="shared" si="1"/>
        <v>0</v>
      </c>
      <c r="I8" s="116">
        <f t="shared" si="2"/>
        <v>128</v>
      </c>
      <c r="J8" s="117">
        <f>+'Rates Estimation'!$E$19</f>
        <v>0</v>
      </c>
      <c r="K8" s="117">
        <f t="shared" si="3"/>
        <v>0</v>
      </c>
      <c r="L8" s="133">
        <f t="shared" si="4"/>
        <v>128</v>
      </c>
      <c r="M8" s="170">
        <f>+'Rates Estimation'!$F$19</f>
        <v>0</v>
      </c>
      <c r="N8" s="170">
        <f t="shared" si="5"/>
        <v>0</v>
      </c>
      <c r="O8" s="139">
        <f t="shared" si="6"/>
        <v>128</v>
      </c>
      <c r="P8" s="157">
        <f>+'Rates Estimation'!$G$19</f>
        <v>0</v>
      </c>
      <c r="Q8" s="157">
        <f t="shared" si="7"/>
        <v>0</v>
      </c>
      <c r="R8" s="22">
        <f>E8+H8+K8+N8+Q8</f>
        <v>0</v>
      </c>
    </row>
    <row r="9" spans="1:18" ht="12" thickBot="1" x14ac:dyDescent="0.25">
      <c r="A9" s="14" t="s">
        <v>47</v>
      </c>
      <c r="B9" s="177">
        <v>4</v>
      </c>
      <c r="C9" s="165">
        <v>472</v>
      </c>
      <c r="D9" s="168">
        <f>+'Rates Estimation'!$C$20</f>
        <v>0</v>
      </c>
      <c r="E9" s="28">
        <f>C9*D9</f>
        <v>0</v>
      </c>
      <c r="F9" s="112">
        <f>+C9</f>
        <v>472</v>
      </c>
      <c r="G9" s="109">
        <f>+'Rates Estimation'!$D$20</f>
        <v>0</v>
      </c>
      <c r="H9" s="109">
        <f t="shared" si="1"/>
        <v>0</v>
      </c>
      <c r="I9" s="118">
        <f t="shared" si="2"/>
        <v>472</v>
      </c>
      <c r="J9" s="119">
        <f>+'Rates Estimation'!$E$20</f>
        <v>0</v>
      </c>
      <c r="K9" s="119">
        <f t="shared" si="3"/>
        <v>0</v>
      </c>
      <c r="L9" s="134">
        <f t="shared" si="4"/>
        <v>472</v>
      </c>
      <c r="M9" s="171">
        <f>+'Rates Estimation'!$F$20</f>
        <v>0</v>
      </c>
      <c r="N9" s="171">
        <f t="shared" si="5"/>
        <v>0</v>
      </c>
      <c r="O9" s="152">
        <f t="shared" si="6"/>
        <v>472</v>
      </c>
      <c r="P9" s="158">
        <f>+'Rates Estimation'!$G$20</f>
        <v>0</v>
      </c>
      <c r="Q9" s="158">
        <f t="shared" si="7"/>
        <v>0</v>
      </c>
      <c r="R9" s="23">
        <f>E9+H9+K9+N9+Q9</f>
        <v>0</v>
      </c>
    </row>
    <row r="10" spans="1:18" ht="12.6" thickBot="1" x14ac:dyDescent="0.3">
      <c r="A10" s="7" t="s">
        <v>30</v>
      </c>
      <c r="B10" s="15"/>
      <c r="C10" s="26">
        <f>SUM(C5:C9)</f>
        <v>660</v>
      </c>
      <c r="D10" s="29"/>
      <c r="E10" s="27">
        <f>SUM(E5:E9)</f>
        <v>0</v>
      </c>
      <c r="F10" s="113">
        <f>SUM(F5:F9)</f>
        <v>660</v>
      </c>
      <c r="G10" s="45"/>
      <c r="H10" s="44">
        <f>SUM(H5:H9)</f>
        <v>0</v>
      </c>
      <c r="I10" s="60">
        <f>SUM(I5:I9)</f>
        <v>660</v>
      </c>
      <c r="J10" s="62"/>
      <c r="K10" s="61">
        <f>SUM(K5:K9)</f>
        <v>0</v>
      </c>
      <c r="L10" s="122">
        <f>SUM(L5:L9)</f>
        <v>660</v>
      </c>
      <c r="M10" s="136"/>
      <c r="N10" s="135">
        <f>SUM(N5:N9)</f>
        <v>0</v>
      </c>
      <c r="O10" s="140">
        <f>SUM(O5:O9)</f>
        <v>660</v>
      </c>
      <c r="P10" s="159"/>
      <c r="Q10" s="154">
        <f>SUM(Q5:Q9)</f>
        <v>0</v>
      </c>
      <c r="R10" s="178">
        <f>SUM(R5:R9)</f>
        <v>0</v>
      </c>
    </row>
    <row r="11" spans="1:18" ht="12.6" thickBot="1" x14ac:dyDescent="0.3">
      <c r="A11" s="9" t="s">
        <v>4</v>
      </c>
      <c r="B11" s="138">
        <v>7.4999999999999997E-2</v>
      </c>
      <c r="C11" s="30"/>
      <c r="D11" s="31"/>
      <c r="E11" s="32">
        <f>E10*B11</f>
        <v>0</v>
      </c>
      <c r="F11" s="46"/>
      <c r="G11" s="47"/>
      <c r="H11" s="48">
        <f>H10*B11</f>
        <v>0</v>
      </c>
      <c r="I11" s="63"/>
      <c r="J11" s="64"/>
      <c r="K11" s="61">
        <f>K10*B11</f>
        <v>0</v>
      </c>
      <c r="L11" s="123"/>
      <c r="M11" s="137"/>
      <c r="N11" s="135">
        <f>N10*B11</f>
        <v>0</v>
      </c>
      <c r="O11" s="141"/>
      <c r="P11" s="160"/>
      <c r="Q11" s="154">
        <f>Q10*B11</f>
        <v>0</v>
      </c>
      <c r="R11" s="77">
        <f>E11+H11+K11+N11+Q11</f>
        <v>0</v>
      </c>
    </row>
    <row r="12" spans="1:18" ht="12" x14ac:dyDescent="0.25">
      <c r="A12" s="10" t="s">
        <v>5</v>
      </c>
      <c r="B12" s="16"/>
      <c r="C12" s="33"/>
      <c r="D12" s="34"/>
      <c r="E12" s="35">
        <f>SUM(E10:E11)</f>
        <v>0</v>
      </c>
      <c r="F12" s="49"/>
      <c r="G12" s="50"/>
      <c r="H12" s="51">
        <f>SUM(H10:H11)</f>
        <v>0</v>
      </c>
      <c r="I12" s="65"/>
      <c r="J12" s="66"/>
      <c r="K12" s="67">
        <f>SUM(K10:K11)</f>
        <v>0</v>
      </c>
      <c r="L12" s="124"/>
      <c r="M12" s="125"/>
      <c r="N12" s="126">
        <f>SUM(N10:N11)</f>
        <v>0</v>
      </c>
      <c r="O12" s="142"/>
      <c r="P12" s="143"/>
      <c r="Q12" s="144">
        <f>SUM(Q10:Q11)</f>
        <v>0</v>
      </c>
      <c r="R12" s="19">
        <f>SUM(R10:R11)</f>
        <v>0</v>
      </c>
    </row>
    <row r="13" spans="1:18" ht="12.6" thickBot="1" x14ac:dyDescent="0.3">
      <c r="A13" s="11" t="s">
        <v>7</v>
      </c>
      <c r="B13" s="17"/>
      <c r="C13" s="36"/>
      <c r="D13" s="37"/>
      <c r="E13" s="38">
        <f>E12*15%</f>
        <v>0</v>
      </c>
      <c r="F13" s="52"/>
      <c r="G13" s="53"/>
      <c r="H13" s="54">
        <f>H12*15%</f>
        <v>0</v>
      </c>
      <c r="I13" s="68"/>
      <c r="J13" s="69"/>
      <c r="K13" s="70">
        <f>K12*15%</f>
        <v>0</v>
      </c>
      <c r="L13" s="127"/>
      <c r="M13" s="128"/>
      <c r="N13" s="129">
        <f>N12*15%</f>
        <v>0</v>
      </c>
      <c r="O13" s="145"/>
      <c r="P13" s="146"/>
      <c r="Q13" s="147">
        <f>Q12*15%</f>
        <v>0</v>
      </c>
      <c r="R13" s="20">
        <f>R12*15%</f>
        <v>0</v>
      </c>
    </row>
    <row r="14" spans="1:18" ht="12.6" thickBot="1" x14ac:dyDescent="0.3">
      <c r="A14" s="12" t="s">
        <v>6</v>
      </c>
      <c r="B14" s="18"/>
      <c r="C14" s="39"/>
      <c r="D14" s="179"/>
      <c r="E14" s="41">
        <f>E12+E13</f>
        <v>0</v>
      </c>
      <c r="F14" s="55"/>
      <c r="G14" s="56"/>
      <c r="H14" s="57">
        <f>SUM(H12:H13)</f>
        <v>0</v>
      </c>
      <c r="I14" s="71"/>
      <c r="J14" s="72"/>
      <c r="K14" s="73">
        <f>K12+K13</f>
        <v>0</v>
      </c>
      <c r="L14" s="130"/>
      <c r="M14" s="131"/>
      <c r="N14" s="132">
        <f>N12+N13</f>
        <v>0</v>
      </c>
      <c r="O14" s="148"/>
      <c r="P14" s="149"/>
      <c r="Q14" s="150">
        <f>Q12+Q13</f>
        <v>0</v>
      </c>
      <c r="R14" s="21">
        <f>R12+R13</f>
        <v>0</v>
      </c>
    </row>
    <row r="15" spans="1:18" ht="12" thickBot="1" x14ac:dyDescent="0.25"/>
    <row r="16" spans="1:18" ht="12.6" thickBot="1" x14ac:dyDescent="0.25">
      <c r="A16" s="213" t="s">
        <v>48</v>
      </c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5"/>
      <c r="M16" s="215"/>
      <c r="N16" s="215"/>
      <c r="O16" s="215"/>
      <c r="P16" s="215"/>
      <c r="Q16" s="215"/>
      <c r="R16" s="216"/>
    </row>
    <row r="17" spans="1:18" ht="15.75" customHeight="1" thickBot="1" x14ac:dyDescent="0.3">
      <c r="A17" s="6"/>
      <c r="B17" s="13"/>
      <c r="C17" s="225" t="s">
        <v>57</v>
      </c>
      <c r="D17" s="226"/>
      <c r="E17" s="227"/>
      <c r="F17" s="228" t="s">
        <v>58</v>
      </c>
      <c r="G17" s="229"/>
      <c r="H17" s="230"/>
      <c r="I17" s="231" t="s">
        <v>59</v>
      </c>
      <c r="J17" s="232"/>
      <c r="K17" s="233"/>
      <c r="L17" s="219" t="s">
        <v>60</v>
      </c>
      <c r="M17" s="220"/>
      <c r="N17" s="221"/>
      <c r="O17" s="222" t="s">
        <v>61</v>
      </c>
      <c r="P17" s="223"/>
      <c r="Q17" s="224"/>
      <c r="R17" s="217" t="s">
        <v>37</v>
      </c>
    </row>
    <row r="18" spans="1:18" ht="12.6" thickBot="1" x14ac:dyDescent="0.3">
      <c r="A18" s="6" t="s">
        <v>1</v>
      </c>
      <c r="B18" s="13" t="s">
        <v>3</v>
      </c>
      <c r="C18" s="25" t="s">
        <v>28</v>
      </c>
      <c r="D18" s="25" t="s">
        <v>29</v>
      </c>
      <c r="E18" s="25" t="s">
        <v>0</v>
      </c>
      <c r="F18" s="42" t="s">
        <v>28</v>
      </c>
      <c r="G18" s="42" t="s">
        <v>29</v>
      </c>
      <c r="H18" s="43" t="s">
        <v>0</v>
      </c>
      <c r="I18" s="58" t="s">
        <v>28</v>
      </c>
      <c r="J18" s="58" t="s">
        <v>29</v>
      </c>
      <c r="K18" s="59" t="s">
        <v>0</v>
      </c>
      <c r="L18" s="120" t="s">
        <v>28</v>
      </c>
      <c r="M18" s="120" t="s">
        <v>29</v>
      </c>
      <c r="N18" s="121" t="s">
        <v>0</v>
      </c>
      <c r="O18" s="145" t="s">
        <v>28</v>
      </c>
      <c r="P18" s="155" t="s">
        <v>29</v>
      </c>
      <c r="Q18" s="153" t="s">
        <v>0</v>
      </c>
      <c r="R18" s="218"/>
    </row>
    <row r="19" spans="1:18" x14ac:dyDescent="0.2">
      <c r="A19" s="7" t="s">
        <v>2</v>
      </c>
      <c r="B19" s="163">
        <v>1</v>
      </c>
      <c r="C19" s="163">
        <v>10</v>
      </c>
      <c r="D19" s="166">
        <f>+'Rates Estimation'!$C$16</f>
        <v>0</v>
      </c>
      <c r="E19" s="166">
        <f>C19*D19</f>
        <v>0</v>
      </c>
      <c r="F19" s="110">
        <f>+C19</f>
        <v>10</v>
      </c>
      <c r="G19" s="107">
        <f>+'Rates Estimation'!$D$16</f>
        <v>0</v>
      </c>
      <c r="H19" s="107">
        <f>F19*G19</f>
        <v>0</v>
      </c>
      <c r="I19" s="114">
        <f>+F19</f>
        <v>10</v>
      </c>
      <c r="J19" s="115">
        <f>+'Rates Estimation'!$E$16</f>
        <v>0</v>
      </c>
      <c r="K19" s="115">
        <f>I19*J19</f>
        <v>0</v>
      </c>
      <c r="L19" s="133">
        <f>+I19</f>
        <v>10</v>
      </c>
      <c r="M19" s="169">
        <f>+'Rates Estimation'!$F$16</f>
        <v>0</v>
      </c>
      <c r="N19" s="169">
        <f>L19*M19</f>
        <v>0</v>
      </c>
      <c r="O19" s="151">
        <f>+L19</f>
        <v>10</v>
      </c>
      <c r="P19" s="156">
        <f>+'Rates Estimation'!$G$16</f>
        <v>0</v>
      </c>
      <c r="Q19" s="156">
        <f>O19*P19</f>
        <v>0</v>
      </c>
      <c r="R19" s="22">
        <f t="shared" ref="R19:R21" si="9">E19+H19+K19+N19+Q19</f>
        <v>0</v>
      </c>
    </row>
    <row r="20" spans="1:18" x14ac:dyDescent="0.2">
      <c r="A20" s="8" t="s">
        <v>46</v>
      </c>
      <c r="B20" s="164">
        <v>1</v>
      </c>
      <c r="C20" s="164">
        <v>15</v>
      </c>
      <c r="D20" s="167">
        <f>+'Rates Estimation'!$C$17</f>
        <v>0</v>
      </c>
      <c r="E20" s="167">
        <f t="shared" ref="E20:E23" si="10">C20*D20</f>
        <v>0</v>
      </c>
      <c r="F20" s="111">
        <f>+C20</f>
        <v>15</v>
      </c>
      <c r="G20" s="108">
        <f>+'Rates Estimation'!$D$17</f>
        <v>0</v>
      </c>
      <c r="H20" s="108">
        <f t="shared" ref="H20:H23" si="11">F20*G20</f>
        <v>0</v>
      </c>
      <c r="I20" s="116">
        <f t="shared" ref="I20:I23" si="12">+F20</f>
        <v>15</v>
      </c>
      <c r="J20" s="117">
        <f>+'Rates Estimation'!$E$17</f>
        <v>0</v>
      </c>
      <c r="K20" s="117">
        <f t="shared" ref="K20:K23" si="13">I20*J20</f>
        <v>0</v>
      </c>
      <c r="L20" s="133">
        <f t="shared" ref="L20:L23" si="14">+I20</f>
        <v>15</v>
      </c>
      <c r="M20" s="170">
        <f>+'Rates Estimation'!$F$17</f>
        <v>0</v>
      </c>
      <c r="N20" s="170">
        <f t="shared" ref="N20:N23" si="15">L20*M20</f>
        <v>0</v>
      </c>
      <c r="O20" s="139">
        <f t="shared" ref="O20:O23" si="16">+L20</f>
        <v>15</v>
      </c>
      <c r="P20" s="157">
        <f>+'Rates Estimation'!$G$17</f>
        <v>0</v>
      </c>
      <c r="Q20" s="157">
        <f t="shared" ref="Q20:Q23" si="17">O20*P20</f>
        <v>0</v>
      </c>
      <c r="R20" s="22">
        <f t="shared" si="9"/>
        <v>0</v>
      </c>
    </row>
    <row r="21" spans="1:18" x14ac:dyDescent="0.2">
      <c r="A21" s="8" t="s">
        <v>21</v>
      </c>
      <c r="B21" s="164">
        <v>1</v>
      </c>
      <c r="C21" s="164">
        <v>30</v>
      </c>
      <c r="D21" s="167">
        <f>+'Rates Estimation'!$C$18</f>
        <v>0</v>
      </c>
      <c r="E21" s="167">
        <f t="shared" si="10"/>
        <v>0</v>
      </c>
      <c r="F21" s="111">
        <f>+C21</f>
        <v>30</v>
      </c>
      <c r="G21" s="108">
        <f>+'Rates Estimation'!$D$18</f>
        <v>0</v>
      </c>
      <c r="H21" s="108">
        <f t="shared" si="11"/>
        <v>0</v>
      </c>
      <c r="I21" s="116">
        <f t="shared" si="12"/>
        <v>30</v>
      </c>
      <c r="J21" s="117">
        <f>+'Rates Estimation'!$E$18</f>
        <v>0</v>
      </c>
      <c r="K21" s="117">
        <f t="shared" si="13"/>
        <v>0</v>
      </c>
      <c r="L21" s="133">
        <f t="shared" si="14"/>
        <v>30</v>
      </c>
      <c r="M21" s="170">
        <f>+'Rates Estimation'!$F$18</f>
        <v>0</v>
      </c>
      <c r="N21" s="170">
        <f t="shared" si="15"/>
        <v>0</v>
      </c>
      <c r="O21" s="139">
        <f t="shared" si="16"/>
        <v>30</v>
      </c>
      <c r="P21" s="157">
        <f>+'Rates Estimation'!$G$18</f>
        <v>0</v>
      </c>
      <c r="Q21" s="157">
        <f t="shared" si="17"/>
        <v>0</v>
      </c>
      <c r="R21" s="22">
        <f t="shared" si="9"/>
        <v>0</v>
      </c>
    </row>
    <row r="22" spans="1:18" x14ac:dyDescent="0.2">
      <c r="A22" s="8" t="s">
        <v>22</v>
      </c>
      <c r="B22" s="164">
        <v>2</v>
      </c>
      <c r="C22" s="164">
        <v>80</v>
      </c>
      <c r="D22" s="167">
        <f>+'Rates Estimation'!$C$19</f>
        <v>0</v>
      </c>
      <c r="E22" s="167">
        <f t="shared" si="10"/>
        <v>0</v>
      </c>
      <c r="F22" s="111">
        <f>+C22</f>
        <v>80</v>
      </c>
      <c r="G22" s="108">
        <f>+'Rates Estimation'!$D$19</f>
        <v>0</v>
      </c>
      <c r="H22" s="108">
        <f t="shared" si="11"/>
        <v>0</v>
      </c>
      <c r="I22" s="116">
        <f t="shared" si="12"/>
        <v>80</v>
      </c>
      <c r="J22" s="117">
        <f>+'Rates Estimation'!$E$19</f>
        <v>0</v>
      </c>
      <c r="K22" s="117">
        <f t="shared" si="13"/>
        <v>0</v>
      </c>
      <c r="L22" s="133">
        <f t="shared" si="14"/>
        <v>80</v>
      </c>
      <c r="M22" s="170">
        <f>+'Rates Estimation'!$F$19</f>
        <v>0</v>
      </c>
      <c r="N22" s="170">
        <f t="shared" si="15"/>
        <v>0</v>
      </c>
      <c r="O22" s="139">
        <f t="shared" si="16"/>
        <v>80</v>
      </c>
      <c r="P22" s="157">
        <f>+'Rates Estimation'!$G$19</f>
        <v>0</v>
      </c>
      <c r="Q22" s="157">
        <f t="shared" si="17"/>
        <v>0</v>
      </c>
      <c r="R22" s="22">
        <f>E22+H22+K22+N22+Q22</f>
        <v>0</v>
      </c>
    </row>
    <row r="23" spans="1:18" ht="12" thickBot="1" x14ac:dyDescent="0.25">
      <c r="A23" s="14" t="s">
        <v>47</v>
      </c>
      <c r="B23" s="165">
        <v>3</v>
      </c>
      <c r="C23" s="165">
        <v>270</v>
      </c>
      <c r="D23" s="168">
        <f>+'Rates Estimation'!$C$20</f>
        <v>0</v>
      </c>
      <c r="E23" s="168">
        <f t="shared" si="10"/>
        <v>0</v>
      </c>
      <c r="F23" s="112">
        <f>+C23</f>
        <v>270</v>
      </c>
      <c r="G23" s="109">
        <f>+'Rates Estimation'!$D$20</f>
        <v>0</v>
      </c>
      <c r="H23" s="109">
        <f t="shared" si="11"/>
        <v>0</v>
      </c>
      <c r="I23" s="118">
        <f t="shared" si="12"/>
        <v>270</v>
      </c>
      <c r="J23" s="119">
        <f>+'Rates Estimation'!$E$20</f>
        <v>0</v>
      </c>
      <c r="K23" s="119">
        <f t="shared" si="13"/>
        <v>0</v>
      </c>
      <c r="L23" s="134">
        <f t="shared" si="14"/>
        <v>270</v>
      </c>
      <c r="M23" s="171">
        <f>+'Rates Estimation'!$F$20</f>
        <v>0</v>
      </c>
      <c r="N23" s="171">
        <f t="shared" si="15"/>
        <v>0</v>
      </c>
      <c r="O23" s="152">
        <f t="shared" si="16"/>
        <v>270</v>
      </c>
      <c r="P23" s="158">
        <f>+'Rates Estimation'!$G$20</f>
        <v>0</v>
      </c>
      <c r="Q23" s="158">
        <f t="shared" si="17"/>
        <v>0</v>
      </c>
      <c r="R23" s="23">
        <f>E23+H23+K23+N23+Q23</f>
        <v>0</v>
      </c>
    </row>
    <row r="24" spans="1:18" ht="12.6" thickBot="1" x14ac:dyDescent="0.3">
      <c r="A24" s="7" t="s">
        <v>30</v>
      </c>
      <c r="B24" s="15"/>
      <c r="C24" s="172">
        <f>SUM(C19:C23)</f>
        <v>405</v>
      </c>
      <c r="D24" s="29"/>
      <c r="E24" s="27">
        <f>SUM(E19:E23)</f>
        <v>0</v>
      </c>
      <c r="F24" s="113">
        <f>SUM(F19:F23)</f>
        <v>405</v>
      </c>
      <c r="G24" s="45"/>
      <c r="H24" s="44">
        <f>SUM(H19:H23)</f>
        <v>0</v>
      </c>
      <c r="I24" s="60">
        <f>SUM(I19:I23)</f>
        <v>405</v>
      </c>
      <c r="J24" s="62"/>
      <c r="K24" s="61">
        <f>SUM(K19:K23)</f>
        <v>0</v>
      </c>
      <c r="L24" s="122">
        <f>SUM(L19:L23)</f>
        <v>405</v>
      </c>
      <c r="M24" s="136"/>
      <c r="N24" s="135">
        <f>SUM(N19:N23)</f>
        <v>0</v>
      </c>
      <c r="O24" s="140">
        <f>SUM(O19:O23)</f>
        <v>405</v>
      </c>
      <c r="P24" s="159"/>
      <c r="Q24" s="154">
        <f>SUM(Q19:Q23)</f>
        <v>0</v>
      </c>
      <c r="R24" s="178">
        <f>SUM(R19:R23)</f>
        <v>0</v>
      </c>
    </row>
    <row r="25" spans="1:18" ht="12.6" thickBot="1" x14ac:dyDescent="0.3">
      <c r="A25" s="9" t="s">
        <v>4</v>
      </c>
      <c r="B25" s="138">
        <v>7.4999999999999997E-2</v>
      </c>
      <c r="C25" s="30"/>
      <c r="D25" s="31"/>
      <c r="E25" s="32">
        <f>E24*B25</f>
        <v>0</v>
      </c>
      <c r="F25" s="46"/>
      <c r="G25" s="47"/>
      <c r="H25" s="48">
        <f>H24*B25</f>
        <v>0</v>
      </c>
      <c r="I25" s="63"/>
      <c r="J25" s="64"/>
      <c r="K25" s="61">
        <f>K24*B25</f>
        <v>0</v>
      </c>
      <c r="L25" s="123"/>
      <c r="M25" s="137"/>
      <c r="N25" s="135">
        <f>N24*B25</f>
        <v>0</v>
      </c>
      <c r="O25" s="141"/>
      <c r="P25" s="160"/>
      <c r="Q25" s="154">
        <f>Q24*B25</f>
        <v>0</v>
      </c>
      <c r="R25" s="77">
        <f>E25+H25+K25+N25+Q25</f>
        <v>0</v>
      </c>
    </row>
    <row r="26" spans="1:18" ht="12" x14ac:dyDescent="0.25">
      <c r="A26" s="10" t="s">
        <v>5</v>
      </c>
      <c r="B26" s="16"/>
      <c r="C26" s="33"/>
      <c r="D26" s="34"/>
      <c r="E26" s="35">
        <f>SUM(E24:E25)</f>
        <v>0</v>
      </c>
      <c r="F26" s="49"/>
      <c r="G26" s="50"/>
      <c r="H26" s="51">
        <f>SUM(H24:H25)</f>
        <v>0</v>
      </c>
      <c r="I26" s="65"/>
      <c r="J26" s="66"/>
      <c r="K26" s="67">
        <f>SUM(K24:K25)</f>
        <v>0</v>
      </c>
      <c r="L26" s="124"/>
      <c r="M26" s="125"/>
      <c r="N26" s="126">
        <f>SUM(N24:N25)</f>
        <v>0</v>
      </c>
      <c r="O26" s="142"/>
      <c r="P26" s="143"/>
      <c r="Q26" s="144">
        <f>SUM(Q24:Q25)</f>
        <v>0</v>
      </c>
      <c r="R26" s="19">
        <f>SUM(R24:R25)</f>
        <v>0</v>
      </c>
    </row>
    <row r="27" spans="1:18" ht="12.6" thickBot="1" x14ac:dyDescent="0.3">
      <c r="A27" s="11" t="s">
        <v>7</v>
      </c>
      <c r="B27" s="17"/>
      <c r="C27" s="36"/>
      <c r="D27" s="37"/>
      <c r="E27" s="38">
        <f>E26*15%</f>
        <v>0</v>
      </c>
      <c r="F27" s="52"/>
      <c r="G27" s="53"/>
      <c r="H27" s="54">
        <f>H26*15%</f>
        <v>0</v>
      </c>
      <c r="I27" s="68"/>
      <c r="J27" s="69"/>
      <c r="K27" s="70">
        <f>K26*15%</f>
        <v>0</v>
      </c>
      <c r="L27" s="127"/>
      <c r="M27" s="128"/>
      <c r="N27" s="129">
        <f>N26*15%</f>
        <v>0</v>
      </c>
      <c r="O27" s="145"/>
      <c r="P27" s="146"/>
      <c r="Q27" s="147">
        <f>Q26*15%</f>
        <v>0</v>
      </c>
      <c r="R27" s="20">
        <f>R26*15%</f>
        <v>0</v>
      </c>
    </row>
    <row r="28" spans="1:18" ht="12.6" thickBot="1" x14ac:dyDescent="0.3">
      <c r="A28" s="12" t="s">
        <v>6</v>
      </c>
      <c r="B28" s="18"/>
      <c r="C28" s="39"/>
      <c r="D28" s="40"/>
      <c r="E28" s="41">
        <f>E26+E27</f>
        <v>0</v>
      </c>
      <c r="F28" s="55"/>
      <c r="G28" s="56"/>
      <c r="H28" s="57">
        <f>SUM(H26:H27)</f>
        <v>0</v>
      </c>
      <c r="I28" s="71"/>
      <c r="J28" s="72"/>
      <c r="K28" s="73">
        <f>K26+K27</f>
        <v>0</v>
      </c>
      <c r="L28" s="130"/>
      <c r="M28" s="131"/>
      <c r="N28" s="132">
        <f>N26+N27</f>
        <v>0</v>
      </c>
      <c r="O28" s="148"/>
      <c r="P28" s="149"/>
      <c r="Q28" s="150">
        <f>Q26+Q27</f>
        <v>0</v>
      </c>
      <c r="R28" s="21">
        <f>R26+R27</f>
        <v>0</v>
      </c>
    </row>
    <row r="29" spans="1:18" ht="12" thickBot="1" x14ac:dyDescent="0.25"/>
    <row r="30" spans="1:18" ht="12.6" thickBot="1" x14ac:dyDescent="0.25">
      <c r="A30" s="213" t="s">
        <v>8</v>
      </c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5"/>
      <c r="M30" s="215"/>
      <c r="N30" s="215"/>
      <c r="O30" s="215"/>
      <c r="P30" s="215"/>
      <c r="Q30" s="215"/>
      <c r="R30" s="216"/>
    </row>
    <row r="31" spans="1:18" ht="15.75" customHeight="1" thickBot="1" x14ac:dyDescent="0.3">
      <c r="A31" s="6"/>
      <c r="B31" s="13"/>
      <c r="C31" s="225" t="s">
        <v>57</v>
      </c>
      <c r="D31" s="226"/>
      <c r="E31" s="227"/>
      <c r="F31" s="228" t="s">
        <v>58</v>
      </c>
      <c r="G31" s="229"/>
      <c r="H31" s="230"/>
      <c r="I31" s="231" t="s">
        <v>59</v>
      </c>
      <c r="J31" s="232"/>
      <c r="K31" s="233"/>
      <c r="L31" s="219" t="s">
        <v>60</v>
      </c>
      <c r="M31" s="220"/>
      <c r="N31" s="221"/>
      <c r="O31" s="222" t="s">
        <v>61</v>
      </c>
      <c r="P31" s="223"/>
      <c r="Q31" s="224"/>
      <c r="R31" s="217" t="s">
        <v>37</v>
      </c>
    </row>
    <row r="32" spans="1:18" ht="12.6" thickBot="1" x14ac:dyDescent="0.3">
      <c r="A32" s="6" t="s">
        <v>1</v>
      </c>
      <c r="B32" s="13" t="s">
        <v>3</v>
      </c>
      <c r="C32" s="25" t="s">
        <v>28</v>
      </c>
      <c r="D32" s="25" t="s">
        <v>29</v>
      </c>
      <c r="E32" s="25" t="s">
        <v>0</v>
      </c>
      <c r="F32" s="42" t="s">
        <v>28</v>
      </c>
      <c r="G32" s="42" t="s">
        <v>29</v>
      </c>
      <c r="H32" s="43" t="s">
        <v>0</v>
      </c>
      <c r="I32" s="58" t="s">
        <v>28</v>
      </c>
      <c r="J32" s="58" t="s">
        <v>29</v>
      </c>
      <c r="K32" s="59" t="s">
        <v>0</v>
      </c>
      <c r="L32" s="120" t="s">
        <v>28</v>
      </c>
      <c r="M32" s="120" t="s">
        <v>29</v>
      </c>
      <c r="N32" s="121" t="s">
        <v>0</v>
      </c>
      <c r="O32" s="145" t="s">
        <v>28</v>
      </c>
      <c r="P32" s="155" t="s">
        <v>29</v>
      </c>
      <c r="Q32" s="153" t="s">
        <v>0</v>
      </c>
      <c r="R32" s="218"/>
    </row>
    <row r="33" spans="1:18" x14ac:dyDescent="0.2">
      <c r="A33" s="7" t="s">
        <v>2</v>
      </c>
      <c r="B33" s="163">
        <v>1</v>
      </c>
      <c r="C33" s="163">
        <v>10</v>
      </c>
      <c r="D33" s="166">
        <f>+'Rates Estimation'!$C$16</f>
        <v>0</v>
      </c>
      <c r="E33" s="166">
        <f>C33*D33</f>
        <v>0</v>
      </c>
      <c r="F33" s="110">
        <f>+C33</f>
        <v>10</v>
      </c>
      <c r="G33" s="107">
        <f>+'Rates Estimation'!$D$16</f>
        <v>0</v>
      </c>
      <c r="H33" s="107">
        <f>F33*G33</f>
        <v>0</v>
      </c>
      <c r="I33" s="114">
        <f>+F33</f>
        <v>10</v>
      </c>
      <c r="J33" s="115">
        <f>+'Rates Estimation'!$E$16</f>
        <v>0</v>
      </c>
      <c r="K33" s="115">
        <f>I33*J33</f>
        <v>0</v>
      </c>
      <c r="L33" s="173">
        <f>+I33</f>
        <v>10</v>
      </c>
      <c r="M33" s="169">
        <f>+'Rates Estimation'!$F$16</f>
        <v>0</v>
      </c>
      <c r="N33" s="169">
        <f>L33*M33</f>
        <v>0</v>
      </c>
      <c r="O33" s="151">
        <f>+L33</f>
        <v>10</v>
      </c>
      <c r="P33" s="156">
        <f>+'Rates Estimation'!$G$16</f>
        <v>0</v>
      </c>
      <c r="Q33" s="161">
        <f>O33*P33</f>
        <v>0</v>
      </c>
      <c r="R33" s="174">
        <f t="shared" ref="R33:R35" si="18">E33+H33+K33+N33+Q33</f>
        <v>0</v>
      </c>
    </row>
    <row r="34" spans="1:18" x14ac:dyDescent="0.2">
      <c r="A34" s="8" t="s">
        <v>46</v>
      </c>
      <c r="B34" s="164">
        <v>1</v>
      </c>
      <c r="C34" s="164">
        <v>15</v>
      </c>
      <c r="D34" s="167">
        <f>+'Rates Estimation'!C17</f>
        <v>0</v>
      </c>
      <c r="E34" s="167">
        <f t="shared" ref="E34:E37" si="19">C34*D34</f>
        <v>0</v>
      </c>
      <c r="F34" s="111">
        <v>15</v>
      </c>
      <c r="G34" s="108">
        <f>+'Rates Estimation'!$D$17</f>
        <v>0</v>
      </c>
      <c r="H34" s="108">
        <f t="shared" ref="H34:H37" si="20">F34*G34</f>
        <v>0</v>
      </c>
      <c r="I34" s="116">
        <f t="shared" ref="I34:I37" si="21">+F34</f>
        <v>15</v>
      </c>
      <c r="J34" s="117">
        <f>+'Rates Estimation'!$E$17</f>
        <v>0</v>
      </c>
      <c r="K34" s="117">
        <f t="shared" ref="K34:K37" si="22">I34*J34</f>
        <v>0</v>
      </c>
      <c r="L34" s="133">
        <f t="shared" ref="L34:L37" si="23">+I34</f>
        <v>15</v>
      </c>
      <c r="M34" s="170">
        <f>+'Rates Estimation'!$F$17</f>
        <v>0</v>
      </c>
      <c r="N34" s="170">
        <f t="shared" ref="N34:N37" si="24">L34*M34</f>
        <v>0</v>
      </c>
      <c r="O34" s="139">
        <f t="shared" ref="O34:O37" si="25">+L34</f>
        <v>15</v>
      </c>
      <c r="P34" s="157">
        <f>+'Rates Estimation'!$G$17</f>
        <v>0</v>
      </c>
      <c r="Q34" s="162">
        <f>O34*P34</f>
        <v>0</v>
      </c>
      <c r="R34" s="22">
        <f t="shared" si="18"/>
        <v>0</v>
      </c>
    </row>
    <row r="35" spans="1:18" x14ac:dyDescent="0.2">
      <c r="A35" s="8" t="s">
        <v>21</v>
      </c>
      <c r="B35" s="164">
        <v>1</v>
      </c>
      <c r="C35" s="164">
        <v>30</v>
      </c>
      <c r="D35" s="167">
        <f>+'Rates Estimation'!C18</f>
        <v>0</v>
      </c>
      <c r="E35" s="167">
        <f t="shared" si="19"/>
        <v>0</v>
      </c>
      <c r="F35" s="111">
        <f>+C35</f>
        <v>30</v>
      </c>
      <c r="G35" s="108">
        <f>+'Rates Estimation'!$D$18</f>
        <v>0</v>
      </c>
      <c r="H35" s="108">
        <f t="shared" si="20"/>
        <v>0</v>
      </c>
      <c r="I35" s="116">
        <f t="shared" si="21"/>
        <v>30</v>
      </c>
      <c r="J35" s="117">
        <f>+'Rates Estimation'!$E$18</f>
        <v>0</v>
      </c>
      <c r="K35" s="117">
        <f t="shared" si="22"/>
        <v>0</v>
      </c>
      <c r="L35" s="133">
        <f t="shared" si="23"/>
        <v>30</v>
      </c>
      <c r="M35" s="170">
        <f>+'Rates Estimation'!$F$18</f>
        <v>0</v>
      </c>
      <c r="N35" s="170">
        <f t="shared" si="24"/>
        <v>0</v>
      </c>
      <c r="O35" s="139">
        <f t="shared" si="25"/>
        <v>30</v>
      </c>
      <c r="P35" s="157">
        <f>+'Rates Estimation'!$G$18</f>
        <v>0</v>
      </c>
      <c r="Q35" s="162">
        <f t="shared" ref="Q35:Q37" si="26">O35*P35</f>
        <v>0</v>
      </c>
      <c r="R35" s="22">
        <f t="shared" si="18"/>
        <v>0</v>
      </c>
    </row>
    <row r="36" spans="1:18" x14ac:dyDescent="0.2">
      <c r="A36" s="8" t="s">
        <v>22</v>
      </c>
      <c r="B36" s="164">
        <v>1</v>
      </c>
      <c r="C36" s="183">
        <v>39.703600000000002</v>
      </c>
      <c r="D36" s="167">
        <f>+'Rates Estimation'!C19</f>
        <v>0</v>
      </c>
      <c r="E36" s="167">
        <f t="shared" si="19"/>
        <v>0</v>
      </c>
      <c r="F36" s="111">
        <f>+C36</f>
        <v>39.703600000000002</v>
      </c>
      <c r="G36" s="108">
        <f>+'Rates Estimation'!$D$19</f>
        <v>0</v>
      </c>
      <c r="H36" s="108">
        <f>F36*G36</f>
        <v>0</v>
      </c>
      <c r="I36" s="116">
        <f t="shared" si="21"/>
        <v>39.703600000000002</v>
      </c>
      <c r="J36" s="117">
        <f>+'Rates Estimation'!$E$19</f>
        <v>0</v>
      </c>
      <c r="K36" s="117">
        <f t="shared" si="22"/>
        <v>0</v>
      </c>
      <c r="L36" s="133">
        <f t="shared" si="23"/>
        <v>39.703600000000002</v>
      </c>
      <c r="M36" s="170">
        <f>+'Rates Estimation'!$F$19</f>
        <v>0</v>
      </c>
      <c r="N36" s="170">
        <f t="shared" si="24"/>
        <v>0</v>
      </c>
      <c r="O36" s="139">
        <f t="shared" si="25"/>
        <v>39.703600000000002</v>
      </c>
      <c r="P36" s="157">
        <f>+'Rates Estimation'!$G$19</f>
        <v>0</v>
      </c>
      <c r="Q36" s="162">
        <f t="shared" si="26"/>
        <v>0</v>
      </c>
      <c r="R36" s="22">
        <f>E36+H36+K36+N36+Q36</f>
        <v>0</v>
      </c>
    </row>
    <row r="37" spans="1:18" ht="12" thickBot="1" x14ac:dyDescent="0.25">
      <c r="A37" s="14" t="s">
        <v>47</v>
      </c>
      <c r="B37" s="165">
        <v>2</v>
      </c>
      <c r="C37" s="186">
        <v>100</v>
      </c>
      <c r="D37" s="168">
        <f>+'Rates Estimation'!$C$20</f>
        <v>0</v>
      </c>
      <c r="E37" s="168">
        <f t="shared" si="19"/>
        <v>0</v>
      </c>
      <c r="F37" s="111">
        <f>+C37</f>
        <v>100</v>
      </c>
      <c r="G37" s="109">
        <f>+'Rates Estimation'!$D$20</f>
        <v>0</v>
      </c>
      <c r="H37" s="109">
        <f t="shared" si="20"/>
        <v>0</v>
      </c>
      <c r="I37" s="118">
        <f t="shared" si="21"/>
        <v>100</v>
      </c>
      <c r="J37" s="119">
        <f>+'Rates Estimation'!$E$20</f>
        <v>0</v>
      </c>
      <c r="K37" s="119">
        <f t="shared" si="22"/>
        <v>0</v>
      </c>
      <c r="L37" s="134">
        <f t="shared" si="23"/>
        <v>100</v>
      </c>
      <c r="M37" s="171">
        <f>+'Rates Estimation'!$F$20</f>
        <v>0</v>
      </c>
      <c r="N37" s="171">
        <f t="shared" si="24"/>
        <v>0</v>
      </c>
      <c r="O37" s="152">
        <f t="shared" si="25"/>
        <v>100</v>
      </c>
      <c r="P37" s="158">
        <f>+'Rates Estimation'!$G$20</f>
        <v>0</v>
      </c>
      <c r="Q37" s="162">
        <f t="shared" si="26"/>
        <v>0</v>
      </c>
      <c r="R37" s="23">
        <f>E37+H37+K37+N37+Q37</f>
        <v>0</v>
      </c>
    </row>
    <row r="38" spans="1:18" ht="12.6" thickBot="1" x14ac:dyDescent="0.3">
      <c r="A38" s="7" t="s">
        <v>30</v>
      </c>
      <c r="B38" s="15"/>
      <c r="C38" s="172">
        <f>SUM(C33:C37)</f>
        <v>194.70359999999999</v>
      </c>
      <c r="D38" s="29"/>
      <c r="E38" s="27">
        <f>SUM(E33:E37)</f>
        <v>0</v>
      </c>
      <c r="F38" s="113">
        <f>SUM(F33:F37)</f>
        <v>194.70359999999999</v>
      </c>
      <c r="G38" s="45"/>
      <c r="H38" s="44">
        <f>SUM(H33:H37)</f>
        <v>0</v>
      </c>
      <c r="I38" s="184">
        <f>SUM(I33:I37)</f>
        <v>194.70359999999999</v>
      </c>
      <c r="J38" s="62"/>
      <c r="K38" s="61">
        <f>SUM(K33:K37)</f>
        <v>0</v>
      </c>
      <c r="L38" s="133">
        <f>SUM(L33:L37)</f>
        <v>194.70359999999999</v>
      </c>
      <c r="M38" s="136"/>
      <c r="N38" s="135">
        <f>SUM(N33:N37)</f>
        <v>0</v>
      </c>
      <c r="O38" s="139">
        <f>SUM(O33:O37)</f>
        <v>194.70359999999999</v>
      </c>
      <c r="P38" s="159"/>
      <c r="Q38" s="154">
        <f>SUM(Q33:Q37)</f>
        <v>0</v>
      </c>
      <c r="R38" s="178">
        <f>SUM(R33:R37)</f>
        <v>0</v>
      </c>
    </row>
    <row r="39" spans="1:18" ht="12.6" thickBot="1" x14ac:dyDescent="0.3">
      <c r="A39" s="9" t="s">
        <v>4</v>
      </c>
      <c r="B39" s="138">
        <v>7.4999999999999997E-2</v>
      </c>
      <c r="C39" s="30"/>
      <c r="D39" s="31"/>
      <c r="E39" s="32">
        <f>E38*B39</f>
        <v>0</v>
      </c>
      <c r="F39" s="46"/>
      <c r="G39" s="47"/>
      <c r="H39" s="48">
        <f>H38*B39</f>
        <v>0</v>
      </c>
      <c r="I39" s="63"/>
      <c r="J39" s="64"/>
      <c r="K39" s="61">
        <f>K38*B39</f>
        <v>0</v>
      </c>
      <c r="L39" s="123"/>
      <c r="M39" s="137"/>
      <c r="N39" s="135">
        <f>N38*B39</f>
        <v>0</v>
      </c>
      <c r="O39" s="141"/>
      <c r="P39" s="160"/>
      <c r="Q39" s="154">
        <f>Q38*B39</f>
        <v>0</v>
      </c>
      <c r="R39" s="77">
        <f>E39+H39+K39+N39+Q39</f>
        <v>0</v>
      </c>
    </row>
    <row r="40" spans="1:18" ht="12" x14ac:dyDescent="0.25">
      <c r="A40" s="10" t="s">
        <v>5</v>
      </c>
      <c r="B40" s="16"/>
      <c r="C40" s="33"/>
      <c r="D40" s="34"/>
      <c r="E40" s="35">
        <f>SUM(E38:E39)</f>
        <v>0</v>
      </c>
      <c r="F40" s="49"/>
      <c r="G40" s="50"/>
      <c r="H40" s="51">
        <f>SUM(H38:H39)</f>
        <v>0</v>
      </c>
      <c r="I40" s="65"/>
      <c r="J40" s="66"/>
      <c r="K40" s="67">
        <f>SUM(K38:K39)</f>
        <v>0</v>
      </c>
      <c r="L40" s="124"/>
      <c r="M40" s="125"/>
      <c r="N40" s="126">
        <f>SUM(N38:N39)</f>
        <v>0</v>
      </c>
      <c r="O40" s="142"/>
      <c r="P40" s="143"/>
      <c r="Q40" s="144">
        <f>SUM(Q38:Q39)</f>
        <v>0</v>
      </c>
      <c r="R40" s="19">
        <f>SUM(R38:R39)</f>
        <v>0</v>
      </c>
    </row>
    <row r="41" spans="1:18" ht="12.6" thickBot="1" x14ac:dyDescent="0.3">
      <c r="A41" s="11" t="s">
        <v>7</v>
      </c>
      <c r="B41" s="17"/>
      <c r="C41" s="36"/>
      <c r="D41" s="37"/>
      <c r="E41" s="38">
        <f>E40*15%</f>
        <v>0</v>
      </c>
      <c r="F41" s="52"/>
      <c r="G41" s="53"/>
      <c r="H41" s="54">
        <f>H40*15%</f>
        <v>0</v>
      </c>
      <c r="I41" s="68"/>
      <c r="J41" s="69"/>
      <c r="K41" s="70">
        <f>K40*15%</f>
        <v>0</v>
      </c>
      <c r="L41" s="127"/>
      <c r="M41" s="128"/>
      <c r="N41" s="129">
        <f>N40*15%</f>
        <v>0</v>
      </c>
      <c r="O41" s="145"/>
      <c r="P41" s="146"/>
      <c r="Q41" s="147">
        <f>Q40*15%</f>
        <v>0</v>
      </c>
      <c r="R41" s="20">
        <f>R40*15%</f>
        <v>0</v>
      </c>
    </row>
    <row r="42" spans="1:18" ht="12.6" thickBot="1" x14ac:dyDescent="0.3">
      <c r="A42" s="12" t="s">
        <v>6</v>
      </c>
      <c r="B42" s="18"/>
      <c r="C42" s="39"/>
      <c r="D42" s="40"/>
      <c r="E42" s="41">
        <f>E40+E41</f>
        <v>0</v>
      </c>
      <c r="F42" s="55"/>
      <c r="G42" s="56"/>
      <c r="H42" s="57">
        <f>SUM(H40:H41)</f>
        <v>0</v>
      </c>
      <c r="I42" s="71"/>
      <c r="J42" s="72"/>
      <c r="K42" s="73">
        <f>K40+K41</f>
        <v>0</v>
      </c>
      <c r="L42" s="130"/>
      <c r="M42" s="131"/>
      <c r="N42" s="132">
        <f>N40+N41</f>
        <v>0</v>
      </c>
      <c r="O42" s="148"/>
      <c r="P42" s="149"/>
      <c r="Q42" s="150">
        <f>Q40+Q41</f>
        <v>0</v>
      </c>
      <c r="R42" s="21">
        <f>R40+R41</f>
        <v>0</v>
      </c>
    </row>
    <row r="45" spans="1:18" x14ac:dyDescent="0.2">
      <c r="A45" s="5" t="s">
        <v>33</v>
      </c>
      <c r="E45" s="82">
        <f>+E12+E40+E26</f>
        <v>0</v>
      </c>
      <c r="H45" s="82">
        <f>+H12+H40+H26</f>
        <v>0</v>
      </c>
      <c r="K45" s="82">
        <f>+K12+K40+K26</f>
        <v>0</v>
      </c>
      <c r="N45" s="82">
        <f>+N12+N40+N26</f>
        <v>0</v>
      </c>
      <c r="Q45" s="82">
        <f>+Q12+Q40+Q26</f>
        <v>0</v>
      </c>
    </row>
    <row r="46" spans="1:18" x14ac:dyDescent="0.2">
      <c r="A46" s="5" t="s">
        <v>34</v>
      </c>
      <c r="E46" s="82">
        <f>+E14+E42+E28</f>
        <v>0</v>
      </c>
      <c r="H46" s="82">
        <f>+H14+H42+H28</f>
        <v>0</v>
      </c>
      <c r="K46" s="82">
        <f>+K14+K42+K28</f>
        <v>0</v>
      </c>
      <c r="N46" s="82">
        <f>+N14+N42+N28</f>
        <v>0</v>
      </c>
      <c r="Q46" s="82">
        <f>+Q14+Q42+Q28</f>
        <v>0</v>
      </c>
    </row>
    <row r="48" spans="1:18" ht="12" thickBot="1" x14ac:dyDescent="0.25"/>
    <row r="49" spans="5:18" ht="13.8" thickBot="1" x14ac:dyDescent="0.3">
      <c r="Q49" s="24"/>
      <c r="R49" s="74" t="s">
        <v>38</v>
      </c>
    </row>
    <row r="50" spans="5:18" ht="13.8" thickBot="1" x14ac:dyDescent="0.3">
      <c r="E50" s="185"/>
      <c r="Q50" s="76" t="s">
        <v>31</v>
      </c>
      <c r="R50" s="75">
        <f>+R12+R40+R26</f>
        <v>0</v>
      </c>
    </row>
    <row r="51" spans="5:18" ht="13.8" thickBot="1" x14ac:dyDescent="0.3">
      <c r="Q51" s="76" t="s">
        <v>32</v>
      </c>
      <c r="R51" s="75">
        <f>+R14+R42+R28</f>
        <v>0</v>
      </c>
    </row>
    <row r="53" spans="5:18" ht="12" x14ac:dyDescent="0.25">
      <c r="K53" s="24"/>
      <c r="N53" s="24"/>
      <c r="Q53" s="24"/>
      <c r="R53" s="24"/>
    </row>
    <row r="54" spans="5:18" ht="12" x14ac:dyDescent="0.25">
      <c r="K54" s="24"/>
      <c r="N54" s="24"/>
      <c r="Q54" s="24"/>
      <c r="R54" s="83"/>
    </row>
    <row r="55" spans="5:18" ht="12" x14ac:dyDescent="0.25">
      <c r="K55" s="24"/>
      <c r="N55" s="24"/>
      <c r="Q55" s="24"/>
      <c r="R55" s="83"/>
    </row>
  </sheetData>
  <mergeCells count="22">
    <mergeCell ref="R31:R32"/>
    <mergeCell ref="C3:E3"/>
    <mergeCell ref="F3:H3"/>
    <mergeCell ref="I3:K3"/>
    <mergeCell ref="C31:E31"/>
    <mergeCell ref="F31:H31"/>
    <mergeCell ref="I31:K31"/>
    <mergeCell ref="I17:K17"/>
    <mergeCell ref="O3:Q3"/>
    <mergeCell ref="O31:Q31"/>
    <mergeCell ref="L3:N3"/>
    <mergeCell ref="L31:N31"/>
    <mergeCell ref="A16:R16"/>
    <mergeCell ref="C17:E17"/>
    <mergeCell ref="F17:H17"/>
    <mergeCell ref="A1:R1"/>
    <mergeCell ref="A30:R30"/>
    <mergeCell ref="A2:R2"/>
    <mergeCell ref="R3:R4"/>
    <mergeCell ref="L17:N17"/>
    <mergeCell ref="O17:Q17"/>
    <mergeCell ref="R17:R18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8"/>
  <sheetViews>
    <sheetView workbookViewId="0">
      <selection activeCell="D5" sqref="D5"/>
    </sheetView>
  </sheetViews>
  <sheetFormatPr defaultRowHeight="14.4" x14ac:dyDescent="0.3"/>
  <cols>
    <col min="2" max="2" width="15.88671875" bestFit="1" customWidth="1"/>
    <col min="3" max="6" width="11.5546875" bestFit="1" customWidth="1"/>
    <col min="7" max="7" width="15.109375" bestFit="1" customWidth="1"/>
    <col min="8" max="8" width="13.33203125" bestFit="1" customWidth="1"/>
    <col min="9" max="9" width="11.5546875" bestFit="1" customWidth="1"/>
    <col min="10" max="10" width="13.33203125" bestFit="1" customWidth="1"/>
  </cols>
  <sheetData>
    <row r="2" spans="2:10" x14ac:dyDescent="0.3">
      <c r="B2" t="s">
        <v>9</v>
      </c>
      <c r="C2">
        <v>1</v>
      </c>
      <c r="D2">
        <v>2</v>
      </c>
      <c r="E2">
        <v>3</v>
      </c>
      <c r="F2">
        <v>4</v>
      </c>
      <c r="G2">
        <v>5</v>
      </c>
      <c r="H2" t="s">
        <v>0</v>
      </c>
    </row>
    <row r="3" spans="2:10" x14ac:dyDescent="0.3">
      <c r="B3" t="s">
        <v>10</v>
      </c>
      <c r="C3" s="1">
        <v>250000</v>
      </c>
      <c r="D3" s="1">
        <v>250000</v>
      </c>
      <c r="E3" s="1">
        <v>250000</v>
      </c>
      <c r="F3" s="1">
        <v>250000</v>
      </c>
      <c r="G3" s="1">
        <v>250000</v>
      </c>
      <c r="H3" s="1">
        <f>SUM(C3:G3)</f>
        <v>1250000</v>
      </c>
    </row>
    <row r="4" spans="2:10" x14ac:dyDescent="0.3">
      <c r="B4" t="s">
        <v>11</v>
      </c>
      <c r="C4" s="1">
        <v>350000</v>
      </c>
      <c r="D4" s="1">
        <v>350000</v>
      </c>
      <c r="E4" s="1">
        <v>350000</v>
      </c>
      <c r="F4" s="1">
        <v>350000</v>
      </c>
      <c r="G4" s="1">
        <v>350000</v>
      </c>
      <c r="H4" s="1">
        <f>SUM(C4:G4)</f>
        <v>1750000</v>
      </c>
    </row>
    <row r="5" spans="2:10" x14ac:dyDescent="0.3">
      <c r="B5" t="s">
        <v>12</v>
      </c>
      <c r="C5" s="1"/>
      <c r="D5" s="1">
        <v>300000</v>
      </c>
      <c r="E5" s="1">
        <v>300000</v>
      </c>
      <c r="F5" s="1">
        <v>300000</v>
      </c>
      <c r="G5" s="1">
        <v>300000</v>
      </c>
      <c r="H5" s="3">
        <f>SUM(C5:G5)</f>
        <v>1200000</v>
      </c>
      <c r="I5" s="2"/>
      <c r="J5" s="1"/>
    </row>
    <row r="6" spans="2:10" x14ac:dyDescent="0.3">
      <c r="G6" t="s">
        <v>14</v>
      </c>
      <c r="H6" s="2">
        <f>SUM(H3:H5)</f>
        <v>4200000</v>
      </c>
    </row>
    <row r="7" spans="2:10" x14ac:dyDescent="0.3">
      <c r="G7" t="s">
        <v>7</v>
      </c>
      <c r="H7" s="4">
        <f>H6*15%</f>
        <v>630000</v>
      </c>
    </row>
    <row r="8" spans="2:10" x14ac:dyDescent="0.3">
      <c r="G8" t="s">
        <v>13</v>
      </c>
      <c r="H8" s="2">
        <f>SUM(H6:H7)</f>
        <v>4830000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3dea8a1-acec-4f21-87ac-6d51e1bcd07c}" enabled="1" method="Privileged" siteId="{b306037e-e20c-404e-a508-9defe0d06ef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Rates Estimation</vt:lpstr>
      <vt:lpstr>Proposed Pricing</vt:lpstr>
      <vt:lpstr>Sheet2</vt:lpstr>
      <vt:lpstr>'Proposed Pricing'!Print_Area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Lesna Morar</dc:creator>
  <cp:lastModifiedBy>Thabo Mbende</cp:lastModifiedBy>
  <dcterms:created xsi:type="dcterms:W3CDTF">2019-09-20T14:18:12Z</dcterms:created>
  <dcterms:modified xsi:type="dcterms:W3CDTF">2026-05-28T06:42:26Z</dcterms:modified>
</cp:coreProperties>
</file>