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mc:AlternateContent xmlns:mc="http://schemas.openxmlformats.org/markup-compatibility/2006">
    <mc:Choice Requires="x15">
      <x15ac:absPath xmlns:x15ac="http://schemas.microsoft.com/office/spreadsheetml/2010/11/ac" url="C:\Users\kwenar\Desktop\My Documents\Desktop\Business Cases\Modernization\Upgrade Projects\Medium Voltage Switchgear Centurion&amp;Beta\RFB 3199-2025\"/>
    </mc:Choice>
  </mc:AlternateContent>
  <xr:revisionPtr revIDLastSave="0" documentId="13_ncr:1_{0A8575C8-60A9-4C7E-8FF6-B7FB6E1E269C}" xr6:coauthVersionLast="47" xr6:coauthVersionMax="47" xr10:uidLastSave="{00000000-0000-0000-0000-000000000000}"/>
  <bookViews>
    <workbookView xWindow="-120" yWindow="-120" windowWidth="29040" windowHeight="15720" activeTab="2" xr2:uid="{00000000-000D-0000-FFFF-FFFF00000000}"/>
  </bookViews>
  <sheets>
    <sheet name="1. PRICING SCHEDULE_CENTURION" sheetId="6" r:id="rId1"/>
    <sheet name="2. PRICING SCHEDULE_BETA" sheetId="10" r:id="rId2"/>
    <sheet name="3. MAINTENANCE SUPPORT" sheetId="12" r:id="rId3"/>
    <sheet name="4. TOTALS BID PRICING" sheetId="13" r:id="rId4"/>
  </sheets>
  <definedNames>
    <definedName name="_Hlk149752705" localSheetId="3">'4. TOTALS BID PRICING'!#REF!</definedName>
    <definedName name="_xlnm.Print_Area" localSheetId="0">'1. PRICING SCHEDULE_CENTURION'!$A:$H</definedName>
    <definedName name="_xlnm.Print_Area" localSheetId="1">'2. PRICING SCHEDULE_BETA'!$A:$H</definedName>
    <definedName name="_xlnm.Print_Area" localSheetId="2">'3. MAINTENANCE SUPPORT'!$A:$K</definedName>
    <definedName name="_xlnm.Print_Area" localSheetId="3">'4. TOTALS BID PRICING'!$A$1:$J$25</definedName>
    <definedName name="_xlnm.Print_Titles" localSheetId="0">'1. PRICING SCHEDULE_CENTURION'!$1:$5</definedName>
    <definedName name="_xlnm.Print_Titles" localSheetId="1">'2. PRICING SCHEDULE_BETA'!$1:$5</definedName>
    <definedName name="_xlnm.Print_Titles" localSheetId="2">'3. MAINTENANCE SUPPORT'!$1:$5</definedName>
    <definedName name="_xlnm.Print_Titles" localSheetId="3">'4. TOTALS BID PRICING'!$1:$5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10" l="1"/>
  <c r="F95" i="6"/>
  <c r="F96" i="6"/>
  <c r="F133" i="10"/>
  <c r="F131" i="10"/>
  <c r="F129" i="10"/>
  <c r="F128" i="10"/>
  <c r="F127" i="10"/>
  <c r="F126" i="10"/>
  <c r="F125" i="10"/>
  <c r="F124" i="10"/>
  <c r="F122" i="10"/>
  <c r="F121" i="10"/>
  <c r="F120" i="10"/>
  <c r="F119" i="10"/>
  <c r="F118" i="10"/>
  <c r="F116" i="10"/>
  <c r="F115" i="10"/>
  <c r="F114" i="10"/>
  <c r="F113" i="10"/>
  <c r="F111" i="10"/>
  <c r="F109" i="10"/>
  <c r="F108" i="10"/>
  <c r="F107" i="10"/>
  <c r="F105" i="10"/>
  <c r="F104" i="10"/>
  <c r="F103" i="10"/>
  <c r="F101" i="10"/>
  <c r="F99" i="10"/>
  <c r="F98" i="10"/>
  <c r="F96" i="10"/>
  <c r="F95" i="10"/>
  <c r="F94" i="10"/>
  <c r="F93" i="10"/>
  <c r="F91" i="10"/>
  <c r="F90" i="10"/>
  <c r="F88" i="10"/>
  <c r="F87" i="10"/>
  <c r="F86" i="10"/>
  <c r="F84" i="10"/>
  <c r="F83" i="10"/>
  <c r="F82" i="10"/>
  <c r="F80" i="10"/>
  <c r="F79" i="10"/>
  <c r="F78" i="10"/>
  <c r="F77" i="10"/>
  <c r="F75" i="10"/>
  <c r="F74" i="10"/>
  <c r="F73" i="10"/>
  <c r="F72" i="10"/>
  <c r="F70" i="10"/>
  <c r="F69" i="10" s="1"/>
  <c r="F68" i="10"/>
  <c r="F67" i="10" s="1"/>
  <c r="F66" i="10"/>
  <c r="F65" i="10"/>
  <c r="F64" i="10"/>
  <c r="F63" i="10"/>
  <c r="F62" i="10" s="1"/>
  <c r="F61" i="10"/>
  <c r="F60" i="10"/>
  <c r="F59" i="10"/>
  <c r="F58" i="10"/>
  <c r="F57" i="10"/>
  <c r="F56" i="10"/>
  <c r="F55" i="10" s="1"/>
  <c r="F54" i="10"/>
  <c r="F53" i="10"/>
  <c r="F52" i="10"/>
  <c r="F51" i="10"/>
  <c r="F50" i="10"/>
  <c r="F48" i="10"/>
  <c r="F47" i="10"/>
  <c r="F46" i="10"/>
  <c r="F45" i="10"/>
  <c r="F44" i="10"/>
  <c r="F43" i="10" s="1"/>
  <c r="F42" i="10"/>
  <c r="F41" i="10"/>
  <c r="F40" i="10"/>
  <c r="F39" i="10"/>
  <c r="F38" i="10"/>
  <c r="F36" i="10"/>
  <c r="F35" i="10"/>
  <c r="F34" i="10"/>
  <c r="F33" i="10"/>
  <c r="F32" i="10"/>
  <c r="F31" i="10" s="1"/>
  <c r="F30" i="10"/>
  <c r="F29" i="10"/>
  <c r="F28" i="10"/>
  <c r="F27" i="10"/>
  <c r="F26" i="10"/>
  <c r="F24" i="10"/>
  <c r="F23" i="10" s="1"/>
  <c r="F22" i="10"/>
  <c r="F21" i="10"/>
  <c r="F20" i="10"/>
  <c r="F19" i="10"/>
  <c r="F18" i="10"/>
  <c r="A16" i="12"/>
  <c r="A17" i="12" s="1"/>
  <c r="A18" i="12" s="1"/>
  <c r="A19" i="12"/>
  <c r="A23" i="12" s="1"/>
  <c r="A24" i="12" s="1"/>
  <c r="A25" i="12" s="1"/>
  <c r="A26" i="12" s="1"/>
  <c r="A27" i="12" s="1"/>
  <c r="A28" i="12" s="1"/>
  <c r="A29" i="12" s="1"/>
  <c r="A30" i="12" s="1"/>
  <c r="I22" i="12"/>
  <c r="F22" i="12"/>
  <c r="I21" i="12"/>
  <c r="F21" i="12"/>
  <c r="J21" i="12" s="1"/>
  <c r="I20" i="12"/>
  <c r="J20" i="12" s="1"/>
  <c r="I17" i="12"/>
  <c r="F17" i="12"/>
  <c r="I16" i="12"/>
  <c r="F16" i="12"/>
  <c r="I30" i="12"/>
  <c r="F30" i="12"/>
  <c r="I29" i="12"/>
  <c r="F29" i="12"/>
  <c r="I28" i="12"/>
  <c r="F28" i="12"/>
  <c r="I27" i="12"/>
  <c r="F27" i="12"/>
  <c r="I26" i="12"/>
  <c r="F26" i="12"/>
  <c r="I25" i="12"/>
  <c r="F25" i="12"/>
  <c r="I24" i="12"/>
  <c r="F24" i="12"/>
  <c r="I18" i="12"/>
  <c r="F18" i="12"/>
  <c r="A20" i="12" l="1"/>
  <c r="A21" i="12" s="1"/>
  <c r="A22" i="12" s="1"/>
  <c r="F49" i="10"/>
  <c r="F37" i="10"/>
  <c r="F117" i="10"/>
  <c r="A31" i="12"/>
  <c r="J27" i="12"/>
  <c r="F17" i="10"/>
  <c r="I19" i="12"/>
  <c r="F19" i="12"/>
  <c r="I31" i="12"/>
  <c r="I23" i="12" s="1"/>
  <c r="F31" i="12"/>
  <c r="F15" i="12"/>
  <c r="I15" i="12"/>
  <c r="J22" i="12"/>
  <c r="J19" i="12" s="1"/>
  <c r="J24" i="12"/>
  <c r="J30" i="12"/>
  <c r="J16" i="12"/>
  <c r="J17" i="12"/>
  <c r="J25" i="12"/>
  <c r="J26" i="12"/>
  <c r="J18" i="12"/>
  <c r="J29" i="12"/>
  <c r="J28" i="12"/>
  <c r="J15" i="12" l="1"/>
  <c r="J31" i="12"/>
  <c r="J23" i="12" s="1"/>
  <c r="F23" i="12"/>
  <c r="J32" i="12" l="1"/>
  <c r="C16" i="13" s="1"/>
  <c r="F133" i="6"/>
  <c r="F131" i="6"/>
  <c r="F129" i="6"/>
  <c r="F128" i="6"/>
  <c r="F127" i="6"/>
  <c r="F126" i="6"/>
  <c r="F125" i="6"/>
  <c r="F124" i="6"/>
  <c r="F122" i="6"/>
  <c r="F121" i="6"/>
  <c r="F120" i="6"/>
  <c r="F119" i="6"/>
  <c r="F118" i="6"/>
  <c r="F116" i="6"/>
  <c r="F115" i="6"/>
  <c r="F114" i="6"/>
  <c r="F113" i="6"/>
  <c r="F111" i="6"/>
  <c r="F109" i="6"/>
  <c r="F108" i="6"/>
  <c r="F107" i="6"/>
  <c r="F106" i="6" s="1"/>
  <c r="F105" i="6"/>
  <c r="F104" i="6"/>
  <c r="F103" i="6"/>
  <c r="F99" i="6"/>
  <c r="F98" i="6"/>
  <c r="F97" i="6" s="1"/>
  <c r="F101" i="6"/>
  <c r="F100" i="6" s="1"/>
  <c r="F94" i="6"/>
  <c r="F93" i="6"/>
  <c r="F92" i="6" s="1"/>
  <c r="F91" i="6"/>
  <c r="F90" i="6"/>
  <c r="F89" i="6" s="1"/>
  <c r="F88" i="6"/>
  <c r="F87" i="6"/>
  <c r="F86" i="6"/>
  <c r="F85" i="6" s="1"/>
  <c r="F84" i="6"/>
  <c r="F83" i="6"/>
  <c r="F82" i="6"/>
  <c r="F80" i="6"/>
  <c r="F79" i="6"/>
  <c r="F78" i="6"/>
  <c r="F77" i="6"/>
  <c r="F75" i="6"/>
  <c r="F74" i="6"/>
  <c r="F73" i="6"/>
  <c r="F72" i="6"/>
  <c r="F71" i="6" s="1"/>
  <c r="F70" i="6"/>
  <c r="F68" i="6"/>
  <c r="F66" i="6"/>
  <c r="F65" i="6"/>
  <c r="F64" i="6"/>
  <c r="F63" i="6"/>
  <c r="F61" i="6"/>
  <c r="F60" i="6"/>
  <c r="F59" i="6"/>
  <c r="F58" i="6"/>
  <c r="F57" i="6"/>
  <c r="F56" i="6"/>
  <c r="F55" i="6" s="1"/>
  <c r="F54" i="6"/>
  <c r="F53" i="6"/>
  <c r="F52" i="6"/>
  <c r="F51" i="6"/>
  <c r="F50" i="6"/>
  <c r="F48" i="6"/>
  <c r="F47" i="6"/>
  <c r="F46" i="6"/>
  <c r="F45" i="6"/>
  <c r="F44" i="6"/>
  <c r="F42" i="6"/>
  <c r="F41" i="6"/>
  <c r="F40" i="6"/>
  <c r="F39" i="6"/>
  <c r="F38" i="6"/>
  <c r="F36" i="6"/>
  <c r="F35" i="6"/>
  <c r="F34" i="6"/>
  <c r="F33" i="6"/>
  <c r="F32" i="6"/>
  <c r="F30" i="6"/>
  <c r="F29" i="6"/>
  <c r="F28" i="6"/>
  <c r="F27" i="6"/>
  <c r="F26" i="6"/>
  <c r="F25" i="6" s="1"/>
  <c r="F24" i="6"/>
  <c r="F23" i="6" s="1"/>
  <c r="F19" i="6"/>
  <c r="F20" i="6"/>
  <c r="F21" i="6"/>
  <c r="F22" i="6"/>
  <c r="F18" i="6"/>
  <c r="F132" i="10"/>
  <c r="F130" i="10"/>
  <c r="F110" i="10"/>
  <c r="F106" i="10"/>
  <c r="F100" i="10"/>
  <c r="F89" i="10"/>
  <c r="A23" i="10"/>
  <c r="A18" i="10"/>
  <c r="A19" i="10" s="1"/>
  <c r="A20" i="10" s="1"/>
  <c r="A21" i="10" s="1"/>
  <c r="A22" i="10" s="1"/>
  <c r="F62" i="6" l="1"/>
  <c r="F49" i="6"/>
  <c r="F117" i="6"/>
  <c r="F37" i="6"/>
  <c r="F102" i="6"/>
  <c r="F43" i="6"/>
  <c r="F31" i="6"/>
  <c r="F76" i="6"/>
  <c r="F112" i="6"/>
  <c r="F112" i="10"/>
  <c r="F85" i="10"/>
  <c r="F123" i="10"/>
  <c r="F76" i="10"/>
  <c r="F81" i="10"/>
  <c r="F102" i="10"/>
  <c r="F92" i="10"/>
  <c r="A25" i="10"/>
  <c r="A24" i="10"/>
  <c r="F71" i="10"/>
  <c r="E135" i="10" s="1"/>
  <c r="F97" i="10"/>
  <c r="A26" i="10" l="1"/>
  <c r="A27" i="10" s="1"/>
  <c r="A28" i="10" s="1"/>
  <c r="A29" i="10" s="1"/>
  <c r="A30" i="10" s="1"/>
  <c r="A31" i="10"/>
  <c r="F135" i="10" l="1"/>
  <c r="F134" i="10" s="1"/>
  <c r="A32" i="10"/>
  <c r="A33" i="10" s="1"/>
  <c r="A34" i="10" s="1"/>
  <c r="A35" i="10" s="1"/>
  <c r="A36" i="10" s="1"/>
  <c r="A37" i="10"/>
  <c r="F137" i="10" l="1"/>
  <c r="C15" i="13" s="1"/>
  <c r="A38" i="10"/>
  <c r="A39" i="10" s="1"/>
  <c r="A40" i="10" s="1"/>
  <c r="A41" i="10" s="1"/>
  <c r="A42" i="10" s="1"/>
  <c r="A43" i="10"/>
  <c r="A44" i="10" l="1"/>
  <c r="A45" i="10" s="1"/>
  <c r="A46" i="10" s="1"/>
  <c r="A47" i="10" s="1"/>
  <c r="A48" i="10" s="1"/>
  <c r="A49" i="10"/>
  <c r="A50" i="10" l="1"/>
  <c r="A51" i="10" s="1"/>
  <c r="A52" i="10" s="1"/>
  <c r="A53" i="10" s="1"/>
  <c r="A54" i="10" s="1"/>
  <c r="A55" i="10"/>
  <c r="A62" i="10" l="1"/>
  <c r="A56" i="10"/>
  <c r="A57" i="10" s="1"/>
  <c r="A58" i="10" s="1"/>
  <c r="A59" i="10" s="1"/>
  <c r="A60" i="10" s="1"/>
  <c r="A61" i="10" s="1"/>
  <c r="A67" i="10" l="1"/>
  <c r="A63" i="10"/>
  <c r="A64" i="10" s="1"/>
  <c r="A65" i="10" s="1"/>
  <c r="A66" i="10" s="1"/>
  <c r="A68" i="10" l="1"/>
  <c r="A69" i="10"/>
  <c r="A71" i="10" l="1"/>
  <c r="A70" i="10"/>
  <c r="A72" i="10" l="1"/>
  <c r="A73" i="10" s="1"/>
  <c r="A74" i="10" s="1"/>
  <c r="A75" i="10" s="1"/>
  <c r="A76" i="10"/>
  <c r="A77" i="10" l="1"/>
  <c r="A78" i="10" s="1"/>
  <c r="A79" i="10" s="1"/>
  <c r="A80" i="10" s="1"/>
  <c r="A81" i="10"/>
  <c r="A85" i="10" l="1"/>
  <c r="A82" i="10"/>
  <c r="A83" i="10" s="1"/>
  <c r="A84" i="10" s="1"/>
  <c r="A86" i="10" l="1"/>
  <c r="A87" i="10" s="1"/>
  <c r="A88" i="10" s="1"/>
  <c r="A89" i="10"/>
  <c r="A92" i="10" l="1"/>
  <c r="A90" i="10"/>
  <c r="A91" i="10" s="1"/>
  <c r="A97" i="10" l="1"/>
  <c r="A93" i="10"/>
  <c r="A94" i="10" s="1"/>
  <c r="A95" i="10" s="1"/>
  <c r="A96" i="10" s="1"/>
  <c r="F81" i="6"/>
  <c r="A17" i="6"/>
  <c r="A23" i="6" s="1"/>
  <c r="A98" i="10" l="1"/>
  <c r="A99" i="10" s="1"/>
  <c r="A100" i="10"/>
  <c r="A18" i="6"/>
  <c r="A19" i="6" s="1"/>
  <c r="A20" i="6" s="1"/>
  <c r="A21" i="6" s="1"/>
  <c r="A22" i="6" s="1"/>
  <c r="A24" i="6"/>
  <c r="A25" i="6"/>
  <c r="A102" i="10" l="1"/>
  <c r="A101" i="10"/>
  <c r="A26" i="6"/>
  <c r="A27" i="6" s="1"/>
  <c r="A28" i="6" s="1"/>
  <c r="A29" i="6" s="1"/>
  <c r="A30" i="6" s="1"/>
  <c r="A31" i="6"/>
  <c r="A103" i="10" l="1"/>
  <c r="A106" i="10"/>
  <c r="A32" i="6"/>
  <c r="A33" i="6" s="1"/>
  <c r="A34" i="6" s="1"/>
  <c r="A35" i="6" s="1"/>
  <c r="A36" i="6" s="1"/>
  <c r="A37" i="6"/>
  <c r="A110" i="10" l="1"/>
  <c r="A107" i="10"/>
  <c r="A108" i="10" s="1"/>
  <c r="A109" i="10" s="1"/>
  <c r="A104" i="10"/>
  <c r="A105" i="10"/>
  <c r="A38" i="6"/>
  <c r="A39" i="6" s="1"/>
  <c r="A40" i="6" s="1"/>
  <c r="A41" i="6" s="1"/>
  <c r="A42" i="6" s="1"/>
  <c r="A43" i="6"/>
  <c r="A112" i="10" l="1"/>
  <c r="A111" i="10"/>
  <c r="A44" i="6"/>
  <c r="A45" i="6" s="1"/>
  <c r="A46" i="6" s="1"/>
  <c r="A47" i="6" s="1"/>
  <c r="A48" i="6" s="1"/>
  <c r="A49" i="6"/>
  <c r="F130" i="6"/>
  <c r="A113" i="10" l="1"/>
  <c r="A114" i="10" s="1"/>
  <c r="A115" i="10" s="1"/>
  <c r="A116" i="10" s="1"/>
  <c r="A117" i="10"/>
  <c r="A50" i="6"/>
  <c r="A51" i="6" s="1"/>
  <c r="A52" i="6" s="1"/>
  <c r="A53" i="6" s="1"/>
  <c r="A54" i="6" s="1"/>
  <c r="A55" i="6"/>
  <c r="F132" i="6"/>
  <c r="F123" i="6"/>
  <c r="F110" i="6"/>
  <c r="A118" i="10" l="1"/>
  <c r="A119" i="10" s="1"/>
  <c r="A120" i="10" s="1"/>
  <c r="A121" i="10" s="1"/>
  <c r="A122" i="10" s="1"/>
  <c r="A123" i="10"/>
  <c r="A56" i="6"/>
  <c r="A57" i="6" s="1"/>
  <c r="A58" i="6" s="1"/>
  <c r="A59" i="6" s="1"/>
  <c r="A60" i="6" s="1"/>
  <c r="A61" i="6" s="1"/>
  <c r="A62" i="6"/>
  <c r="A124" i="10" l="1"/>
  <c r="A125" i="10" s="1"/>
  <c r="A126" i="10" s="1"/>
  <c r="A127" i="10" s="1"/>
  <c r="A128" i="10" s="1"/>
  <c r="A129" i="10" s="1"/>
  <c r="A130" i="10"/>
  <c r="A63" i="6"/>
  <c r="A64" i="6" s="1"/>
  <c r="A65" i="6" s="1"/>
  <c r="A66" i="6" s="1"/>
  <c r="A67" i="6"/>
  <c r="A132" i="10" l="1"/>
  <c r="A131" i="10"/>
  <c r="A68" i="6"/>
  <c r="A69" i="6"/>
  <c r="A133" i="10" l="1"/>
  <c r="A134" i="10"/>
  <c r="A135" i="10" s="1"/>
  <c r="F17" i="6"/>
  <c r="E135" i="6" s="1"/>
  <c r="A70" i="6"/>
  <c r="A71" i="6"/>
  <c r="A72" i="6" s="1"/>
  <c r="F67" i="6"/>
  <c r="F69" i="6"/>
  <c r="F135" i="6" l="1"/>
  <c r="F134" i="6" s="1"/>
  <c r="A73" i="6"/>
  <c r="A74" i="6" s="1"/>
  <c r="A75" i="6" s="1"/>
  <c r="A76" i="6"/>
  <c r="A77" i="6" s="1"/>
  <c r="A78" i="6" s="1"/>
  <c r="A79" i="6" s="1"/>
  <c r="A80" i="6" s="1"/>
  <c r="F137" i="6" l="1"/>
  <c r="C14" i="13" s="1"/>
  <c r="C17" i="13" s="1"/>
  <c r="C18" i="13" s="1"/>
  <c r="C19" i="13" s="1"/>
  <c r="A81" i="6"/>
  <c r="A82" i="6" s="1"/>
  <c r="A83" i="6" s="1"/>
  <c r="A84" i="6" s="1"/>
  <c r="A85" i="6" l="1"/>
  <c r="A86" i="6" s="1"/>
  <c r="A87" i="6" s="1"/>
  <c r="A88" i="6" s="1"/>
  <c r="A89" i="6" l="1"/>
  <c r="A90" i="6" l="1"/>
  <c r="A91" i="6" s="1"/>
  <c r="A92" i="6"/>
  <c r="A93" i="6" l="1"/>
  <c r="A94" i="6" s="1"/>
  <c r="A95" i="6" s="1"/>
  <c r="A96" i="6" s="1"/>
  <c r="A97" i="6"/>
  <c r="A98" i="6" l="1"/>
  <c r="A99" i="6" s="1"/>
  <c r="A100" i="6"/>
  <c r="A101" i="6" l="1"/>
  <c r="A102" i="6"/>
  <c r="A103" i="6" l="1"/>
  <c r="A106" i="6"/>
  <c r="A105" i="6" l="1"/>
  <c r="A104" i="6"/>
  <c r="A107" i="6"/>
  <c r="A108" i="6" s="1"/>
  <c r="A109" i="6" s="1"/>
  <c r="A110" i="6"/>
  <c r="A112" i="6" l="1"/>
  <c r="A111" i="6"/>
  <c r="A113" i="6" l="1"/>
  <c r="A114" i="6" s="1"/>
  <c r="A115" i="6" s="1"/>
  <c r="A116" i="6" s="1"/>
  <c r="A117" i="6"/>
  <c r="A123" i="6" l="1"/>
  <c r="A118" i="6"/>
  <c r="A119" i="6" s="1"/>
  <c r="A120" i="6" s="1"/>
  <c r="A121" i="6" s="1"/>
  <c r="A122" i="6" s="1"/>
  <c r="A124" i="6" l="1"/>
  <c r="A125" i="6" s="1"/>
  <c r="A126" i="6" s="1"/>
  <c r="A127" i="6" s="1"/>
  <c r="A128" i="6" s="1"/>
  <c r="A129" i="6" s="1"/>
  <c r="A130" i="6"/>
  <c r="A131" i="6" l="1"/>
  <c r="A132" i="6"/>
  <c r="A134" i="6" s="1"/>
  <c r="A135" i="6" s="1"/>
  <c r="A133" i="6" l="1"/>
</calcChain>
</file>

<file path=xl/sharedStrings.xml><?xml version="1.0" encoding="utf-8"?>
<sst xmlns="http://schemas.openxmlformats.org/spreadsheetml/2006/main" count="569" uniqueCount="157">
  <si>
    <t>Item No</t>
  </si>
  <si>
    <t>Unit of measure</t>
  </si>
  <si>
    <t>VAT (@15%)</t>
  </si>
  <si>
    <t>1. INSTRUCTION FOR COMPLETING THE PRICING SCHEDULE</t>
  </si>
  <si>
    <t xml:space="preserve">Qty </t>
  </si>
  <si>
    <t>TOTAL</t>
  </si>
  <si>
    <t>RFx No</t>
  </si>
  <si>
    <t>RFx Title</t>
  </si>
  <si>
    <t>Line Price Term 
(Excl VAT)</t>
  </si>
  <si>
    <t>SUPPLY CHAIN MANAGEMENT</t>
  </si>
  <si>
    <t xml:space="preserve">Bidder Name </t>
  </si>
  <si>
    <t>Goods/Service description</t>
  </si>
  <si>
    <t>TOTAL BID PRICE  (EXCL VAT)</t>
  </si>
  <si>
    <t>TOTAL  BID PRICE (INCL VAT)</t>
  </si>
  <si>
    <t>Name</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</si>
  <si>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</si>
  <si>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</si>
  <si>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</si>
  <si>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</si>
  <si>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</si>
  <si>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</si>
  <si>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</si>
  <si>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</si>
  <si>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PRELIMINARY AND GENERAL</t>
  </si>
  <si>
    <t>Provide "as-built" drawings</t>
  </si>
  <si>
    <t>Provide and maintain a quality system</t>
  </si>
  <si>
    <t>Fixed charges</t>
  </si>
  <si>
    <t>CONTRACTORS SITE ESTABLISHMENT</t>
  </si>
  <si>
    <t>Each</t>
  </si>
  <si>
    <t xml:space="preserve">INCOMER PANEL
</t>
  </si>
  <si>
    <t xml:space="preserve">PFC FEEDER PANEL
</t>
  </si>
  <si>
    <t>COMPLETE SWITCHBOARD ASSEMBLY</t>
  </si>
  <si>
    <t>Sum</t>
  </si>
  <si>
    <t>110V DC BATTERY CHARGER</t>
  </si>
  <si>
    <t xml:space="preserve">TRANSFORMER FEEDER PANEL
</t>
  </si>
  <si>
    <t>Unit Cost</t>
  </si>
  <si>
    <t>POWER FACTOR CORRECTION</t>
  </si>
  <si>
    <t>metres</t>
  </si>
  <si>
    <t>Lump Sum</t>
  </si>
  <si>
    <t>CENTURION DATA CENTRE</t>
  </si>
  <si>
    <r>
      <t xml:space="preserve">11KV SWITCHBOARDS - FACTORY ACCEPTANCE TESTING
</t>
    </r>
    <r>
      <rPr>
        <sz val="12"/>
        <rFont val="Calibri"/>
        <family val="2"/>
        <scheme val="minor"/>
      </rPr>
      <t>All costs for equipment, labour and other expenses for the factory testing of equipment shall be included in the tendered rates for testing. All additional tests specified in the standard and detail specifications shall also be included in the tendered rates.</t>
    </r>
  </si>
  <si>
    <r>
      <t xml:space="preserve">11KV SWITCHBOARDS - DELIVERY AND OFF-LOADING
</t>
    </r>
    <r>
      <rPr>
        <sz val="12"/>
        <rFont val="Calibri"/>
        <family val="2"/>
        <scheme val="minor"/>
      </rPr>
      <t>All costs for preparing panels for shipping loading at works, transportation from works to site. Cost for packing material, wrapping or crating of panels to be included. Cost for off loading on site and placing panels in designated laydown area including required barricading and protection on site</t>
    </r>
  </si>
  <si>
    <r>
      <t>2.4 mm</t>
    </r>
    <r>
      <rPr>
        <vertAlign val="superscript"/>
        <sz val="10"/>
        <rFont val="Arial"/>
        <family val="2"/>
      </rPr>
      <t>2</t>
    </r>
    <r>
      <rPr>
        <sz val="10"/>
        <rFont val="Arial"/>
        <family val="2"/>
      </rPr>
      <t>, 7-core, Cu PVC/PVC/SWA/PVC 600/1000V SABS 1507</t>
    </r>
  </si>
  <si>
    <r>
      <t>2.4 mm</t>
    </r>
    <r>
      <rPr>
        <vertAlign val="superscript"/>
        <sz val="10"/>
        <color theme="1"/>
        <rFont val="Arial"/>
        <family val="2"/>
      </rPr>
      <t>2</t>
    </r>
    <r>
      <rPr>
        <sz val="10"/>
        <color theme="1"/>
        <rFont val="Arial"/>
        <family val="2"/>
      </rPr>
      <t>, 7-core, Cu PVC/PVC/SWA/PVC 600/1000V SABS 1507</t>
    </r>
  </si>
  <si>
    <r>
      <t>PILC 3c x 240mm</t>
    </r>
    <r>
      <rPr>
        <vertAlign val="superscript"/>
        <sz val="10"/>
        <rFont val="Arial"/>
        <family val="2"/>
      </rPr>
      <t>2</t>
    </r>
    <r>
      <rPr>
        <sz val="10"/>
        <rFont val="Arial"/>
        <family val="2"/>
      </rPr>
      <t xml:space="preserve"> 6.35/11kV</t>
    </r>
  </si>
  <si>
    <r>
      <t>XLPE 3 x 3c x 185mm</t>
    </r>
    <r>
      <rPr>
        <vertAlign val="superscript"/>
        <sz val="10"/>
        <rFont val="Arial"/>
        <family val="2"/>
      </rPr>
      <t>2</t>
    </r>
    <r>
      <rPr>
        <sz val="10"/>
        <rFont val="Arial"/>
        <family val="2"/>
      </rPr>
      <t xml:space="preserve">  6.35/11kV</t>
    </r>
  </si>
  <si>
    <r>
      <t xml:space="preserve">REMOVAL OF MEDIUM VOLTAGE POWER CABLES
</t>
    </r>
    <r>
      <rPr>
        <sz val="12"/>
        <rFont val="Calibri"/>
        <family val="2"/>
        <scheme val="minor"/>
      </rPr>
      <t>Rate to include for opening of cable ways breaking of fire proofing and loading and disposal of cables</t>
    </r>
  </si>
  <si>
    <t xml:space="preserve">185 mm2, 3-core, Type A 6.35/11kV </t>
  </si>
  <si>
    <r>
      <t>XLPE 3c x 185mm</t>
    </r>
    <r>
      <rPr>
        <vertAlign val="superscript"/>
        <sz val="10"/>
        <rFont val="Arial"/>
        <family val="2"/>
      </rPr>
      <t>2</t>
    </r>
    <r>
      <rPr>
        <sz val="10"/>
        <rFont val="Arial"/>
        <family val="2"/>
      </rPr>
      <t xml:space="preserve">  6.35/11kV</t>
    </r>
  </si>
  <si>
    <t>Daywork</t>
  </si>
  <si>
    <t>Unit rate per hour</t>
  </si>
  <si>
    <t>Labour</t>
  </si>
  <si>
    <t>Unskilled labourers</t>
  </si>
  <si>
    <t>Semi - skilled labourers</t>
  </si>
  <si>
    <t>Artisans</t>
  </si>
  <si>
    <t xml:space="preserve">Foreman/supervision </t>
  </si>
  <si>
    <t>Plant</t>
  </si>
  <si>
    <t>Unit rate per day</t>
  </si>
  <si>
    <t>Transport - specify</t>
  </si>
  <si>
    <t>Unit rate per km</t>
  </si>
  <si>
    <r>
      <t>240 mm</t>
    </r>
    <r>
      <rPr>
        <vertAlign val="superscript"/>
        <sz val="10"/>
        <rFont val="Arial"/>
        <family val="2"/>
      </rPr>
      <t>2</t>
    </r>
    <r>
      <rPr>
        <sz val="10"/>
        <rFont val="Arial"/>
        <family val="2"/>
      </rPr>
      <t xml:space="preserve">, 1-core, Type A 6.35/11kV </t>
    </r>
  </si>
  <si>
    <r>
      <t>XLPE 3 x 1c x 240mm</t>
    </r>
    <r>
      <rPr>
        <vertAlign val="superscript"/>
        <sz val="12"/>
        <rFont val="Calibri"/>
        <family val="2"/>
        <scheme val="minor"/>
      </rPr>
      <t>2</t>
    </r>
    <r>
      <rPr>
        <sz val="12"/>
        <rFont val="Calibri"/>
        <family val="2"/>
        <scheme val="minor"/>
      </rPr>
      <t xml:space="preserve"> Cu  to PILC 1 x 3c x 240mm2 Cu 6.35/11kV</t>
    </r>
  </si>
  <si>
    <r>
      <t>185 mm</t>
    </r>
    <r>
      <rPr>
        <vertAlign val="superscript"/>
        <sz val="10"/>
        <rFont val="Arial"/>
        <family val="2"/>
      </rPr>
      <t>2</t>
    </r>
    <r>
      <rPr>
        <sz val="10"/>
        <rFont val="Arial"/>
        <family val="2"/>
      </rPr>
      <t xml:space="preserve">, 3-core, Type A 6.35/11kV </t>
    </r>
  </si>
  <si>
    <r>
      <t>XLPE 1c x 240mm</t>
    </r>
    <r>
      <rPr>
        <vertAlign val="superscript"/>
        <sz val="10"/>
        <rFont val="Arial"/>
        <family val="2"/>
      </rPr>
      <t>2</t>
    </r>
    <r>
      <rPr>
        <sz val="10"/>
        <rFont val="Arial"/>
        <family val="2"/>
      </rPr>
      <t xml:space="preserve">  6.35/11kV</t>
    </r>
  </si>
  <si>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t>
    </r>
  </si>
  <si>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</si>
  <si>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</si>
  <si>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t>Documents, Drawings, and Manufacturing and Commissioning Data Books</t>
  </si>
  <si>
    <t>POWER FACTOR CORRECTION UNIT</t>
  </si>
  <si>
    <t>Network Rack</t>
  </si>
  <si>
    <t>Network switch</t>
  </si>
  <si>
    <t>Power supply from BTU to network rack</t>
  </si>
  <si>
    <t>Verify all communication is functional</t>
  </si>
  <si>
    <t>Cat 6 cabeling between relays, meters and switch</t>
  </si>
  <si>
    <t>CENTURION TOTAL BID PRICE  (EXCL VAT)</t>
  </si>
  <si>
    <t>BETA TOTAL BID PRICE  (EXCL VAT)</t>
  </si>
  <si>
    <t>(c) The price must include all cost to deliver the goods or render the service, including all applicable taxes, duty fees, logistics/delivery, storage, labour, overtime and subsistence and travel</t>
  </si>
  <si>
    <t>(d) Bidders must complete and submit bid pricing in the provided Excel spreadsheet format, and any pricing schedule submitted in a different format will not be considered.</t>
  </si>
  <si>
    <r>
      <t>6 mm</t>
    </r>
    <r>
      <rPr>
        <vertAlign val="superscript"/>
        <sz val="10"/>
        <rFont val="Arial"/>
        <family val="2"/>
      </rPr>
      <t>2</t>
    </r>
    <r>
      <rPr>
        <sz val="10"/>
        <rFont val="Arial"/>
        <family val="2"/>
      </rPr>
      <t>, 7-core, Cu PVC/PVC/SWA/PVC 600/1000V SABS 1507</t>
    </r>
  </si>
  <si>
    <r>
      <t>10 mm</t>
    </r>
    <r>
      <rPr>
        <vertAlign val="superscript"/>
        <sz val="10"/>
        <rFont val="Arial"/>
        <family val="2"/>
      </rPr>
      <t>2</t>
    </r>
    <r>
      <rPr>
        <sz val="10"/>
        <rFont val="Arial"/>
        <family val="2"/>
      </rPr>
      <t>, 7-core, Cu PVC/PVC/SWA/PVC 600/1000V SABS 1507</t>
    </r>
  </si>
  <si>
    <r>
      <t>70 mm</t>
    </r>
    <r>
      <rPr>
        <vertAlign val="superscript"/>
        <sz val="10"/>
        <rFont val="Arial"/>
        <family val="2"/>
      </rPr>
      <t>2</t>
    </r>
    <r>
      <rPr>
        <sz val="10"/>
        <rFont val="Arial"/>
        <family val="2"/>
      </rPr>
      <t>, 4-core, Cu PVC/PVC/SWA/PVC 600/1000V SABS 1507</t>
    </r>
  </si>
  <si>
    <r>
      <t xml:space="preserve">11KV SWITCHBOARDS - COMMISSIONING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 of equipment and in the schedule of quantities. Any additional tests specified in the standard and detail specifications shall also be included in the tendered rates.</t>
    </r>
    <r>
      <rPr>
        <b/>
        <sz val="12"/>
        <rFont val="Calibri"/>
        <family val="2"/>
        <scheme val="minor"/>
      </rPr>
      <t xml:space="preserve"> Note: </t>
    </r>
    <r>
      <rPr>
        <sz val="12"/>
        <rFont val="Calibri"/>
        <family val="2"/>
        <scheme val="minor"/>
      </rPr>
      <t>The work to be completed within the 48-Hours allocated dowtime period that will include installation and removal of old switchboard.</t>
    </r>
  </si>
  <si>
    <r>
      <t xml:space="preserve">11KV SWITCHBOARDS - INSTALLATION
</t>
    </r>
    <r>
      <rPr>
        <sz val="12"/>
        <rFont val="Calibri"/>
        <family val="2"/>
        <scheme val="minor"/>
      </rPr>
      <t xml:space="preserve">All cost for moving of the panels from designated storage area into the room to be included. Removal of package materials, placing panels in position, installation of busbars as well as bolting down to floor. </t>
    </r>
    <r>
      <rPr>
        <b/>
        <sz val="12"/>
        <rFont val="Calibri"/>
        <family val="2"/>
        <scheme val="minor"/>
      </rPr>
      <t xml:space="preserve">Note: </t>
    </r>
    <r>
      <rPr>
        <sz val="12"/>
        <rFont val="Calibri"/>
        <family val="2"/>
        <scheme val="minor"/>
      </rPr>
      <t>The work to be completed within the 48-Hours allocated dowtime period that will include commissioning and removal of old switchboard</t>
    </r>
    <r>
      <rPr>
        <b/>
        <sz val="12"/>
        <rFont val="Calibri"/>
        <family val="2"/>
        <scheme val="minor"/>
      </rPr>
      <t>.</t>
    </r>
  </si>
  <si>
    <r>
      <t>240 mm</t>
    </r>
    <r>
      <rPr>
        <vertAlign val="superscript"/>
        <sz val="10"/>
        <rFont val="Arial"/>
        <family val="2"/>
      </rPr>
      <t>2</t>
    </r>
    <r>
      <rPr>
        <sz val="10"/>
        <rFont val="Arial"/>
        <family val="2"/>
      </rPr>
      <t xml:space="preserve">, 3-core, Type A 6.35/11kV </t>
    </r>
  </si>
  <si>
    <r>
      <t>XLPE 3c x 240mm</t>
    </r>
    <r>
      <rPr>
        <vertAlign val="superscript"/>
        <sz val="10"/>
        <rFont val="Arial"/>
        <family val="2"/>
      </rPr>
      <t>2</t>
    </r>
    <r>
      <rPr>
        <sz val="10"/>
        <rFont val="Arial"/>
        <family val="2"/>
      </rPr>
      <t xml:space="preserve">  6.35/11kV</t>
    </r>
  </si>
  <si>
    <r>
      <t xml:space="preserve">11KV SWITCHBOARDS - REMOVAL AND DISPOSAL
</t>
    </r>
    <r>
      <rPr>
        <sz val="12"/>
        <rFont val="Calibri"/>
        <family val="2"/>
        <scheme val="minor"/>
      </rPr>
      <t>All costs for equipment, labour and other expenses for the on-site removal of the existing switchgear shall be included in the tendered rates. Disconnecting of existing cables, marking of cable cores for cables that are to be reused to be included. Disconnecting of panel interconnecting bolts busbar bolts and removal of Pnaels from room, loading and Transportation off site for Disposal of the Panels off site.</t>
    </r>
    <r>
      <rPr>
        <b/>
        <sz val="12"/>
        <rFont val="Calibri"/>
        <family val="2"/>
        <scheme val="minor"/>
      </rPr>
      <t xml:space="preserve"> </t>
    </r>
  </si>
  <si>
    <t xml:space="preserve">Provision for Power Qaulity Recording for Load profile 30 Days: Vecto 1 Power Quality Recorders </t>
  </si>
  <si>
    <r>
      <t>XLPE 3 x 3c x 240mm</t>
    </r>
    <r>
      <rPr>
        <vertAlign val="superscript"/>
        <sz val="12"/>
        <rFont val="Calibri"/>
        <family val="2"/>
        <scheme val="minor"/>
      </rPr>
      <t>2</t>
    </r>
    <r>
      <rPr>
        <sz val="12"/>
        <rFont val="Calibri"/>
        <family val="2"/>
        <scheme val="minor"/>
      </rPr>
      <t xml:space="preserve"> Cu  to PILC 1 x 3c x 240mm2 Cu 6.35/11kV</t>
    </r>
  </si>
  <si>
    <r>
      <t xml:space="preserve">SUPPLY, DELIVER AND OFF LOADING OF LOW VOLTAGE PVC FIRE RETARDENT CABLES TO SITE
</t>
    </r>
    <r>
      <rPr>
        <sz val="12"/>
        <rFont val="Calibri"/>
        <family val="2"/>
        <scheme val="minor"/>
      </rPr>
      <t xml:space="preserve">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</si>
  <si>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t xml:space="preserve">INSTALLATION OF LOW VOLTAGE POWER CABLES
</t>
    </r>
    <r>
      <rPr>
        <sz val="12"/>
        <rFont val="Calibri"/>
        <family val="2"/>
        <scheme val="minor"/>
      </rPr>
      <t xml:space="preserve">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</si>
  <si>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r>
      <t xml:space="preserve">SUPPLY, DELIVER AND OFF LOADING OF MEDIUM VOLTAGE CROSS-LINKED POLYETHELENE INSULATED FIRE RETARDENT POWER CABLES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</si>
  <si>
    <r>
      <t xml:space="preserve">SUPPLY, DELIVER AND OFF LOADING OF MEDIUM VOLTAGE TRIFOCATING JOINTS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</si>
  <si>
    <r>
      <t xml:space="preserve">SUPPLY AND DELIVERY OF MEDIUM VOLTAGE INDOOR CABLE TERMINATION KITS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</si>
  <si>
    <r>
      <t xml:space="preserve">INSTALLATION OF MEDIUM VOLTAGE POWER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t>
    </r>
  </si>
  <si>
    <r>
      <t xml:space="preserve">DISCONNECTING OF MEDIUM VOLTAGE POWER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</si>
  <si>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INSTALLATION AND COMMISSIONING OF NETWORK EQUIPEMENT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</si>
  <si>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REMOVAL OF LOW VOLTAGE CONTROL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</si>
  <si>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DISCONNECTING OF LOW VOLTAGE POWER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</si>
  <si>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TESTING OF LOW VOLTAGE CONTROL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</si>
  <si>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TERMINATION OF MEDIUM VOLTAGE POWER CABLES
</t>
    </r>
    <r>
      <rPr>
        <sz val="12"/>
        <rFont val="Calibri"/>
        <family val="2"/>
        <scheme val="minor"/>
      </rPr>
      <t>Terminations shall include cable numbers on both ends and installation of termination kits but excludes the supply of the termination kits</t>
    </r>
    <r>
      <rPr>
        <b/>
        <sz val="12"/>
        <rFont val="Calibri"/>
        <family val="2"/>
        <scheme val="minor"/>
      </rPr>
      <t xml:space="preserve">.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</si>
  <si>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TESTING OF MEDIUM VOLTAGE POWER CABLES: VLF Testing of new installed cables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</si>
  <si>
    <r>
      <t xml:space="preserve">SUPPLY AND DELIVER OF NETWORK EQUIPEMENT
</t>
    </r>
    <r>
      <rPr>
        <sz val="12"/>
        <rFont val="Calibri"/>
        <family val="2"/>
        <scheme val="minor"/>
      </rPr>
      <t xml:space="preserve">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 </t>
    </r>
  </si>
  <si>
    <t>Cat 6 Network Cable</t>
  </si>
  <si>
    <r>
      <t xml:space="preserve">TERMINATION OF LOW VOLTAGE POWER CABLES
</t>
    </r>
    <r>
      <rPr>
        <sz val="12"/>
        <rFont val="Calibri"/>
        <family val="2"/>
        <scheme val="minor"/>
      </rPr>
      <t>All costs for material, equipment, labour and other expenses  shall be included in the tendered rates for testing and commissioning as set out in the measurement and payment clauses of each piece of equipment and in the schedule of quantities. Termination inclusive of: lugs for all cores, shrouds and cable glands (E1W VS - CCG or similar)</t>
    </r>
  </si>
  <si>
    <t>Preliminary and General work, services meetings and inspections for which no 
specific items are listed in the price schedule.</t>
  </si>
  <si>
    <t>Preliminary and General work, services meetings and inspections for which no specific items are listed in the price schedule.</t>
  </si>
  <si>
    <t>YEAR 1</t>
  </si>
  <si>
    <t>YEAR 2</t>
  </si>
  <si>
    <t>Unit Price 
(Excl VAT)</t>
  </si>
  <si>
    <t>Line Price Year 1</t>
  </si>
  <si>
    <t>Qty</t>
  </si>
  <si>
    <t>Line Price Year 2</t>
  </si>
  <si>
    <t>instance</t>
  </si>
  <si>
    <r>
      <rPr>
        <b/>
        <sz val="14"/>
        <color theme="1"/>
        <rFont val="Calibri"/>
        <family val="2"/>
        <scheme val="minor"/>
      </rPr>
      <t>Labour – Technician</t>
    </r>
    <r>
      <rPr>
        <sz val="14"/>
        <color theme="1"/>
        <rFont val="Calibri"/>
        <family val="2"/>
        <scheme val="minor"/>
      </rPr>
      <t xml:space="preserve"> during normal hours (08:00 to 17:00). 
This rate will be applicable from time of arrival to site, up to time of leaving the site.</t>
    </r>
  </si>
  <si>
    <t>per hour</t>
  </si>
  <si>
    <r>
      <rPr>
        <b/>
        <sz val="14"/>
        <color theme="1"/>
        <rFont val="Calibri"/>
        <family val="2"/>
        <scheme val="minor"/>
      </rPr>
      <t xml:space="preserve">Labour – Assistant </t>
    </r>
    <r>
      <rPr>
        <sz val="14"/>
        <color theme="1"/>
        <rFont val="Calibri"/>
        <family val="2"/>
        <scheme val="minor"/>
      </rPr>
      <t>during normal hours (08:00 to 17:00). 
This rate will be applicable from time of arrival to site, up to time of leaving the site.</t>
    </r>
  </si>
  <si>
    <r>
      <rPr>
        <b/>
        <sz val="14"/>
        <color theme="1"/>
        <rFont val="Calibri"/>
        <family val="2"/>
        <scheme val="minor"/>
      </rPr>
      <t>Labour – Technician</t>
    </r>
    <r>
      <rPr>
        <sz val="14"/>
        <color theme="1"/>
        <rFont val="Calibri"/>
        <family val="2"/>
        <scheme val="minor"/>
      </rPr>
      <t xml:space="preserve"> during afterhours (Weekdays 17:00 to 08:00 and Saturdays 00:00 to 23:59). 
This rate will be applicable from time of arrival to site, up to time of leaving the site.</t>
    </r>
  </si>
  <si>
    <r>
      <rPr>
        <b/>
        <sz val="14"/>
        <color theme="1"/>
        <rFont val="Calibri"/>
        <family val="2"/>
        <scheme val="minor"/>
      </rPr>
      <t>Labour – Assistant</t>
    </r>
    <r>
      <rPr>
        <sz val="14"/>
        <color theme="1"/>
        <rFont val="Calibri"/>
        <family val="2"/>
        <scheme val="minor"/>
      </rPr>
      <t xml:space="preserve"> during afterhours (Weekdays 17:00 to 08:00 and Saturdays 00:00 to 23:59). 
This rate will be applicable from time of arrival to site, up to time of leaving the site.</t>
    </r>
  </si>
  <si>
    <r>
      <rPr>
        <b/>
        <sz val="14"/>
        <color theme="1"/>
        <rFont val="Calibri"/>
        <family val="2"/>
        <scheme val="minor"/>
      </rPr>
      <t>Labour – Technician</t>
    </r>
    <r>
      <rPr>
        <sz val="14"/>
        <color theme="1"/>
        <rFont val="Calibri"/>
        <family val="2"/>
        <scheme val="minor"/>
      </rPr>
      <t xml:space="preserve"> during afterhours (Sundays 00:00 to 23:59). 
This rate will be applicable from time of arrival to site, up to time of leaving the site.</t>
    </r>
  </si>
  <si>
    <r>
      <rPr>
        <b/>
        <sz val="14"/>
        <color theme="1"/>
        <rFont val="Calibri"/>
        <family val="2"/>
        <scheme val="minor"/>
      </rPr>
      <t>Labour – Assistant</t>
    </r>
    <r>
      <rPr>
        <sz val="14"/>
        <color theme="1"/>
        <rFont val="Calibri"/>
        <family val="2"/>
        <scheme val="minor"/>
      </rPr>
      <t xml:space="preserve"> during afterhours (Sundays 00:00 to 23:59). 
This rate will be applicable from time of arrival to site, up to time of leaving the site.</t>
    </r>
  </si>
  <si>
    <t xml:space="preserve">Corrective Maintenance Allowance for Life Cycle Management Parts Replacement and other Material
</t>
  </si>
  <si>
    <t>Instance</t>
  </si>
  <si>
    <t>Capacity</t>
  </si>
  <si>
    <t>Date</t>
  </si>
  <si>
    <t>SPECIFIED SERVICES: CENTURION</t>
  </si>
  <si>
    <t>SPECIFIED SERVICES: BETA</t>
  </si>
  <si>
    <r>
      <t xml:space="preserve">CORRECTIVE MAINTENANCE AND ADHOC REQUESTS
</t>
    </r>
    <r>
      <rPr>
        <sz val="14"/>
        <color theme="1"/>
        <rFont val="Calibri"/>
        <family val="2"/>
        <scheme val="minor"/>
      </rPr>
      <t xml:space="preserve">Note that the quantities indicated below are only for evaluation purposes and to determine the contract unit rates. The final quantities will be based on works orders and call outs.. </t>
    </r>
  </si>
  <si>
    <t>SHEET 3: MAINTENANCE SUPPORT</t>
  </si>
  <si>
    <t>SHEET 1: PRICING SCHEDULE: CENTURION</t>
  </si>
  <si>
    <t>SHEET 2:  PRICING SCHEDULE: BETA</t>
  </si>
  <si>
    <r>
      <rPr>
        <b/>
        <sz val="14"/>
        <color theme="1"/>
        <rFont val="Calibri"/>
        <family val="2"/>
        <scheme val="minor"/>
      </rPr>
      <t>Provide a Annual Full Maintenance Service on the 11 000V  Switchgear and Protection Unit</t>
    </r>
    <r>
      <rPr>
        <sz val="14"/>
        <color theme="1"/>
        <rFont val="Calibri"/>
        <family val="2"/>
        <scheme val="minor"/>
      </rPr>
      <t>,as specified for equipment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</si>
  <si>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Provide a Annual Full Maintenance Service  on the Battery Terminal Unit</t>
    </r>
    <r>
      <rPr>
        <sz val="14"/>
        <color theme="1"/>
        <rFont val="Calibri"/>
        <family val="2"/>
        <scheme val="minor"/>
      </rPr>
      <t>,as specified for equipment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</si>
  <si>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Provide a Annual Full Maintenance Service on the Power Factor Correction Unit</t>
    </r>
    <r>
      <rPr>
        <sz val="14"/>
        <color theme="1"/>
        <rFont val="Calibri"/>
        <family val="2"/>
        <scheme val="minor"/>
      </rPr>
      <t>,as specified for equipment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</si>
  <si>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 xml:space="preserve">Call out fee. </t>
    </r>
    <r>
      <rPr>
        <sz val="14"/>
        <color theme="1"/>
        <rFont val="Calibri"/>
        <family val="2"/>
        <scheme val="minor"/>
      </rPr>
      <t xml:space="preserve">
This rate will be applicable from time of leaving the contractor’s office, up to time of arrival on the site within a maximum of 60-minutes, and time of leaving the site up to arrival back at the contractor’s office.</t>
    </r>
  </si>
  <si>
    <t>PROVISIONAL SUM</t>
  </si>
  <si>
    <t>Provisional Items</t>
  </si>
  <si>
    <t>PRICING SCHEDULE - CENTURION (EXCL VAT)</t>
  </si>
  <si>
    <t>PRICING SCHEDULE - BETA  (EXCL VAT)</t>
  </si>
  <si>
    <t>MAINTENANCE SUPPORT (EXCL VAT)</t>
  </si>
  <si>
    <t>SHEET 4: TOTALS BID PRICING</t>
  </si>
  <si>
    <t>MAINTENANCE SUPPORT TOTAL BID PRICE  (EXCL VAT)</t>
  </si>
  <si>
    <t>TOTALS (EXCL VAT)</t>
  </si>
  <si>
    <t>DESCRIPTION</t>
  </si>
  <si>
    <t>REQUEST FOR BID FOR THE UPGRADE OF MEDIUM VOLTAGE ELECTRICAL INFRASTRUCTURE AT SITA CENTURION AND BETA SITES</t>
  </si>
  <si>
    <t>REQUEST FOR BID FOR THE UPGRADE OF MEDIUM VOLTAGE ELECTRICAL INFRASTRUCTURE AT SITA CENTURION AND BETA SITES FOR A PERIOD OF 36 MONTHS.</t>
  </si>
  <si>
    <r>
      <t xml:space="preserve">11KV SWITCHBOARDS - DESIGN, MANUFACTURE AND TEST
</t>
    </r>
    <r>
      <rPr>
        <sz val="12"/>
        <rFont val="Calibri"/>
        <family val="2"/>
        <scheme val="minor"/>
      </rPr>
      <t>Full compensation for the contractor's obligations to comply with the general design criteria shall be included in the tendered rates for the relevant items of equipment specified in other sections of these specifications</t>
    </r>
    <r>
      <rPr>
        <b/>
        <sz val="12"/>
        <rFont val="Calibri"/>
        <family val="2"/>
        <scheme val="minor"/>
      </rPr>
      <t>. 1001668-0000-DRG-EL-001</t>
    </r>
  </si>
  <si>
    <r>
      <t xml:space="preserve">11KV SWITCHBOARDS - DESIGN, MANUFACTURE AND TEST
</t>
    </r>
    <r>
      <rPr>
        <sz val="12"/>
        <rFont val="Calibri"/>
        <family val="2"/>
        <scheme val="minor"/>
      </rPr>
      <t>Full compensation for the contractor's obligations to comply with the general design criteria shall be included in the tendered rates for the relevant items of equipment specified in other sections of these specifications</t>
    </r>
    <r>
      <rPr>
        <b/>
        <sz val="12"/>
        <rFont val="Calibri"/>
        <family val="2"/>
        <scheme val="minor"/>
      </rPr>
      <t>. 1001547-0000-DRG-EE-0001</t>
    </r>
  </si>
  <si>
    <t>RB 3199/2025</t>
  </si>
  <si>
    <t>RFB 3199/2025</t>
  </si>
  <si>
    <r>
      <rPr>
        <b/>
        <sz val="12"/>
        <color theme="1"/>
        <rFont val="Calibri"/>
        <family val="2"/>
        <scheme val="minor"/>
      </rPr>
      <t>TRANSFORMER FEEDER PANEL</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</si>
  <si>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INCOMER PANEL</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</si>
  <si>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PFC FEEDER PANEL</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</si>
  <si>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110V DC BATTERY TERMINAL UNIT</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</si>
  <si>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POWER FACTOR CORRECTION UNIT</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</si>
  <si>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INCOMER PANEL</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</si>
  <si>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TRANSFORMER FEEDER PANEL</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</si>
  <si>
    <r>
      <rPr>
        <b/>
        <sz val="12"/>
        <color theme="1"/>
        <rFont val="Calibri"/>
        <family val="2"/>
        <scheme val="minor"/>
      </rPr>
      <t>POWER FACTOR CORRECTION UNIT</t>
    </r>
    <r>
      <rPr>
        <sz val="12"/>
        <color theme="1"/>
        <rFont val="Calibri"/>
        <family val="2"/>
        <scheme val="minor"/>
      </rPr>
      <t xml:space="preserve">
1.	Panel Server, IFM's and IFE's or similar
2.	Network Switch for accumulation of all the signals, metering, relays and instruments
3.	Sutable Power Supply for all  instruments, relays, IoT devices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</si>
</sst>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quot;R&quot;#,##0.00"/>
  </numFmts>
  <fonts count="40"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vertAlign val="superscript"/>
      <sz val="10"/>
      <name val="Arial"/>
      <family val="2"/>
    </font>
    <font>
      <sz val="10"/>
      <color theme="1"/>
      <name val="Arial"/>
      <family val="2"/>
    </font>
    <font>
      <vertAlign val="superscript"/>
      <sz val="10"/>
      <color theme="1"/>
      <name val="Arial"/>
      <family val="2"/>
    </font>
    <font>
      <vertAlign val="superscript"/>
      <sz val="12"/>
      <name val="Calibri"/>
      <family val="2"/>
      <scheme val="minor"/>
    </font>
    <font>
      <sz val="12"/>
      <color rgb="FFFF0000"/>
      <name val="Calibri"/>
      <family val="2"/>
      <scheme val="minor"/>
    </font>
    <font>
      <b/>
      <sz val="14"/>
      <name val="Calibri"/>
      <family val="2"/>
      <scheme val="minor"/>
    </font>
    <font>
      <b/>
      <sz val="16"/>
      <color theme="1"/>
      <name val="Calibri"/>
      <family val="2"/>
      <scheme val="minor"/>
    </font>
    <font>
      <sz val="14"/>
      <color theme="1"/>
      <name val="Calibri"/>
      <family val="2"/>
      <scheme val="minor"/>
    </font>
    <font>
      <b/>
      <sz val="14"/>
      <color theme="1"/>
      <name val="Calibri"/>
      <family val="2"/>
      <scheme val="minor"/>
    </font>
    <font>
      <sz val="14"/>
      <name val="Calibri"/>
      <family val="2"/>
      <scheme val="minor"/>
    </font>
    <font>
      <b/>
      <sz val="14"/>
      <color theme="0"/>
      <name val="Calibri"/>
      <family val="2"/>
      <scheme val="minor"/>
    </font>
    <font>
      <b/>
      <sz val="18"/>
      <color theme="1"/>
      <name val="Calibri"/>
      <family val="2"/>
      <scheme val="minor"/>
    </font>
    <font>
      <sz val="18"/>
      <name val="Calibri"/>
      <family val="2"/>
      <scheme val="minor"/>
    </font>
    <font>
      <sz val="18"/>
      <color theme="1"/>
      <name val="Calibri"/>
      <family val="2"/>
      <scheme val="minor"/>
    </font>
    <font>
      <b/>
      <sz val="18"/>
      <color rgb="FFFF0000"/>
      <name val="Calibri"/>
      <family val="2"/>
      <scheme val="minor"/>
    </font>
    <font>
      <b/>
      <sz val="18"/>
      <color rgb="FFFF0000"/>
      <name val="Calibri Light"/>
      <family val="2"/>
    </font>
  </fonts>
  <fills count="9">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0" tint="-0.249977111117893"/>
        <bgColor indexed="64"/>
      </patternFill>
    </fill>
    <fill>
      <patternFill patternType="solid">
        <fgColor theme="8" tint="0.79998168889431442"/>
        <bgColor indexed="64"/>
      </patternFill>
    </fill>
  </fills>
  <borders count="52">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4"/>
      </left>
      <right style="thin">
        <color theme="4"/>
      </right>
      <top/>
      <bottom style="thin">
        <color theme="4"/>
      </bottom>
      <diagonal/>
    </border>
    <border>
      <left/>
      <right/>
      <top/>
      <bottom style="thin">
        <color theme="4"/>
      </bottom>
      <diagonal/>
    </border>
    <border>
      <left/>
      <right/>
      <top style="thin">
        <color theme="4"/>
      </top>
      <bottom style="thin">
        <color theme="4"/>
      </bottom>
      <diagonal/>
    </border>
    <border>
      <left style="thin">
        <color theme="4"/>
      </left>
      <right/>
      <top/>
      <bottom/>
      <diagonal/>
    </border>
    <border>
      <left style="thin">
        <color theme="8"/>
      </left>
      <right style="thin">
        <color theme="8"/>
      </right>
      <top style="thin">
        <color theme="8"/>
      </top>
      <bottom/>
      <diagonal/>
    </border>
    <border>
      <left style="thin">
        <color theme="4"/>
      </left>
      <right/>
      <top/>
      <bottom style="thin">
        <color theme="4"/>
      </bottom>
      <diagonal/>
    </border>
    <border>
      <left style="thin">
        <color theme="4"/>
      </left>
      <right/>
      <top style="thin">
        <color theme="4"/>
      </top>
      <bottom/>
      <diagonal/>
    </border>
    <border>
      <left style="thin">
        <color theme="4"/>
      </left>
      <right style="thin">
        <color theme="4"/>
      </right>
      <top style="thin">
        <color theme="4"/>
      </top>
      <bottom style="medium">
        <color theme="4"/>
      </bottom>
      <diagonal/>
    </border>
    <border>
      <left style="medium">
        <color rgb="FF00B0F0"/>
      </left>
      <right style="medium">
        <color theme="4"/>
      </right>
      <top style="medium">
        <color rgb="FF00B0F0"/>
      </top>
      <bottom style="thin">
        <color theme="4"/>
      </bottom>
      <diagonal/>
    </border>
    <border>
      <left/>
      <right/>
      <top style="medium">
        <color rgb="FF00B0F0"/>
      </top>
      <bottom style="thin">
        <color theme="4"/>
      </bottom>
      <diagonal/>
    </border>
    <border>
      <left/>
      <right style="thin">
        <color theme="4"/>
      </right>
      <top style="medium">
        <color rgb="FF00B0F0"/>
      </top>
      <bottom style="thin">
        <color theme="4"/>
      </bottom>
      <diagonal/>
    </border>
    <border>
      <left style="thin">
        <color theme="4"/>
      </left>
      <right/>
      <top style="medium">
        <color rgb="FF00B0F0"/>
      </top>
      <bottom style="thin">
        <color theme="4"/>
      </bottom>
      <diagonal/>
    </border>
    <border>
      <left/>
      <right style="medium">
        <color rgb="FF00B0F0"/>
      </right>
      <top style="medium">
        <color rgb="FF00B0F0"/>
      </top>
      <bottom style="thin">
        <color theme="4"/>
      </bottom>
      <diagonal/>
    </border>
    <border>
      <left style="medium">
        <color rgb="FF00B0F0"/>
      </left>
      <right style="medium">
        <color theme="4"/>
      </right>
      <top style="thin">
        <color theme="4"/>
      </top>
      <bottom style="thin">
        <color theme="4"/>
      </bottom>
      <diagonal/>
    </border>
    <border>
      <left/>
      <right style="medium">
        <color rgb="FF00B0F0"/>
      </right>
      <top style="thin">
        <color theme="4"/>
      </top>
      <bottom style="thin">
        <color theme="4"/>
      </bottom>
      <diagonal/>
    </border>
    <border>
      <left style="medium">
        <color rgb="FF00B0F0"/>
      </left>
      <right style="medium">
        <color theme="4"/>
      </right>
      <top style="thin">
        <color theme="4"/>
      </top>
      <bottom style="medium">
        <color rgb="FF00B0F0"/>
      </bottom>
      <diagonal/>
    </border>
    <border>
      <left/>
      <right style="thin">
        <color theme="4"/>
      </right>
      <top style="thin">
        <color theme="4"/>
      </top>
      <bottom style="medium">
        <color rgb="FF00B0F0"/>
      </bottom>
      <diagonal/>
    </border>
    <border>
      <left style="thin">
        <color theme="4"/>
      </left>
      <right style="thin">
        <color theme="4"/>
      </right>
      <top style="thin">
        <color theme="4"/>
      </top>
      <bottom style="medium">
        <color rgb="FF00B0F0"/>
      </bottom>
      <diagonal/>
    </border>
    <border>
      <left style="thin">
        <color theme="4"/>
      </left>
      <right/>
      <top style="thin">
        <color theme="4"/>
      </top>
      <bottom style="medium">
        <color rgb="FF00B0F0"/>
      </bottom>
      <diagonal/>
    </border>
    <border>
      <left/>
      <right/>
      <top style="thin">
        <color theme="4"/>
      </top>
      <bottom style="medium">
        <color rgb="FF00B0F0"/>
      </bottom>
      <diagonal/>
    </border>
    <border>
      <left/>
      <right style="medium">
        <color rgb="FF00B0F0"/>
      </right>
      <top style="thin">
        <color theme="4"/>
      </top>
      <bottom style="medium">
        <color rgb="FF00B0F0"/>
      </bottom>
      <diagonal/>
    </border>
    <border>
      <left style="thin">
        <color rgb="FF00B0F0"/>
      </left>
      <right style="thin">
        <color rgb="FF00B0F0"/>
      </right>
      <top style="thin">
        <color rgb="FF00B0F0"/>
      </top>
      <bottom style="thin">
        <color rgb="FF00B0F0"/>
      </bottom>
      <diagonal/>
    </border>
    <border>
      <left style="thin">
        <color theme="4"/>
      </left>
      <right style="thin">
        <color theme="4"/>
      </right>
      <top/>
      <bottom/>
      <diagonal/>
    </border>
    <border>
      <left style="medium">
        <color rgb="FF00B0F0"/>
      </left>
      <right style="thin">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medium">
        <color rgb="FF00B0F0"/>
      </right>
      <top style="thin">
        <color rgb="FF00B0F0"/>
      </top>
      <bottom style="medium">
        <color rgb="FF00B0F0"/>
      </bottom>
      <diagonal/>
    </border>
    <border>
      <left style="thin">
        <color rgb="FF00B0F0"/>
      </left>
      <right/>
      <top style="medium">
        <color rgb="FF00B0F0"/>
      </top>
      <bottom style="thin">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top style="thin">
        <color rgb="FF00B0F0"/>
      </top>
      <bottom style="thin">
        <color rgb="FF00B0F0"/>
      </bottom>
      <diagonal/>
    </border>
    <border>
      <left/>
      <right/>
      <top style="thin">
        <color rgb="FF00B0F0"/>
      </top>
      <bottom style="thin">
        <color rgb="FF00B0F0"/>
      </bottom>
      <diagonal/>
    </border>
    <border>
      <left/>
      <right style="thin">
        <color rgb="FF00B0F0"/>
      </right>
      <top style="thin">
        <color rgb="FF00B0F0"/>
      </top>
      <bottom style="thin">
        <color rgb="FF00B0F0"/>
      </bottom>
      <diagonal/>
    </border>
    <border>
      <left style="thin">
        <color theme="4"/>
      </left>
      <right style="medium">
        <color rgb="FF00B0F0"/>
      </right>
      <top style="medium">
        <color rgb="FF00B0F0"/>
      </top>
      <bottom style="thin">
        <color theme="4"/>
      </bottom>
      <diagonal/>
    </border>
    <border>
      <left style="thin">
        <color theme="4"/>
      </left>
      <right style="medium">
        <color rgb="FF00B0F0"/>
      </right>
      <top style="thin">
        <color theme="4"/>
      </top>
      <bottom style="thin">
        <color theme="4"/>
      </bottom>
      <diagonal/>
    </border>
    <border>
      <left style="medium">
        <color theme="4"/>
      </left>
      <right/>
      <top style="medium">
        <color rgb="FF00B0F0"/>
      </top>
      <bottom style="thin">
        <color theme="4"/>
      </bottom>
      <diagonal/>
    </border>
    <border>
      <left style="medium">
        <color theme="4"/>
      </left>
      <right/>
      <top style="thin">
        <color theme="4"/>
      </top>
      <bottom style="thin">
        <color theme="4"/>
      </bottom>
      <diagonal/>
    </border>
    <border>
      <left style="medium">
        <color theme="4"/>
      </left>
      <right style="thin">
        <color theme="4"/>
      </right>
      <top style="medium">
        <color theme="4"/>
      </top>
      <bottom style="thin">
        <color theme="4"/>
      </bottom>
      <diagonal/>
    </border>
    <border>
      <left style="thin">
        <color theme="4"/>
      </left>
      <right style="thin">
        <color theme="4"/>
      </right>
      <top style="medium">
        <color theme="4"/>
      </top>
      <bottom style="thin">
        <color theme="4"/>
      </bottom>
      <diagonal/>
    </border>
    <border>
      <left style="thin">
        <color theme="4"/>
      </left>
      <right style="medium">
        <color theme="4"/>
      </right>
      <top style="medium">
        <color theme="4"/>
      </top>
      <bottom style="thin">
        <color theme="4"/>
      </bottom>
      <diagonal/>
    </border>
    <border>
      <left style="medium">
        <color theme="4"/>
      </left>
      <right style="thin">
        <color theme="4"/>
      </right>
      <top style="thin">
        <color theme="4"/>
      </top>
      <bottom style="thin">
        <color theme="4"/>
      </bottom>
      <diagonal/>
    </border>
    <border>
      <left style="thin">
        <color theme="4"/>
      </left>
      <right style="medium">
        <color theme="4"/>
      </right>
      <top style="thin">
        <color theme="4"/>
      </top>
      <bottom style="thin">
        <color theme="4"/>
      </bottom>
      <diagonal/>
    </border>
    <border>
      <left style="medium">
        <color theme="4"/>
      </left>
      <right style="thin">
        <color theme="4"/>
      </right>
      <top style="thin">
        <color theme="4"/>
      </top>
      <bottom style="medium">
        <color theme="4"/>
      </bottom>
      <diagonal/>
    </border>
    <border>
      <left style="thin">
        <color theme="4"/>
      </left>
      <right style="medium">
        <color theme="4"/>
      </right>
      <top style="thin">
        <color theme="4"/>
      </top>
      <bottom style="medium">
        <color theme="4"/>
      </bottom>
      <diagonal/>
    </border>
  </borders>
  <cellStyleXfs count="17">
    <xf numFmtId="0" fontId="0" fillId="0" borderId="0"/>
    <xf numFmtId="43" fontId="11" fillId="0" borderId="0" applyFont="0" applyFill="0" applyBorder="0" applyAlignment="0" applyProtection="0"/>
    <xf numFmtId="9" fontId="11" fillId="0" borderId="0" applyFont="0" applyFill="0" applyBorder="0" applyAlignment="0" applyProtection="0"/>
    <xf numFmtId="0" fontId="15" fillId="0" borderId="0"/>
    <xf numFmtId="43" fontId="17" fillId="0" borderId="0" applyFont="0" applyFill="0" applyBorder="0" applyAlignment="0" applyProtection="0"/>
    <xf numFmtId="3" fontId="17" fillId="0" borderId="0" applyFont="0" applyFill="0" applyBorder="0" applyAlignment="0" applyProtection="0"/>
    <xf numFmtId="0" fontId="18" fillId="0" borderId="0"/>
    <xf numFmtId="0" fontId="19" fillId="0" borderId="0"/>
    <xf numFmtId="0" fontId="17" fillId="0" borderId="0"/>
    <xf numFmtId="0" fontId="20" fillId="0" borderId="0"/>
    <xf numFmtId="43" fontId="17" fillId="0" borderId="0" applyFont="0" applyFill="0" applyBorder="0" applyAlignment="0" applyProtection="0"/>
    <xf numFmtId="0" fontId="17" fillId="0" borderId="0"/>
    <xf numFmtId="0" fontId="21" fillId="0" borderId="0" applyNumberFormat="0" applyFill="0" applyBorder="0" applyAlignment="0" applyProtection="0"/>
    <xf numFmtId="0" fontId="22" fillId="0" borderId="0"/>
    <xf numFmtId="0" fontId="16" fillId="0" borderId="0"/>
    <xf numFmtId="0" fontId="23" fillId="0" borderId="0" applyNumberFormat="0" applyFill="0" applyBorder="0" applyAlignment="0" applyProtection="0"/>
    <xf numFmtId="0" fontId="11" fillId="0" borderId="0"/>
  </cellStyleXfs>
  <cellXfs count="278">
    <xf numFmtId="0" fontId="0" fillId="0" borderId="0" xfId="0"/>
    <xf numFmtId="0" fontId="1" fillId="0" borderId="0" xfId="0" applyFont="1" applyAlignment="1">
      <alignment vertical="top"/>
    </xf>
    <xf numFmtId="0" fontId="7" fillId="2" borderId="0" xfId="0" applyFont="1" applyFill="1"/>
    <xf numFmtId="0" fontId="8" fillId="2" borderId="0" xfId="0" applyFont="1" applyFill="1" applyAlignment="1">
      <alignment horizontal="left" vertical="top"/>
    </xf>
    <xf numFmtId="0" fontId="8" fillId="2" borderId="0" xfId="0" applyFont="1" applyFill="1" applyAlignment="1">
      <alignment horizontal="center" vertical="top"/>
    </xf>
    <xf numFmtId="0" fontId="9" fillId="2" borderId="0" xfId="0" applyFont="1" applyFill="1" applyAlignment="1">
      <alignment horizontal="center" vertical="top"/>
    </xf>
    <xf numFmtId="0" fontId="2" fillId="3" borderId="0" xfId="0" applyFont="1" applyFill="1"/>
    <xf numFmtId="0" fontId="5" fillId="2" borderId="1" xfId="0" applyFont="1" applyFill="1" applyBorder="1" applyAlignment="1">
      <alignment vertical="top" wrapText="1"/>
    </xf>
    <xf numFmtId="0" fontId="2" fillId="0" borderId="1" xfId="0" applyFont="1" applyBorder="1" applyAlignment="1">
      <alignment vertical="top" wrapText="1"/>
    </xf>
    <xf numFmtId="0" fontId="2" fillId="0" borderId="1" xfId="0" applyFont="1" applyBorder="1" applyAlignment="1">
      <alignment horizontal="center" vertical="top" wrapText="1"/>
    </xf>
    <xf numFmtId="0" fontId="5" fillId="3" borderId="0" xfId="0" applyFont="1" applyFill="1" applyAlignment="1">
      <alignment wrapText="1"/>
    </xf>
    <xf numFmtId="0" fontId="5" fillId="3" borderId="0" xfId="0" applyFont="1" applyFill="1"/>
    <xf numFmtId="0" fontId="2" fillId="3" borderId="0" xfId="0" applyFont="1" applyFill="1" applyAlignment="1">
      <alignment horizontal="left" vertical="center" wrapText="1"/>
    </xf>
    <xf numFmtId="0" fontId="6" fillId="3" borderId="0" xfId="0" applyFont="1" applyFill="1"/>
    <xf numFmtId="0" fontId="5" fillId="3" borderId="0" xfId="0" applyFont="1" applyFill="1" applyAlignment="1">
      <alignment vertical="top"/>
    </xf>
    <xf numFmtId="0" fontId="5" fillId="3" borderId="0" xfId="0" applyFont="1" applyFill="1" applyAlignment="1">
      <alignment horizontal="center" vertical="top" wrapText="1"/>
    </xf>
    <xf numFmtId="0" fontId="9" fillId="2" borderId="0" xfId="0" applyFont="1" applyFill="1" applyAlignment="1">
      <alignment horizontal="left" vertical="top" wrapText="1"/>
    </xf>
    <xf numFmtId="9" fontId="5" fillId="4" borderId="1" xfId="2" applyFont="1" applyFill="1" applyBorder="1" applyAlignment="1">
      <alignment horizontal="center" vertical="top"/>
    </xf>
    <xf numFmtId="0" fontId="5" fillId="4" borderId="1" xfId="0" applyFont="1" applyFill="1" applyBorder="1" applyAlignment="1">
      <alignment horizontal="center" vertical="top"/>
    </xf>
    <xf numFmtId="0" fontId="7"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5" fillId="0" borderId="0" xfId="0" applyFont="1" applyAlignment="1">
      <alignment wrapText="1"/>
    </xf>
    <xf numFmtId="0" fontId="5" fillId="6" borderId="5" xfId="0" applyFont="1" applyFill="1" applyBorder="1" applyAlignment="1">
      <alignment horizontal="left" vertical="top"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5" fillId="2" borderId="1" xfId="0" applyFont="1" applyFill="1" applyBorder="1" applyAlignment="1">
      <alignment horizontal="center" vertical="top" wrapText="1"/>
    </xf>
    <xf numFmtId="1" fontId="7" fillId="2" borderId="0" xfId="0" applyNumberFormat="1" applyFont="1" applyFill="1" applyAlignment="1">
      <alignment horizontal="right"/>
    </xf>
    <xf numFmtId="1" fontId="0" fillId="2" borderId="0" xfId="0" applyNumberFormat="1" applyFill="1" applyAlignment="1">
      <alignment horizontal="right"/>
    </xf>
    <xf numFmtId="1" fontId="5" fillId="3" borderId="0" xfId="0" applyNumberFormat="1" applyFont="1" applyFill="1" applyAlignment="1">
      <alignment horizontal="right" vertical="top"/>
    </xf>
    <xf numFmtId="1" fontId="5" fillId="3" borderId="0" xfId="0" applyNumberFormat="1" applyFont="1" applyFill="1" applyAlignment="1">
      <alignment horizontal="right" vertical="top" wrapText="1"/>
    </xf>
    <xf numFmtId="1" fontId="5"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6" fillId="3" borderId="0" xfId="0" applyFont="1" applyFill="1" applyAlignment="1">
      <alignment horizontal="center" vertical="top"/>
    </xf>
    <xf numFmtId="0" fontId="5" fillId="4" borderId="1" xfId="0" applyFont="1" applyFill="1" applyBorder="1" applyAlignment="1">
      <alignment vertical="top"/>
    </xf>
    <xf numFmtId="0" fontId="0" fillId="3" borderId="0" xfId="0" applyFill="1" applyAlignment="1">
      <alignment horizontal="center"/>
    </xf>
    <xf numFmtId="0" fontId="0" fillId="0" borderId="0" xfId="0" applyAlignment="1">
      <alignment horizontal="center"/>
    </xf>
    <xf numFmtId="1" fontId="5" fillId="2" borderId="1" xfId="0" applyNumberFormat="1" applyFont="1" applyFill="1" applyBorder="1" applyAlignment="1">
      <alignment horizontal="center" vertical="top" wrapText="1"/>
    </xf>
    <xf numFmtId="1" fontId="5" fillId="4" borderId="1" xfId="0" applyNumberFormat="1" applyFont="1" applyFill="1" applyBorder="1" applyAlignment="1">
      <alignment horizontal="center" vertical="top"/>
    </xf>
    <xf numFmtId="0" fontId="14" fillId="6" borderId="1"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3" fillId="4" borderId="3" xfId="0" applyFont="1" applyFill="1" applyBorder="1" applyAlignment="1">
      <alignment vertical="top" wrapText="1"/>
    </xf>
    <xf numFmtId="0" fontId="2" fillId="0" borderId="6" xfId="0" applyFont="1" applyBorder="1" applyAlignment="1">
      <alignment vertical="top" wrapText="1"/>
    </xf>
    <xf numFmtId="9" fontId="5" fillId="4" borderId="3" xfId="2" applyFont="1" applyFill="1" applyBorder="1" applyAlignment="1">
      <alignment horizontal="center" vertical="top"/>
    </xf>
    <xf numFmtId="0" fontId="5" fillId="4" borderId="1" xfId="0" applyFont="1" applyFill="1" applyBorder="1" applyAlignment="1">
      <alignment vertical="top" wrapText="1"/>
    </xf>
    <xf numFmtId="0" fontId="0" fillId="0" borderId="1" xfId="0" applyBorder="1" applyAlignment="1">
      <alignment horizontal="center" vertical="top"/>
    </xf>
    <xf numFmtId="0" fontId="13" fillId="0" borderId="1" xfId="0" applyFont="1" applyBorder="1" applyAlignment="1">
      <alignment horizontal="center" vertical="top"/>
    </xf>
    <xf numFmtId="0" fontId="13" fillId="0" borderId="0" xfId="0" applyFont="1" applyAlignment="1">
      <alignment vertical="top"/>
    </xf>
    <xf numFmtId="0" fontId="22" fillId="6" borderId="4"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16" fillId="0" borderId="0" xfId="0" applyFont="1" applyAlignment="1">
      <alignment vertical="top"/>
    </xf>
    <xf numFmtId="0" fontId="16" fillId="7" borderId="1" xfId="0" applyFont="1" applyFill="1" applyBorder="1" applyAlignment="1">
      <alignment vertical="top"/>
    </xf>
    <xf numFmtId="0" fontId="5" fillId="2" borderId="10" xfId="0" applyFont="1" applyFill="1" applyBorder="1" applyAlignment="1">
      <alignment horizontal="center" vertical="top" wrapText="1"/>
    </xf>
    <xf numFmtId="0" fontId="14" fillId="6" borderId="6" xfId="0" applyFont="1" applyFill="1" applyBorder="1" applyAlignment="1">
      <alignment horizontal="center" vertical="center" wrapText="1"/>
    </xf>
    <xf numFmtId="164" fontId="5" fillId="2" borderId="1" xfId="0" applyNumberFormat="1" applyFont="1" applyFill="1" applyBorder="1" applyAlignment="1">
      <alignment horizontal="center" vertical="top" wrapText="1"/>
    </xf>
    <xf numFmtId="0" fontId="7" fillId="2" borderId="0" xfId="0" applyFont="1" applyFill="1" applyAlignment="1">
      <alignment horizontal="center" vertical="top"/>
    </xf>
    <xf numFmtId="0" fontId="0" fillId="2" borderId="0" xfId="0" applyFill="1" applyAlignment="1">
      <alignment horizontal="center" vertical="top"/>
    </xf>
    <xf numFmtId="0" fontId="6" fillId="5" borderId="1" xfId="0" applyFont="1" applyFill="1" applyBorder="1" applyAlignment="1">
      <alignment horizontal="center" vertical="top"/>
    </xf>
    <xf numFmtId="0" fontId="6" fillId="5" borderId="3" xfId="0" applyFont="1" applyFill="1" applyBorder="1" applyAlignment="1">
      <alignment horizontal="center" vertical="top"/>
    </xf>
    <xf numFmtId="0" fontId="6" fillId="5" borderId="5" xfId="0" applyFont="1" applyFill="1" applyBorder="1" applyAlignment="1">
      <alignment horizontal="center" vertical="top" wrapText="1"/>
    </xf>
    <xf numFmtId="0" fontId="6" fillId="0" borderId="0" xfId="0" applyFont="1" applyAlignment="1">
      <alignment horizontal="center" vertical="top"/>
    </xf>
    <xf numFmtId="0" fontId="5" fillId="4" borderId="1" xfId="0" applyFont="1" applyFill="1" applyBorder="1" applyAlignment="1">
      <alignment horizontal="center" vertical="top" wrapText="1"/>
    </xf>
    <xf numFmtId="0" fontId="2" fillId="0" borderId="1" xfId="0" quotePrefix="1" applyFont="1" applyBorder="1" applyAlignment="1">
      <alignment horizontal="center" vertical="top" wrapText="1"/>
    </xf>
    <xf numFmtId="0" fontId="16" fillId="7" borderId="1" xfId="0" applyFont="1" applyFill="1" applyBorder="1" applyAlignment="1">
      <alignment horizontal="center" vertical="top"/>
    </xf>
    <xf numFmtId="164" fontId="4" fillId="4" borderId="1" xfId="0" applyNumberFormat="1" applyFont="1" applyFill="1" applyBorder="1" applyAlignment="1">
      <alignment horizontal="center" vertical="top" wrapText="1"/>
    </xf>
    <xf numFmtId="164" fontId="5" fillId="4" borderId="1" xfId="0" applyNumberFormat="1" applyFont="1" applyFill="1" applyBorder="1" applyAlignment="1">
      <alignment horizontal="center" vertical="top" wrapText="1"/>
    </xf>
    <xf numFmtId="1" fontId="2" fillId="0" borderId="1" xfId="0" applyNumberFormat="1" applyFont="1" applyBorder="1" applyAlignment="1">
      <alignment horizontal="center" vertical="top" wrapText="1"/>
    </xf>
    <xf numFmtId="164" fontId="2" fillId="6" borderId="1" xfId="0" applyNumberFormat="1" applyFont="1" applyFill="1" applyBorder="1" applyAlignment="1">
      <alignment horizontal="center" vertical="top" wrapText="1"/>
    </xf>
    <xf numFmtId="44" fontId="3" fillId="5" borderId="2" xfId="0" applyNumberFormat="1" applyFont="1" applyFill="1" applyBorder="1" applyAlignment="1">
      <alignment horizontal="center" vertical="top" wrapText="1"/>
    </xf>
    <xf numFmtId="1" fontId="2" fillId="0" borderId="1" xfId="1" applyNumberFormat="1" applyFont="1" applyFill="1" applyBorder="1" applyAlignment="1">
      <alignment horizontal="center" vertical="top" wrapText="1"/>
    </xf>
    <xf numFmtId="1" fontId="4" fillId="4" borderId="1" xfId="0" applyNumberFormat="1" applyFont="1" applyFill="1" applyBorder="1" applyAlignment="1">
      <alignment horizontal="center" vertical="top" wrapText="1"/>
    </xf>
    <xf numFmtId="0" fontId="2" fillId="0" borderId="1" xfId="0" applyFont="1" applyBorder="1" applyAlignment="1">
      <alignment horizontal="left" vertical="top" wrapText="1"/>
    </xf>
    <xf numFmtId="0" fontId="25" fillId="0" borderId="1" xfId="0" applyFont="1" applyBorder="1" applyAlignment="1">
      <alignment vertical="top"/>
    </xf>
    <xf numFmtId="1" fontId="6" fillId="0" borderId="1" xfId="1" applyNumberFormat="1" applyFont="1" applyFill="1" applyBorder="1" applyAlignment="1">
      <alignment horizontal="center" vertical="top" wrapText="1"/>
    </xf>
    <xf numFmtId="44" fontId="5" fillId="5" borderId="2" xfId="0" applyNumberFormat="1" applyFont="1" applyFill="1" applyBorder="1" applyAlignment="1">
      <alignment horizontal="center" vertical="top" wrapText="1"/>
    </xf>
    <xf numFmtId="1" fontId="5" fillId="4" borderId="1" xfId="2" applyNumberFormat="1" applyFont="1" applyFill="1" applyBorder="1" applyAlignment="1">
      <alignment horizontal="center" vertical="top"/>
    </xf>
    <xf numFmtId="0" fontId="6" fillId="0" borderId="6" xfId="0" applyFont="1" applyBorder="1" applyAlignment="1">
      <alignment vertical="top" wrapText="1"/>
    </xf>
    <xf numFmtId="0" fontId="15" fillId="0" borderId="0" xfId="0" applyFont="1" applyAlignment="1">
      <alignment horizontal="left" vertical="top"/>
    </xf>
    <xf numFmtId="164" fontId="6" fillId="6" borderId="1" xfId="0" applyNumberFormat="1" applyFont="1" applyFill="1" applyBorder="1" applyAlignment="1">
      <alignment horizontal="center" vertical="top" wrapText="1"/>
    </xf>
    <xf numFmtId="1" fontId="5" fillId="4" borderId="1" xfId="0" applyNumberFormat="1" applyFont="1" applyFill="1" applyBorder="1" applyAlignment="1">
      <alignment horizontal="center" vertical="top" wrapText="1"/>
    </xf>
    <xf numFmtId="0" fontId="15" fillId="0" borderId="1" xfId="0" applyFont="1" applyBorder="1" applyAlignment="1">
      <alignment horizontal="left" vertical="top"/>
    </xf>
    <xf numFmtId="0" fontId="6" fillId="0" borderId="1" xfId="0" quotePrefix="1" applyFont="1" applyBorder="1" applyAlignment="1">
      <alignment horizontal="center" vertical="top" wrapText="1"/>
    </xf>
    <xf numFmtId="0" fontId="15" fillId="0" borderId="1" xfId="0" applyFont="1" applyBorder="1" applyAlignment="1">
      <alignment vertical="top"/>
    </xf>
    <xf numFmtId="1" fontId="6" fillId="0" borderId="6" xfId="1" applyNumberFormat="1" applyFont="1" applyFill="1" applyBorder="1" applyAlignment="1">
      <alignment horizontal="center" vertical="top" wrapText="1"/>
    </xf>
    <xf numFmtId="164" fontId="6" fillId="6" borderId="6" xfId="0" applyNumberFormat="1" applyFont="1" applyFill="1" applyBorder="1" applyAlignment="1">
      <alignment horizontal="center" vertical="top" wrapText="1"/>
    </xf>
    <xf numFmtId="44" fontId="5" fillId="5" borderId="1" xfId="0" applyNumberFormat="1" applyFont="1" applyFill="1" applyBorder="1" applyAlignment="1">
      <alignment horizontal="center" vertical="top" wrapText="1"/>
    </xf>
    <xf numFmtId="0" fontId="13" fillId="6" borderId="4" xfId="0" applyFont="1" applyFill="1" applyBorder="1" applyAlignment="1">
      <alignment horizontal="center" vertical="center" wrapText="1"/>
    </xf>
    <xf numFmtId="0" fontId="13" fillId="0" borderId="1" xfId="0" applyFont="1" applyBorder="1" applyAlignment="1">
      <alignment horizontal="left" vertical="top"/>
    </xf>
    <xf numFmtId="0" fontId="6" fillId="0" borderId="0" xfId="0" applyFont="1" applyAlignment="1">
      <alignment horizontal="left" vertical="top"/>
    </xf>
    <xf numFmtId="0" fontId="10" fillId="3" borderId="0" xfId="0" applyFont="1" applyFill="1" applyAlignment="1">
      <alignment horizontal="left" vertical="center"/>
    </xf>
    <xf numFmtId="0" fontId="2" fillId="3" borderId="0" xfId="0" applyFont="1" applyFill="1" applyAlignment="1">
      <alignment horizontal="left" vertical="top"/>
    </xf>
    <xf numFmtId="0" fontId="2" fillId="3" borderId="0" xfId="0" applyFont="1" applyFill="1" applyAlignment="1">
      <alignment horizontal="left" vertical="center"/>
    </xf>
    <xf numFmtId="0" fontId="28" fillId="3" borderId="0" xfId="0" applyFont="1" applyFill="1" applyAlignment="1">
      <alignment horizontal="left" vertical="center"/>
    </xf>
    <xf numFmtId="0" fontId="29" fillId="2" borderId="1" xfId="0" applyFont="1" applyFill="1" applyBorder="1" applyAlignment="1">
      <alignment horizontal="center" vertical="top" wrapText="1"/>
    </xf>
    <xf numFmtId="0" fontId="29" fillId="2" borderId="2" xfId="0" applyFont="1" applyFill="1" applyBorder="1" applyAlignment="1">
      <alignment vertical="top" wrapText="1"/>
    </xf>
    <xf numFmtId="0" fontId="29" fillId="0" borderId="1" xfId="0" quotePrefix="1" applyFont="1" applyBorder="1" applyAlignment="1">
      <alignment horizontal="center" vertical="top" wrapText="1"/>
    </xf>
    <xf numFmtId="0" fontId="29" fillId="0" borderId="2" xfId="0" applyFont="1" applyBorder="1" applyAlignment="1">
      <alignment horizontal="left" vertical="top"/>
    </xf>
    <xf numFmtId="0" fontId="31" fillId="0" borderId="0" xfId="0" applyFont="1" applyAlignment="1">
      <alignment vertical="top"/>
    </xf>
    <xf numFmtId="0" fontId="6" fillId="3" borderId="0" xfId="0" applyFont="1" applyFill="1" applyAlignment="1">
      <alignment horizontal="left"/>
    </xf>
    <xf numFmtId="0" fontId="6" fillId="3" borderId="0" xfId="0" applyFont="1" applyFill="1" applyAlignment="1">
      <alignment horizontal="left" vertical="top"/>
    </xf>
    <xf numFmtId="0" fontId="2" fillId="3" borderId="0" xfId="0" applyFont="1" applyFill="1" applyAlignment="1">
      <alignment horizontal="left"/>
    </xf>
    <xf numFmtId="0" fontId="5" fillId="3" borderId="1" xfId="0" applyFont="1" applyFill="1" applyBorder="1" applyAlignment="1">
      <alignment horizontal="left" vertical="top" wrapText="1"/>
    </xf>
    <xf numFmtId="0" fontId="5" fillId="3" borderId="3" xfId="0" applyFont="1" applyFill="1" applyBorder="1" applyAlignment="1">
      <alignment horizontal="left" vertical="top" wrapText="1"/>
    </xf>
    <xf numFmtId="44" fontId="32" fillId="8" borderId="1" xfId="0" applyNumberFormat="1" applyFont="1" applyFill="1" applyBorder="1" applyAlignment="1">
      <alignment horizontal="left" vertical="top" wrapText="1"/>
    </xf>
    <xf numFmtId="0" fontId="33" fillId="6" borderId="1" xfId="0" applyFont="1" applyFill="1" applyBorder="1" applyAlignment="1">
      <alignment horizontal="center" vertical="center" wrapText="1"/>
    </xf>
    <xf numFmtId="0" fontId="7" fillId="2" borderId="0" xfId="0" applyFont="1" applyFill="1" applyAlignment="1">
      <alignment horizontal="center" vertical="center"/>
    </xf>
    <xf numFmtId="0" fontId="8" fillId="2" borderId="0" xfId="0" applyFont="1" applyFill="1" applyAlignment="1">
      <alignment horizontal="left" vertical="center"/>
    </xf>
    <xf numFmtId="0" fontId="8" fillId="2" borderId="0" xfId="0" applyFont="1" applyFill="1" applyAlignment="1">
      <alignment horizontal="center" vertical="center"/>
    </xf>
    <xf numFmtId="1" fontId="7" fillId="2" borderId="0" xfId="0" applyNumberFormat="1" applyFont="1" applyFill="1" applyAlignment="1">
      <alignment horizontal="center" vertical="center"/>
    </xf>
    <xf numFmtId="0" fontId="0" fillId="2" borderId="0" xfId="0" applyFill="1" applyAlignment="1">
      <alignment horizontal="center" vertical="center"/>
    </xf>
    <xf numFmtId="0" fontId="9" fillId="2" borderId="0" xfId="0" applyFont="1" applyFill="1" applyAlignment="1">
      <alignment horizontal="left" vertical="center" wrapText="1"/>
    </xf>
    <xf numFmtId="0" fontId="9" fillId="2" borderId="0" xfId="0" applyFont="1" applyFill="1" applyAlignment="1">
      <alignment horizontal="center" vertical="center"/>
    </xf>
    <xf numFmtId="1" fontId="0" fillId="2" borderId="0" xfId="0" applyNumberFormat="1" applyFill="1" applyAlignment="1">
      <alignment horizontal="center" vertical="center"/>
    </xf>
    <xf numFmtId="0" fontId="6" fillId="5" borderId="1" xfId="0" applyFont="1" applyFill="1" applyBorder="1" applyAlignment="1">
      <alignment horizontal="center" vertical="center"/>
    </xf>
    <xf numFmtId="0" fontId="5" fillId="3" borderId="0" xfId="0" applyFont="1" applyFill="1" applyAlignment="1">
      <alignment horizontal="center" vertical="center" wrapText="1"/>
    </xf>
    <xf numFmtId="1" fontId="5" fillId="3" borderId="0" xfId="0" applyNumberFormat="1" applyFont="1" applyFill="1" applyAlignment="1">
      <alignment horizontal="center" vertical="center"/>
    </xf>
    <xf numFmtId="0" fontId="5" fillId="3" borderId="0" xfId="0" applyFont="1" applyFill="1" applyAlignment="1">
      <alignment horizontal="center" vertical="center"/>
    </xf>
    <xf numFmtId="0" fontId="0" fillId="3" borderId="0" xfId="0" applyFill="1" applyAlignment="1">
      <alignment horizontal="left" vertical="center"/>
    </xf>
    <xf numFmtId="0" fontId="0" fillId="3" borderId="0" xfId="0" applyFill="1" applyAlignment="1">
      <alignment horizontal="left"/>
    </xf>
    <xf numFmtId="0" fontId="0" fillId="0" borderId="0" xfId="0" applyAlignment="1">
      <alignment horizontal="left"/>
    </xf>
    <xf numFmtId="0" fontId="6" fillId="5" borderId="3" xfId="0" applyFont="1" applyFill="1" applyBorder="1" applyAlignment="1">
      <alignment horizontal="center" vertical="center"/>
    </xf>
    <xf numFmtId="1" fontId="5" fillId="3" borderId="0" xfId="0" applyNumberFormat="1" applyFont="1" applyFill="1" applyAlignment="1">
      <alignment horizontal="center" vertical="center" wrapText="1"/>
    </xf>
    <xf numFmtId="0" fontId="5" fillId="3" borderId="0" xfId="0" applyFont="1" applyFill="1" applyAlignment="1">
      <alignment horizontal="left" vertical="center" wrapText="1"/>
    </xf>
    <xf numFmtId="0" fontId="6" fillId="5" borderId="5" xfId="0" applyFont="1" applyFill="1" applyBorder="1" applyAlignment="1">
      <alignment horizontal="center" vertical="center" wrapText="1"/>
    </xf>
    <xf numFmtId="0" fontId="5" fillId="6" borderId="5" xfId="0" applyFont="1" applyFill="1" applyBorder="1" applyAlignment="1">
      <alignment horizontal="left" vertical="center" wrapText="1"/>
    </xf>
    <xf numFmtId="0" fontId="6" fillId="0" borderId="0" xfId="0" applyFont="1" applyAlignment="1">
      <alignment horizontal="center" vertical="center"/>
    </xf>
    <xf numFmtId="0" fontId="5" fillId="0" borderId="0" xfId="0" applyFont="1" applyAlignment="1">
      <alignment horizontal="left" vertical="center" wrapText="1"/>
    </xf>
    <xf numFmtId="0" fontId="0" fillId="3" borderId="0" xfId="0" applyFill="1" applyAlignment="1">
      <alignment horizontal="center" vertical="center"/>
    </xf>
    <xf numFmtId="0" fontId="2" fillId="3" borderId="0" xfId="0" applyFont="1" applyFill="1" applyAlignment="1">
      <alignment horizontal="center" vertical="center" wrapText="1"/>
    </xf>
    <xf numFmtId="0" fontId="6" fillId="3" borderId="0" xfId="0" applyFont="1" applyFill="1" applyAlignment="1">
      <alignment horizontal="left" vertical="center"/>
    </xf>
    <xf numFmtId="0" fontId="6" fillId="3" borderId="0" xfId="0" applyFont="1" applyFill="1" applyAlignment="1">
      <alignment horizontal="center" vertical="center"/>
    </xf>
    <xf numFmtId="0" fontId="2" fillId="3" borderId="0" xfId="0" applyFont="1" applyFill="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0" fillId="0" borderId="0" xfId="0" applyAlignment="1">
      <alignment horizontal="center" vertical="center"/>
    </xf>
    <xf numFmtId="1" fontId="5" fillId="2" borderId="1" xfId="0" applyNumberFormat="1" applyFont="1" applyFill="1" applyBorder="1" applyAlignment="1">
      <alignment horizontal="center" vertical="center" wrapText="1"/>
    </xf>
    <xf numFmtId="164" fontId="5" fillId="2" borderId="1" xfId="0" applyNumberFormat="1" applyFont="1" applyFill="1" applyBorder="1" applyAlignment="1">
      <alignment horizontal="center" vertical="center" wrapText="1"/>
    </xf>
    <xf numFmtId="164" fontId="5" fillId="2" borderId="5" xfId="0" applyNumberFormat="1" applyFont="1" applyFill="1" applyBorder="1" applyAlignment="1">
      <alignment horizontal="center" vertical="center" wrapText="1"/>
    </xf>
    <xf numFmtId="0" fontId="29" fillId="4" borderId="1" xfId="0" applyFont="1" applyFill="1" applyBorder="1" applyAlignment="1">
      <alignment horizontal="center" vertical="center" wrapText="1"/>
    </xf>
    <xf numFmtId="0" fontId="29" fillId="4" borderId="1" xfId="0" applyFont="1" applyFill="1" applyBorder="1" applyAlignment="1">
      <alignment horizontal="left" vertical="center"/>
    </xf>
    <xf numFmtId="9" fontId="29" fillId="4" borderId="1" xfId="2" applyFont="1" applyFill="1" applyBorder="1" applyAlignment="1">
      <alignment horizontal="center" vertical="center"/>
    </xf>
    <xf numFmtId="1" fontId="29" fillId="4" borderId="1" xfId="0" applyNumberFormat="1" applyFont="1" applyFill="1" applyBorder="1" applyAlignment="1">
      <alignment horizontal="center" vertical="center"/>
    </xf>
    <xf numFmtId="164" fontId="34" fillId="4" borderId="1" xfId="0" applyNumberFormat="1" applyFont="1" applyFill="1" applyBorder="1" applyAlignment="1">
      <alignment horizontal="center" vertical="center" wrapText="1"/>
    </xf>
    <xf numFmtId="164" fontId="29" fillId="4" borderId="1" xfId="0" applyNumberFormat="1" applyFont="1" applyFill="1" applyBorder="1" applyAlignment="1">
      <alignment horizontal="center" vertical="center" wrapText="1"/>
    </xf>
    <xf numFmtId="0" fontId="33" fillId="6" borderId="6" xfId="0" applyFont="1" applyFill="1" applyBorder="1" applyAlignment="1">
      <alignment horizontal="center" vertical="center" wrapText="1"/>
    </xf>
    <xf numFmtId="0" fontId="32" fillId="0" borderId="0" xfId="0" applyFont="1" applyAlignment="1">
      <alignment vertical="top"/>
    </xf>
    <xf numFmtId="0" fontId="31" fillId="0" borderId="1" xfId="0" quotePrefix="1" applyFont="1" applyBorder="1" applyAlignment="1">
      <alignment horizontal="center" vertical="center" wrapText="1"/>
    </xf>
    <xf numFmtId="0" fontId="31" fillId="0" borderId="1" xfId="0" applyFont="1" applyBorder="1" applyAlignment="1">
      <alignment horizontal="left" vertical="center" wrapText="1"/>
    </xf>
    <xf numFmtId="0" fontId="31" fillId="0" borderId="1" xfId="0" applyFont="1" applyBorder="1" applyAlignment="1">
      <alignment horizontal="center" vertical="center" wrapText="1"/>
    </xf>
    <xf numFmtId="1" fontId="31" fillId="0" borderId="1" xfId="0" applyNumberFormat="1" applyFont="1" applyBorder="1" applyAlignment="1">
      <alignment horizontal="center" vertical="center" wrapText="1"/>
    </xf>
    <xf numFmtId="164" fontId="31" fillId="6" borderId="1" xfId="0" applyNumberFormat="1" applyFont="1" applyFill="1" applyBorder="1" applyAlignment="1">
      <alignment horizontal="center" vertical="center" wrapText="1"/>
    </xf>
    <xf numFmtId="164" fontId="33" fillId="5" borderId="1" xfId="0" applyNumberFormat="1" applyFont="1" applyFill="1" applyBorder="1" applyAlignment="1">
      <alignment horizontal="center" vertical="center" wrapText="1"/>
    </xf>
    <xf numFmtId="44" fontId="32" fillId="5" borderId="2" xfId="0" applyNumberFormat="1" applyFont="1" applyFill="1" applyBorder="1" applyAlignment="1">
      <alignment horizontal="center" vertical="center" wrapText="1"/>
    </xf>
    <xf numFmtId="0" fontId="32" fillId="4" borderId="1" xfId="0" applyFont="1" applyFill="1" applyBorder="1" applyAlignment="1">
      <alignment horizontal="left" vertical="center" wrapText="1"/>
    </xf>
    <xf numFmtId="0" fontId="32" fillId="4" borderId="1" xfId="0" applyFont="1" applyFill="1" applyBorder="1" applyAlignment="1">
      <alignment horizontal="center" vertical="center"/>
    </xf>
    <xf numFmtId="1" fontId="29" fillId="4" borderId="1" xfId="2" applyNumberFormat="1" applyFont="1" applyFill="1" applyBorder="1" applyAlignment="1">
      <alignment horizontal="center" vertical="center"/>
    </xf>
    <xf numFmtId="0" fontId="31" fillId="0" borderId="1" xfId="0" quotePrefix="1" applyFont="1" applyBorder="1" applyAlignment="1">
      <alignment horizontal="center" vertical="center"/>
    </xf>
    <xf numFmtId="1" fontId="31" fillId="0" borderId="1" xfId="1" applyNumberFormat="1" applyFont="1" applyFill="1" applyBorder="1" applyAlignment="1">
      <alignment horizontal="center" vertical="center" wrapText="1"/>
    </xf>
    <xf numFmtId="164" fontId="31" fillId="6" borderId="1" xfId="0" applyNumberFormat="1" applyFont="1" applyFill="1" applyBorder="1" applyAlignment="1">
      <alignment horizontal="left" vertical="center" wrapText="1"/>
    </xf>
    <xf numFmtId="164" fontId="33" fillId="5" borderId="1" xfId="0" applyNumberFormat="1" applyFont="1" applyFill="1" applyBorder="1" applyAlignment="1">
      <alignment horizontal="left" vertical="center" wrapText="1"/>
    </xf>
    <xf numFmtId="44" fontId="32" fillId="5" borderId="2" xfId="0" applyNumberFormat="1" applyFont="1" applyFill="1" applyBorder="1" applyAlignment="1">
      <alignment horizontal="left" vertical="center" wrapText="1"/>
    </xf>
    <xf numFmtId="0" fontId="33" fillId="6" borderId="6" xfId="0" applyFont="1" applyFill="1" applyBorder="1" applyAlignment="1">
      <alignment horizontal="left" vertical="center" wrapText="1"/>
    </xf>
    <xf numFmtId="0" fontId="31" fillId="0" borderId="0" xfId="0" applyFont="1" applyAlignment="1">
      <alignment horizontal="left" vertical="top"/>
    </xf>
    <xf numFmtId="0" fontId="37" fillId="0" borderId="0" xfId="0" applyFont="1" applyAlignment="1">
      <alignment vertical="top"/>
    </xf>
    <xf numFmtId="1" fontId="0" fillId="3" borderId="0" xfId="0" applyNumberFormat="1" applyFill="1" applyAlignment="1">
      <alignment horizontal="center" vertical="center"/>
    </xf>
    <xf numFmtId="0" fontId="0" fillId="0" borderId="0" xfId="0" applyAlignment="1">
      <alignment horizontal="left" vertical="center"/>
    </xf>
    <xf numFmtId="1" fontId="0" fillId="0" borderId="0" xfId="0" applyNumberFormat="1" applyAlignment="1">
      <alignment horizontal="center" vertical="center"/>
    </xf>
    <xf numFmtId="0" fontId="31" fillId="0" borderId="3" xfId="0" applyFont="1" applyBorder="1" applyAlignment="1">
      <alignment horizontal="left" vertical="center" wrapText="1"/>
    </xf>
    <xf numFmtId="0" fontId="31" fillId="0" borderId="3" xfId="0" applyFont="1" applyBorder="1" applyAlignment="1">
      <alignment horizontal="center" vertical="center" wrapText="1"/>
    </xf>
    <xf numFmtId="1" fontId="31" fillId="0" borderId="3" xfId="1" applyNumberFormat="1" applyFont="1" applyFill="1" applyBorder="1" applyAlignment="1">
      <alignment horizontal="center" vertical="center" wrapText="1"/>
    </xf>
    <xf numFmtId="164" fontId="33" fillId="5" borderId="3" xfId="0" applyNumberFormat="1" applyFont="1" applyFill="1" applyBorder="1" applyAlignment="1">
      <alignment horizontal="left" vertical="center" wrapText="1"/>
    </xf>
    <xf numFmtId="44" fontId="32" fillId="5" borderId="12" xfId="0" applyNumberFormat="1" applyFont="1" applyFill="1" applyBorder="1" applyAlignment="1">
      <alignment horizontal="left" vertical="center" wrapText="1"/>
    </xf>
    <xf numFmtId="0" fontId="33" fillId="6" borderId="28" xfId="0" applyFont="1" applyFill="1" applyBorder="1" applyAlignment="1">
      <alignment horizontal="left" vertical="center" wrapText="1"/>
    </xf>
    <xf numFmtId="0" fontId="32" fillId="5" borderId="27" xfId="0" applyFont="1" applyFill="1" applyBorder="1" applyAlignment="1">
      <alignment horizontal="center" vertical="center" wrapText="1"/>
    </xf>
    <xf numFmtId="0" fontId="32" fillId="5" borderId="27" xfId="0" applyFont="1" applyFill="1" applyBorder="1" applyAlignment="1">
      <alignment horizontal="left" vertical="top" wrapText="1"/>
    </xf>
    <xf numFmtId="165" fontId="31" fillId="5" borderId="27" xfId="0" applyNumberFormat="1" applyFont="1" applyFill="1" applyBorder="1" applyAlignment="1">
      <alignment horizontal="center" vertical="center" wrapText="1"/>
    </xf>
    <xf numFmtId="1" fontId="31" fillId="5" borderId="27" xfId="0" applyNumberFormat="1" applyFont="1" applyFill="1" applyBorder="1" applyAlignment="1">
      <alignment horizontal="center" vertical="center" wrapText="1"/>
    </xf>
    <xf numFmtId="44" fontId="31" fillId="5" borderId="27" xfId="0" applyNumberFormat="1" applyFont="1" applyFill="1" applyBorder="1" applyAlignment="1">
      <alignment horizontal="center" vertical="center" wrapText="1"/>
    </xf>
    <xf numFmtId="0" fontId="33" fillId="6" borderId="27" xfId="0" applyFont="1" applyFill="1" applyBorder="1" applyAlignment="1">
      <alignment horizontal="center" vertical="center" wrapText="1"/>
    </xf>
    <xf numFmtId="44" fontId="35" fillId="5" borderId="27" xfId="0" applyNumberFormat="1" applyFont="1" applyFill="1" applyBorder="1" applyAlignment="1">
      <alignment horizontal="center" vertical="center" wrapText="1"/>
    </xf>
    <xf numFmtId="0" fontId="36" fillId="6" borderId="27" xfId="0" applyFont="1" applyFill="1" applyBorder="1" applyAlignment="1">
      <alignment horizontal="center" vertical="center" wrapText="1"/>
    </xf>
    <xf numFmtId="0" fontId="1" fillId="3" borderId="31" xfId="0" applyFont="1" applyFill="1" applyBorder="1" applyAlignment="1">
      <alignment horizontal="center" vertical="center"/>
    </xf>
    <xf numFmtId="0" fontId="1" fillId="3" borderId="34"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42" xfId="0" applyFont="1" applyFill="1" applyBorder="1" applyAlignment="1">
      <alignment horizontal="center" vertical="center" wrapText="1"/>
    </xf>
    <xf numFmtId="44" fontId="7" fillId="2" borderId="0" xfId="0" applyNumberFormat="1" applyFont="1" applyFill="1" applyAlignment="1">
      <alignment horizontal="center" vertical="center"/>
    </xf>
    <xf numFmtId="44" fontId="0" fillId="2" borderId="0" xfId="0" applyNumberFormat="1" applyFill="1" applyAlignment="1">
      <alignment horizontal="center" vertical="center"/>
    </xf>
    <xf numFmtId="44" fontId="0" fillId="3" borderId="0" xfId="0" applyNumberFormat="1" applyFill="1" applyAlignment="1">
      <alignment horizontal="left" vertical="center"/>
    </xf>
    <xf numFmtId="44" fontId="0" fillId="3" borderId="0" xfId="0" applyNumberFormat="1" applyFill="1" applyAlignment="1">
      <alignment horizontal="center" vertical="center"/>
    </xf>
    <xf numFmtId="44" fontId="5" fillId="2" borderId="5" xfId="0" applyNumberFormat="1" applyFont="1" applyFill="1" applyBorder="1" applyAlignment="1">
      <alignment horizontal="center" vertical="center" wrapText="1"/>
    </xf>
    <xf numFmtId="44" fontId="5" fillId="2" borderId="11" xfId="0" applyNumberFormat="1" applyFont="1" applyFill="1" applyBorder="1" applyAlignment="1">
      <alignment horizontal="center" vertical="center" wrapText="1"/>
    </xf>
    <xf numFmtId="44" fontId="29" fillId="4" borderId="1" xfId="0" applyNumberFormat="1" applyFont="1" applyFill="1" applyBorder="1" applyAlignment="1">
      <alignment horizontal="center" vertical="center" wrapText="1"/>
    </xf>
    <xf numFmtId="44" fontId="0" fillId="0" borderId="0" xfId="0" applyNumberFormat="1" applyAlignment="1">
      <alignment horizontal="center" vertical="center"/>
    </xf>
    <xf numFmtId="164" fontId="7" fillId="2" borderId="0" xfId="0" applyNumberFormat="1" applyFont="1" applyFill="1" applyAlignment="1">
      <alignment horizontal="center" vertical="center"/>
    </xf>
    <xf numFmtId="164" fontId="0" fillId="2" borderId="0" xfId="0" applyNumberFormat="1" applyFill="1" applyAlignment="1">
      <alignment horizontal="center" vertical="center"/>
    </xf>
    <xf numFmtId="164" fontId="5" fillId="3" borderId="0" xfId="0" applyNumberFormat="1" applyFont="1" applyFill="1" applyAlignment="1">
      <alignment horizontal="left" vertical="center"/>
    </xf>
    <xf numFmtId="164" fontId="5" fillId="3" borderId="0" xfId="0" applyNumberFormat="1" applyFont="1" applyFill="1" applyAlignment="1">
      <alignment horizontal="center" vertical="center"/>
    </xf>
    <xf numFmtId="164" fontId="0" fillId="3" borderId="0" xfId="0" applyNumberFormat="1" applyFill="1" applyAlignment="1">
      <alignment horizontal="left" vertical="center"/>
    </xf>
    <xf numFmtId="164" fontId="29" fillId="4" borderId="1" xfId="2" applyNumberFormat="1" applyFont="1" applyFill="1" applyBorder="1" applyAlignment="1">
      <alignment horizontal="center" vertical="center"/>
    </xf>
    <xf numFmtId="164" fontId="32" fillId="5" borderId="27" xfId="0" applyNumberFormat="1" applyFont="1" applyFill="1" applyBorder="1" applyAlignment="1">
      <alignment horizontal="center" vertical="center" wrapText="1"/>
    </xf>
    <xf numFmtId="164" fontId="0" fillId="3" borderId="0" xfId="0" applyNumberFormat="1" applyFill="1" applyAlignment="1">
      <alignment horizontal="center" vertical="center"/>
    </xf>
    <xf numFmtId="164" fontId="0" fillId="0" borderId="0" xfId="0" applyNumberFormat="1" applyAlignment="1">
      <alignment horizontal="center" vertical="center"/>
    </xf>
    <xf numFmtId="164" fontId="31" fillId="5" borderId="27" xfId="0" applyNumberFormat="1" applyFont="1" applyFill="1" applyBorder="1" applyAlignment="1">
      <alignment horizontal="center" vertical="center" wrapText="1"/>
    </xf>
    <xf numFmtId="164" fontId="5" fillId="3" borderId="0" xfId="0" applyNumberFormat="1" applyFont="1" applyFill="1" applyAlignment="1">
      <alignment horizontal="left" vertical="center" wrapText="1"/>
    </xf>
    <xf numFmtId="164" fontId="31" fillId="5" borderId="1" xfId="0" applyNumberFormat="1" applyFont="1" applyFill="1" applyBorder="1" applyAlignment="1">
      <alignment horizontal="center" vertical="center" wrapText="1"/>
    </xf>
    <xf numFmtId="164" fontId="0" fillId="3" borderId="0" xfId="0" applyNumberFormat="1" applyFill="1" applyAlignment="1">
      <alignment vertical="top"/>
    </xf>
    <xf numFmtId="44" fontId="0" fillId="3" borderId="0" xfId="0" applyNumberFormat="1" applyFill="1" applyAlignment="1">
      <alignment vertical="top"/>
    </xf>
    <xf numFmtId="164" fontId="6" fillId="5" borderId="1" xfId="0" applyNumberFormat="1" applyFont="1" applyFill="1" applyBorder="1" applyAlignment="1">
      <alignment horizontal="center" vertical="top" wrapText="1"/>
    </xf>
    <xf numFmtId="0" fontId="38" fillId="0" borderId="0" xfId="0" applyFont="1" applyAlignment="1">
      <alignment horizontal="center" vertical="center" wrapText="1"/>
    </xf>
    <xf numFmtId="0" fontId="2" fillId="3" borderId="29" xfId="0" applyFont="1" applyFill="1" applyBorder="1" applyAlignment="1">
      <alignment horizontal="left" vertical="top" wrapText="1"/>
    </xf>
    <xf numFmtId="0" fontId="2" fillId="3" borderId="30" xfId="0" applyFont="1" applyFill="1" applyBorder="1" applyAlignment="1">
      <alignment horizontal="left" vertical="top" wrapText="1"/>
    </xf>
    <xf numFmtId="0" fontId="2" fillId="3" borderId="32" xfId="0" applyFont="1" applyFill="1" applyBorder="1" applyAlignment="1">
      <alignment horizontal="left" vertical="top" wrapText="1"/>
    </xf>
    <xf numFmtId="0" fontId="1" fillId="3" borderId="27" xfId="0" applyFont="1" applyFill="1" applyBorder="1" applyAlignment="1">
      <alignment horizontal="center" vertical="center"/>
    </xf>
    <xf numFmtId="0" fontId="1" fillId="3" borderId="33" xfId="0" applyFont="1" applyFill="1" applyBorder="1" applyAlignment="1">
      <alignment horizontal="center" vertical="center"/>
    </xf>
    <xf numFmtId="0" fontId="5" fillId="4" borderId="2" xfId="0" applyFont="1" applyFill="1" applyBorder="1" applyAlignment="1">
      <alignment horizontal="center" vertical="top" wrapText="1"/>
    </xf>
    <xf numFmtId="0" fontId="5" fillId="4" borderId="8" xfId="0" applyFont="1" applyFill="1" applyBorder="1" applyAlignment="1">
      <alignment horizontal="center" vertical="top" wrapText="1"/>
    </xf>
    <xf numFmtId="0" fontId="5" fillId="4" borderId="7" xfId="0" applyFont="1" applyFill="1" applyBorder="1" applyAlignment="1">
      <alignment horizontal="center" vertical="top" wrapText="1"/>
    </xf>
    <xf numFmtId="0" fontId="1" fillId="6" borderId="35" xfId="0" applyFont="1" applyFill="1" applyBorder="1" applyAlignment="1">
      <alignment horizontal="center" vertical="center" wrapText="1"/>
    </xf>
    <xf numFmtId="0" fontId="1" fillId="6" borderId="36" xfId="0" applyFont="1" applyFill="1" applyBorder="1" applyAlignment="1">
      <alignment horizontal="center" vertical="center" wrapText="1"/>
    </xf>
    <xf numFmtId="0" fontId="1" fillId="6" borderId="37" xfId="0" applyFont="1" applyFill="1" applyBorder="1" applyAlignment="1">
      <alignment horizontal="center" vertical="center" wrapText="1"/>
    </xf>
    <xf numFmtId="0" fontId="1" fillId="6" borderId="38" xfId="0" applyFont="1" applyFill="1" applyBorder="1" applyAlignment="1">
      <alignment horizontal="center" vertical="center" wrapText="1"/>
    </xf>
    <xf numFmtId="0" fontId="1" fillId="6" borderId="39" xfId="0" applyFont="1" applyFill="1" applyBorder="1" applyAlignment="1">
      <alignment horizontal="center" vertical="center" wrapText="1"/>
    </xf>
    <xf numFmtId="0" fontId="1" fillId="6" borderId="40" xfId="0" applyFont="1" applyFill="1" applyBorder="1" applyAlignment="1">
      <alignment horizontal="center" vertical="center" wrapText="1"/>
    </xf>
    <xf numFmtId="0" fontId="32" fillId="8" borderId="1" xfId="0" applyFont="1" applyFill="1" applyBorder="1" applyAlignment="1">
      <alignment horizontal="center" vertical="top" wrapText="1"/>
    </xf>
    <xf numFmtId="0" fontId="38" fillId="3" borderId="0" xfId="0" applyFont="1" applyFill="1" applyAlignment="1">
      <alignment horizontal="center" vertical="top" wrapText="1"/>
    </xf>
    <xf numFmtId="0" fontId="32" fillId="8" borderId="2" xfId="0" applyFont="1" applyFill="1" applyBorder="1" applyAlignment="1">
      <alignment horizontal="center" vertical="top" wrapText="1"/>
    </xf>
    <xf numFmtId="0" fontId="32" fillId="8" borderId="8" xfId="0" applyFont="1" applyFill="1" applyBorder="1" applyAlignment="1">
      <alignment horizontal="center" vertical="top" wrapText="1"/>
    </xf>
    <xf numFmtId="0" fontId="32" fillId="8" borderId="4" xfId="0" applyFont="1" applyFill="1" applyBorder="1" applyAlignment="1">
      <alignment horizontal="center" vertical="top" wrapText="1"/>
    </xf>
    <xf numFmtId="0" fontId="38" fillId="3" borderId="0" xfId="0" applyFont="1" applyFill="1" applyAlignment="1">
      <alignment horizontal="center" vertical="center" wrapText="1"/>
    </xf>
    <xf numFmtId="0" fontId="1" fillId="6" borderId="43"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16" xfId="0" applyFont="1" applyFill="1" applyBorder="1" applyAlignment="1">
      <alignment horizontal="center" vertical="center" wrapText="1"/>
    </xf>
    <xf numFmtId="0" fontId="1" fillId="6" borderId="44" xfId="0" applyFont="1" applyFill="1" applyBorder="1" applyAlignment="1">
      <alignment horizontal="center" vertical="center"/>
    </xf>
    <xf numFmtId="0" fontId="1" fillId="6" borderId="8" xfId="0" applyFont="1" applyFill="1" applyBorder="1" applyAlignment="1">
      <alignment horizontal="center" vertical="center"/>
    </xf>
    <xf numFmtId="0" fontId="1" fillId="6" borderId="4" xfId="0" applyFont="1" applyFill="1" applyBorder="1" applyAlignment="1">
      <alignment horizontal="center" vertical="center"/>
    </xf>
    <xf numFmtId="0" fontId="1" fillId="6" borderId="17" xfId="0" applyFont="1" applyFill="1" applyBorder="1" applyAlignment="1">
      <alignment horizontal="center" vertical="center" wrapText="1"/>
    </xf>
    <xf numFmtId="0" fontId="1" fillId="6" borderId="18" xfId="0" applyFont="1" applyFill="1" applyBorder="1" applyAlignment="1">
      <alignment horizontal="center" vertical="center" wrapText="1"/>
    </xf>
    <xf numFmtId="14" fontId="1" fillId="6" borderId="2" xfId="0" applyNumberFormat="1" applyFont="1" applyFill="1" applyBorder="1" applyAlignment="1">
      <alignment horizontal="center" vertical="center"/>
    </xf>
    <xf numFmtId="14" fontId="1" fillId="6" borderId="8" xfId="0" applyNumberFormat="1" applyFont="1" applyFill="1" applyBorder="1" applyAlignment="1">
      <alignment horizontal="center" vertical="center"/>
    </xf>
    <xf numFmtId="14" fontId="1" fillId="6" borderId="20"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35" fillId="5" borderId="27" xfId="0" applyFont="1" applyFill="1" applyBorder="1" applyAlignment="1">
      <alignment horizontal="center" vertical="center" wrapText="1"/>
    </xf>
    <xf numFmtId="0" fontId="31" fillId="3" borderId="14" xfId="0" applyFont="1" applyFill="1" applyBorder="1" applyAlignment="1">
      <alignment horizontal="left" vertical="top" wrapText="1"/>
    </xf>
    <xf numFmtId="0" fontId="31" fillId="3" borderId="19" xfId="0" applyFont="1" applyFill="1" applyBorder="1" applyAlignment="1">
      <alignment horizontal="left" vertical="top" wrapText="1"/>
    </xf>
    <xf numFmtId="0" fontId="31" fillId="3" borderId="21" xfId="0" applyFont="1" applyFill="1" applyBorder="1" applyAlignment="1">
      <alignment horizontal="left" vertical="top" wrapText="1"/>
    </xf>
    <xf numFmtId="0" fontId="32" fillId="3" borderId="4" xfId="0" applyFont="1" applyFill="1" applyBorder="1" applyAlignment="1">
      <alignment horizontal="center" vertical="center"/>
    </xf>
    <xf numFmtId="0" fontId="32" fillId="3" borderId="1" xfId="0" applyFont="1" applyFill="1" applyBorder="1" applyAlignment="1">
      <alignment horizontal="center" vertical="center"/>
    </xf>
    <xf numFmtId="1" fontId="32" fillId="3" borderId="2" xfId="0" applyNumberFormat="1" applyFont="1" applyFill="1" applyBorder="1" applyAlignment="1">
      <alignment horizontal="center" vertical="center"/>
    </xf>
    <xf numFmtId="1" fontId="32" fillId="3" borderId="8" xfId="0" applyNumberFormat="1" applyFont="1" applyFill="1" applyBorder="1" applyAlignment="1">
      <alignment horizontal="center" vertical="center"/>
    </xf>
    <xf numFmtId="1" fontId="32" fillId="3" borderId="20" xfId="0" applyNumberFormat="1" applyFont="1" applyFill="1" applyBorder="1" applyAlignment="1">
      <alignment horizontal="center" vertical="center"/>
    </xf>
    <xf numFmtId="0" fontId="32" fillId="3" borderId="22" xfId="0" applyFont="1" applyFill="1" applyBorder="1" applyAlignment="1">
      <alignment horizontal="center" vertical="center"/>
    </xf>
    <xf numFmtId="0" fontId="32" fillId="3" borderId="23" xfId="0" applyFont="1" applyFill="1" applyBorder="1" applyAlignment="1">
      <alignment horizontal="center" vertical="center"/>
    </xf>
    <xf numFmtId="0" fontId="32" fillId="3" borderId="24" xfId="0" applyFont="1" applyFill="1" applyBorder="1" applyAlignment="1">
      <alignment horizontal="center" vertical="center"/>
    </xf>
    <xf numFmtId="0" fontId="32" fillId="3" borderId="25" xfId="0" applyFont="1" applyFill="1" applyBorder="1" applyAlignment="1">
      <alignment horizontal="center" vertical="center"/>
    </xf>
    <xf numFmtId="0" fontId="32" fillId="3" borderId="26" xfId="0" applyFont="1" applyFill="1" applyBorder="1" applyAlignment="1">
      <alignment horizontal="center" vertical="center"/>
    </xf>
    <xf numFmtId="0" fontId="31" fillId="3" borderId="45" xfId="0" applyFont="1" applyFill="1" applyBorder="1" applyAlignment="1">
      <alignment horizontal="left" vertical="top" wrapText="1"/>
    </xf>
    <xf numFmtId="0" fontId="31" fillId="3" borderId="48" xfId="0" applyFont="1" applyFill="1" applyBorder="1" applyAlignment="1">
      <alignment horizontal="left" vertical="top" wrapText="1"/>
    </xf>
    <xf numFmtId="0" fontId="31" fillId="3" borderId="50" xfId="0" applyFont="1" applyFill="1" applyBorder="1" applyAlignment="1">
      <alignment horizontal="left" vertical="top" wrapText="1"/>
    </xf>
    <xf numFmtId="0" fontId="1" fillId="6" borderId="46" xfId="0" applyFont="1" applyFill="1" applyBorder="1" applyAlignment="1">
      <alignment horizontal="center" vertical="center" wrapText="1"/>
    </xf>
    <xf numFmtId="0" fontId="30" fillId="8" borderId="2" xfId="0" applyFont="1" applyFill="1" applyBorder="1" applyAlignment="1">
      <alignment horizontal="center" vertical="top" wrapText="1"/>
    </xf>
    <xf numFmtId="0" fontId="30" fillId="8" borderId="8" xfId="0" applyFont="1" applyFill="1" applyBorder="1" applyAlignment="1">
      <alignment horizontal="center" vertical="top" wrapText="1"/>
    </xf>
    <xf numFmtId="0" fontId="32" fillId="3" borderId="13"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47" xfId="0" applyFont="1" applyFill="1" applyBorder="1" applyAlignment="1">
      <alignment horizontal="center" vertical="center" wrapText="1"/>
    </xf>
    <xf numFmtId="1" fontId="32" fillId="3" borderId="1" xfId="0" applyNumberFormat="1" applyFont="1" applyFill="1" applyBorder="1" applyAlignment="1">
      <alignment horizontal="center" vertical="center"/>
    </xf>
    <xf numFmtId="1" fontId="32" fillId="3" borderId="49" xfId="0" applyNumberFormat="1" applyFont="1" applyFill="1" applyBorder="1" applyAlignment="1">
      <alignment horizontal="center" vertical="center"/>
    </xf>
    <xf numFmtId="0" fontId="32" fillId="3" borderId="51" xfId="0" applyFont="1" applyFill="1" applyBorder="1" applyAlignment="1">
      <alignment horizontal="center" vertical="center"/>
    </xf>
    <xf numFmtId="0" fontId="1" fillId="6" borderId="49" xfId="0" applyFont="1" applyFill="1" applyBorder="1" applyAlignment="1">
      <alignment horizontal="center" vertical="center"/>
    </xf>
    <xf numFmtId="44" fontId="29" fillId="3" borderId="1" xfId="0" applyNumberFormat="1" applyFont="1" applyFill="1" applyBorder="1" applyAlignment="1">
      <alignment horizontal="left" vertical="top" wrapText="1"/>
    </xf>
    <xf numFmtId="0" fontId="39" fillId="0" borderId="9" xfId="0" applyFont="1" applyBorder="1" applyAlignment="1">
      <alignment horizontal="center" vertical="center"/>
    </xf>
    <xf numFmtId="0" fontId="38" fillId="0" borderId="0" xfId="0" applyFont="1" applyAlignment="1">
      <alignment horizontal="center" vertical="center"/>
    </xf>
    <xf numFmtId="0" fontId="29" fillId="2" borderId="1" xfId="0" applyFont="1" applyFill="1" applyBorder="1" applyAlignment="1">
      <alignment horizontal="center" vertical="top" wrapText="1"/>
    </xf>
    <xf numFmtId="44" fontId="30" fillId="8" borderId="1" xfId="0" applyNumberFormat="1" applyFont="1" applyFill="1" applyBorder="1" applyAlignment="1">
      <alignment horizontal="center" vertical="top" wrapText="1"/>
    </xf>
  </cellXfs>
  <cellStyles count="17">
    <cellStyle name="Comma" xfId="1" builtinId="3"/>
    <cellStyle name="Comma 2" xfId="10" xr:uid="{00000000-0005-0000-0000-000001000000}"/>
    <cellStyle name="Comma 3" xfId="4" xr:uid="{00000000-0005-0000-0000-00002F000000}"/>
    <cellStyle name="Comma0" xfId="5" xr:uid="{00000000-0005-0000-0000-000002000000}"/>
    <cellStyle name="Explanatory Text 2" xfId="12" xr:uid="{00000000-0005-0000-0000-000032000000}"/>
    <cellStyle name="Hyperlink 2" xfId="15" xr:uid="{FABF747B-A5C9-4514-856D-8A5D19FDA178}"/>
    <cellStyle name="Normal" xfId="0" builtinId="0"/>
    <cellStyle name="Normal 2" xfId="9" xr:uid="{00000000-0005-0000-0000-000005000000}"/>
    <cellStyle name="Normal 2 2" xfId="13" xr:uid="{07A9B10C-FC75-4DF6-9AE3-E11B8E797DED}"/>
    <cellStyle name="Normal 3" xfId="8" xr:uid="{00000000-0005-0000-0000-000006000000}"/>
    <cellStyle name="Normal 4" xfId="11" xr:uid="{00000000-0005-0000-0000-000007000000}"/>
    <cellStyle name="Normal 5" xfId="14" xr:uid="{58B9504A-D064-4BBF-B68D-EE9C9AF1BCBC}"/>
    <cellStyle name="Normal 6" xfId="3" xr:uid="{00000000-0005-0000-0000-000035000000}"/>
    <cellStyle name="Normal 7 10" xfId="16" xr:uid="{95FE33E8-B9F2-441F-841E-BB087B9BCC12}"/>
    <cellStyle name="OPSKRIF" xfId="6" xr:uid="{00000000-0005-0000-0000-000008000000}"/>
    <cellStyle name="OPSKRIFTE" xfId="7" xr:uid="{00000000-0005-0000-0000-000009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7948D49-E504-45F6-BEF0-17C9F344B0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154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278752</xdr:rowOff>
    </xdr:to>
    <xdr:pic>
      <xdr:nvPicPr>
        <xdr:cNvPr id="2" name="Picture 1" descr="SITA Logo">
          <a:extLst>
            <a:ext uri="{FF2B5EF4-FFF2-40B4-BE49-F238E27FC236}">
              <a16:creationId xmlns:a16="http://schemas.microsoft.com/office/drawing/2014/main" id="{BA6E4360-8CE5-49BC-8B3F-587A67319E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77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7368B352-DAAF-4A2B-9A78-51BD451BC5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1540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pageSetUpPr fitToPage="1"/>
  </sheetPr>
  <dimension ref="A1:M145"/>
  <sheetViews>
    <sheetView topLeftCell="A132" zoomScale="90" zoomScaleNormal="90" workbookViewId="0">
      <selection activeCell="B140" sqref="B140:F143"/>
    </sheetView>
  </sheetViews>
  <sheetFormatPr defaultColWidth="9.140625" defaultRowHeight="15" x14ac:dyDescent="0.25"/>
  <cols>
    <col min="1" max="1" width="13.5703125" style="23" customWidth="1"/>
    <col min="2" max="2" width="69.85546875" style="22" customWidth="1"/>
    <col min="3" max="3" width="18.28515625" style="23" customWidth="1"/>
    <col min="4" max="4" width="7.5703125" style="36" customWidth="1"/>
    <col min="5" max="6" width="40.7109375" style="22" customWidth="1"/>
    <col min="7" max="7" width="32.7109375" style="22" customWidth="1"/>
    <col min="8" max="8" width="36.7109375" style="22" customWidth="1"/>
    <col min="9" max="16384" width="9.140625" style="22"/>
  </cols>
  <sheetData>
    <row r="1" spans="1:13" s="19" customFormat="1" ht="31.5" x14ac:dyDescent="0.5">
      <c r="A1" s="60"/>
      <c r="B1" s="3" t="s">
        <v>9</v>
      </c>
      <c r="C1" s="4"/>
      <c r="D1" s="30"/>
      <c r="E1" s="2"/>
      <c r="F1" s="2"/>
      <c r="G1" s="2"/>
      <c r="H1" s="2"/>
    </row>
    <row r="2" spans="1:13" customFormat="1" ht="28.9" customHeight="1" x14ac:dyDescent="0.25">
      <c r="A2" s="61"/>
      <c r="B2" s="16" t="s">
        <v>19</v>
      </c>
      <c r="C2" s="5"/>
      <c r="D2" s="31"/>
      <c r="E2" s="20"/>
      <c r="F2" s="20"/>
      <c r="G2" s="20"/>
      <c r="H2" s="20"/>
    </row>
    <row r="3" spans="1:13" customFormat="1" ht="15.75" x14ac:dyDescent="0.25">
      <c r="A3" s="62" t="s">
        <v>6</v>
      </c>
      <c r="B3" s="106" t="s">
        <v>148</v>
      </c>
      <c r="C3" s="15"/>
      <c r="D3" s="32"/>
      <c r="E3" s="14"/>
      <c r="F3" s="21"/>
      <c r="G3" s="21"/>
      <c r="H3" s="21"/>
      <c r="I3" s="21"/>
      <c r="J3" s="21"/>
      <c r="K3" s="21"/>
      <c r="L3" s="21"/>
      <c r="M3" s="21"/>
    </row>
    <row r="4" spans="1:13" customFormat="1" ht="52.5" customHeight="1" x14ac:dyDescent="0.25">
      <c r="A4" s="63" t="s">
        <v>7</v>
      </c>
      <c r="B4" s="107" t="s">
        <v>144</v>
      </c>
      <c r="C4" s="15"/>
      <c r="D4" s="33"/>
      <c r="E4" s="213" t="s">
        <v>128</v>
      </c>
      <c r="F4" s="213"/>
      <c r="G4" s="21"/>
      <c r="H4" s="21"/>
      <c r="I4" s="21"/>
      <c r="J4" s="21"/>
      <c r="K4" s="21"/>
      <c r="L4" s="21"/>
      <c r="M4" s="21"/>
    </row>
    <row r="5" spans="1:13" customFormat="1" ht="15.75" x14ac:dyDescent="0.25">
      <c r="A5" s="64" t="s">
        <v>10</v>
      </c>
      <c r="B5" s="25"/>
      <c r="C5" s="15"/>
      <c r="D5" s="34"/>
      <c r="E5" s="11"/>
      <c r="F5" s="21"/>
      <c r="G5" s="21"/>
      <c r="H5" s="21"/>
      <c r="I5" s="21"/>
      <c r="J5" s="21"/>
      <c r="K5" s="21"/>
      <c r="L5" s="21"/>
      <c r="M5" s="21"/>
    </row>
    <row r="6" spans="1:13" customFormat="1" ht="15.75" x14ac:dyDescent="0.25">
      <c r="A6" s="65"/>
      <c r="B6" s="24"/>
      <c r="C6" s="15"/>
      <c r="D6" s="34"/>
      <c r="E6" s="11"/>
      <c r="F6" s="21"/>
      <c r="G6" s="21"/>
      <c r="H6" s="21"/>
      <c r="I6" s="21"/>
      <c r="J6" s="21"/>
      <c r="K6" s="21"/>
      <c r="L6" s="21"/>
      <c r="M6" s="21"/>
    </row>
    <row r="7" spans="1:13" s="21" customFormat="1" ht="15.75" x14ac:dyDescent="0.25">
      <c r="A7" s="94" t="s">
        <v>3</v>
      </c>
      <c r="B7" s="12"/>
      <c r="C7" s="12"/>
      <c r="D7" s="34"/>
      <c r="E7" s="11"/>
    </row>
    <row r="8" spans="1:13" s="21" customFormat="1" ht="15.75" x14ac:dyDescent="0.25">
      <c r="A8" s="95" t="s">
        <v>20</v>
      </c>
      <c r="B8" s="103"/>
      <c r="C8" s="104"/>
      <c r="D8" s="34"/>
      <c r="E8" s="11"/>
    </row>
    <row r="9" spans="1:13" s="21" customFormat="1" ht="15.75" x14ac:dyDescent="0.25">
      <c r="A9" s="96" t="s">
        <v>21</v>
      </c>
      <c r="B9" s="105"/>
      <c r="C9" s="105"/>
      <c r="D9" s="34"/>
      <c r="E9" s="11"/>
    </row>
    <row r="10" spans="1:13" s="21" customFormat="1" ht="15.75" x14ac:dyDescent="0.25">
      <c r="A10" s="96" t="s">
        <v>22</v>
      </c>
      <c r="B10" s="105"/>
      <c r="C10" s="105"/>
      <c r="D10" s="34"/>
      <c r="E10" s="11"/>
    </row>
    <row r="11" spans="1:13" s="21" customFormat="1" ht="15.75" x14ac:dyDescent="0.25">
      <c r="A11" s="97" t="s">
        <v>77</v>
      </c>
      <c r="B11" s="6"/>
    </row>
    <row r="12" spans="1:13" s="21" customFormat="1" ht="15.75" x14ac:dyDescent="0.25">
      <c r="A12" s="37"/>
      <c r="B12" s="10"/>
      <c r="C12" s="15"/>
    </row>
    <row r="13" spans="1:13" customFormat="1" ht="15.75" x14ac:dyDescent="0.25">
      <c r="A13" s="29"/>
      <c r="B13" s="7"/>
      <c r="C13" s="29"/>
      <c r="F13" s="57" t="s">
        <v>5</v>
      </c>
      <c r="G13" s="39"/>
      <c r="H13" s="40"/>
    </row>
    <row r="14" spans="1:13" ht="31.5" x14ac:dyDescent="0.25">
      <c r="A14" s="29" t="s">
        <v>0</v>
      </c>
      <c r="B14" s="7" t="s">
        <v>11</v>
      </c>
      <c r="C14" s="29" t="s">
        <v>1</v>
      </c>
      <c r="D14" s="41" t="s">
        <v>4</v>
      </c>
      <c r="E14" s="7" t="s">
        <v>35</v>
      </c>
      <c r="F14" s="59" t="s">
        <v>8</v>
      </c>
      <c r="G14" s="59" t="s">
        <v>16</v>
      </c>
      <c r="H14" s="59" t="s">
        <v>17</v>
      </c>
    </row>
    <row r="15" spans="1:13" ht="15.75" x14ac:dyDescent="0.25">
      <c r="A15" s="29"/>
      <c r="B15" s="7"/>
      <c r="C15" s="29"/>
      <c r="D15" s="41"/>
      <c r="E15" s="7"/>
      <c r="F15" s="59"/>
      <c r="G15" s="59"/>
      <c r="H15" s="59"/>
    </row>
    <row r="16" spans="1:13" s="1" customFormat="1" ht="15.75" x14ac:dyDescent="0.25">
      <c r="A16" s="219" t="s">
        <v>39</v>
      </c>
      <c r="B16" s="220"/>
      <c r="C16" s="220"/>
      <c r="D16" s="220"/>
      <c r="E16" s="221"/>
      <c r="F16" s="221"/>
      <c r="G16" s="58"/>
      <c r="H16" s="44"/>
    </row>
    <row r="17" spans="1:8" s="1" customFormat="1" ht="35.450000000000003" customHeight="1" x14ac:dyDescent="0.25">
      <c r="A17" s="66">
        <f>1</f>
        <v>1</v>
      </c>
      <c r="B17" s="38" t="s">
        <v>23</v>
      </c>
      <c r="C17" s="17"/>
      <c r="D17" s="42"/>
      <c r="E17" s="69"/>
      <c r="F17" s="70">
        <f>SUBTOTAL(9, F18:F22)</f>
        <v>0</v>
      </c>
      <c r="G17" s="43"/>
      <c r="H17" s="44"/>
    </row>
    <row r="18" spans="1:8" s="1" customFormat="1" ht="35.1" customHeight="1" x14ac:dyDescent="0.25">
      <c r="A18" s="67">
        <f>A17+0.1</f>
        <v>1.1000000000000001</v>
      </c>
      <c r="B18" s="8" t="s">
        <v>104</v>
      </c>
      <c r="C18" s="9" t="s">
        <v>38</v>
      </c>
      <c r="D18" s="71">
        <v>1</v>
      </c>
      <c r="E18" s="72"/>
      <c r="F18" s="73">
        <f>ROUND(E18*D18,2)</f>
        <v>0</v>
      </c>
      <c r="G18" s="43"/>
      <c r="H18" s="44"/>
    </row>
    <row r="19" spans="1:8" s="1" customFormat="1" ht="35.1" customHeight="1" x14ac:dyDescent="0.25">
      <c r="A19" s="67">
        <f t="shared" ref="A19:A22" si="0">A18+0.1</f>
        <v>1.2000000000000002</v>
      </c>
      <c r="B19" s="8" t="s">
        <v>67</v>
      </c>
      <c r="C19" s="9" t="s">
        <v>38</v>
      </c>
      <c r="D19" s="71">
        <v>1</v>
      </c>
      <c r="E19" s="72"/>
      <c r="F19" s="73">
        <f t="shared" ref="F19:F22" si="1">ROUND(E19*D19,2)</f>
        <v>0</v>
      </c>
      <c r="G19" s="43"/>
      <c r="H19" s="44"/>
    </row>
    <row r="20" spans="1:8" s="1" customFormat="1" ht="35.1" customHeight="1" x14ac:dyDescent="0.25">
      <c r="A20" s="67">
        <f t="shared" si="0"/>
        <v>1.3000000000000003</v>
      </c>
      <c r="B20" s="8" t="s">
        <v>24</v>
      </c>
      <c r="C20" s="9" t="s">
        <v>38</v>
      </c>
      <c r="D20" s="71">
        <v>1</v>
      </c>
      <c r="E20" s="72"/>
      <c r="F20" s="73">
        <f t="shared" si="1"/>
        <v>0</v>
      </c>
      <c r="G20" s="43"/>
      <c r="H20" s="44"/>
    </row>
    <row r="21" spans="1:8" s="1" customFormat="1" ht="35.1" customHeight="1" x14ac:dyDescent="0.25">
      <c r="A21" s="67">
        <f t="shared" si="0"/>
        <v>1.4000000000000004</v>
      </c>
      <c r="B21" s="8" t="s">
        <v>25</v>
      </c>
      <c r="C21" s="9" t="s">
        <v>38</v>
      </c>
      <c r="D21" s="71">
        <v>1</v>
      </c>
      <c r="E21" s="72"/>
      <c r="F21" s="73">
        <f t="shared" si="1"/>
        <v>0</v>
      </c>
      <c r="G21" s="43"/>
      <c r="H21" s="44"/>
    </row>
    <row r="22" spans="1:8" s="1" customFormat="1" ht="35.1" customHeight="1" x14ac:dyDescent="0.25">
      <c r="A22" s="67">
        <f t="shared" si="0"/>
        <v>1.5000000000000004</v>
      </c>
      <c r="B22" s="8" t="s">
        <v>86</v>
      </c>
      <c r="C22" s="9" t="s">
        <v>38</v>
      </c>
      <c r="D22" s="71">
        <v>1</v>
      </c>
      <c r="E22" s="72"/>
      <c r="F22" s="73">
        <f t="shared" si="1"/>
        <v>0</v>
      </c>
      <c r="G22" s="43"/>
      <c r="H22" s="44"/>
    </row>
    <row r="23" spans="1:8" ht="30.6" customHeight="1" x14ac:dyDescent="0.25">
      <c r="A23" s="66">
        <f>A17+1</f>
        <v>2</v>
      </c>
      <c r="B23" s="46" t="s">
        <v>27</v>
      </c>
      <c r="C23" s="48"/>
      <c r="D23" s="42"/>
      <c r="E23" s="42"/>
      <c r="F23" s="70">
        <f>SUBTOTAL(9, F24)</f>
        <v>0</v>
      </c>
      <c r="G23" s="45"/>
      <c r="H23" s="44"/>
    </row>
    <row r="24" spans="1:8" ht="24.95" customHeight="1" x14ac:dyDescent="0.25">
      <c r="A24" s="67">
        <f>A23+0.1</f>
        <v>2.1</v>
      </c>
      <c r="B24" s="8" t="s">
        <v>26</v>
      </c>
      <c r="C24" s="9" t="s">
        <v>38</v>
      </c>
      <c r="D24" s="74">
        <v>1</v>
      </c>
      <c r="E24" s="72"/>
      <c r="F24" s="73">
        <f>ROUND(E24*D24,2)</f>
        <v>0</v>
      </c>
      <c r="G24" s="45"/>
      <c r="H24" s="44"/>
    </row>
    <row r="25" spans="1:8" ht="78.75" x14ac:dyDescent="0.25">
      <c r="A25" s="66">
        <f>A23+1</f>
        <v>3</v>
      </c>
      <c r="B25" s="49" t="s">
        <v>146</v>
      </c>
      <c r="C25" s="18"/>
      <c r="D25" s="75"/>
      <c r="E25" s="75"/>
      <c r="F25" s="70">
        <f>SUBTOTAL(9,F26:F30)</f>
        <v>0</v>
      </c>
      <c r="G25" s="44"/>
      <c r="H25" s="44"/>
    </row>
    <row r="26" spans="1:8" ht="84.95" customHeight="1" x14ac:dyDescent="0.25">
      <c r="A26" s="67">
        <f>A25+0.1</f>
        <v>3.1</v>
      </c>
      <c r="B26" s="76" t="s">
        <v>150</v>
      </c>
      <c r="C26" s="50" t="s">
        <v>28</v>
      </c>
      <c r="D26" s="71">
        <v>2</v>
      </c>
      <c r="E26" s="72"/>
      <c r="F26" s="73">
        <f t="shared" ref="F26:F30" si="2">ROUND(E26*D26,2)</f>
        <v>0</v>
      </c>
      <c r="G26" s="45"/>
      <c r="H26" s="44"/>
    </row>
    <row r="27" spans="1:8" ht="84.95" customHeight="1" x14ac:dyDescent="0.25">
      <c r="A27" s="67">
        <f t="shared" ref="A27:A30" si="3">A26+0.1</f>
        <v>3.2</v>
      </c>
      <c r="B27" s="8" t="s">
        <v>149</v>
      </c>
      <c r="C27" s="50" t="s">
        <v>28</v>
      </c>
      <c r="D27" s="71">
        <v>4</v>
      </c>
      <c r="E27" s="72"/>
      <c r="F27" s="73">
        <f t="shared" si="2"/>
        <v>0</v>
      </c>
      <c r="G27" s="45"/>
      <c r="H27" s="44"/>
    </row>
    <row r="28" spans="1:8" ht="84.95" customHeight="1" x14ac:dyDescent="0.25">
      <c r="A28" s="67">
        <f t="shared" si="3"/>
        <v>3.3000000000000003</v>
      </c>
      <c r="B28" s="8" t="s">
        <v>151</v>
      </c>
      <c r="C28" s="50" t="s">
        <v>28</v>
      </c>
      <c r="D28" s="71">
        <v>1</v>
      </c>
      <c r="E28" s="72"/>
      <c r="F28" s="73">
        <f t="shared" si="2"/>
        <v>0</v>
      </c>
      <c r="G28" s="45"/>
      <c r="H28" s="44"/>
    </row>
    <row r="29" spans="1:8" ht="84.95" customHeight="1" x14ac:dyDescent="0.25">
      <c r="A29" s="67">
        <f t="shared" si="3"/>
        <v>3.4000000000000004</v>
      </c>
      <c r="B29" s="8" t="s">
        <v>152</v>
      </c>
      <c r="C29" s="50" t="s">
        <v>28</v>
      </c>
      <c r="D29" s="74">
        <v>1</v>
      </c>
      <c r="E29" s="72"/>
      <c r="F29" s="73">
        <f t="shared" si="2"/>
        <v>0</v>
      </c>
      <c r="G29" s="45"/>
      <c r="H29" s="44"/>
    </row>
    <row r="30" spans="1:8" ht="84.95" customHeight="1" x14ac:dyDescent="0.25">
      <c r="A30" s="67">
        <f t="shared" si="3"/>
        <v>3.5000000000000004</v>
      </c>
      <c r="B30" s="47" t="s">
        <v>153</v>
      </c>
      <c r="C30" s="50" t="s">
        <v>28</v>
      </c>
      <c r="D30" s="74">
        <v>1</v>
      </c>
      <c r="E30" s="72"/>
      <c r="F30" s="73">
        <f t="shared" si="2"/>
        <v>0</v>
      </c>
      <c r="G30" s="44"/>
      <c r="H30" s="44"/>
    </row>
    <row r="31" spans="1:8" ht="88.9" customHeight="1" x14ac:dyDescent="0.25">
      <c r="A31" s="66">
        <f>A25+1</f>
        <v>4</v>
      </c>
      <c r="B31" s="49" t="s">
        <v>40</v>
      </c>
      <c r="C31" s="18"/>
      <c r="D31" s="75"/>
      <c r="E31" s="75"/>
      <c r="F31" s="70">
        <f>SUBTOTAL(9,F32:F36)</f>
        <v>0</v>
      </c>
      <c r="G31" s="44"/>
      <c r="H31" s="44"/>
    </row>
    <row r="32" spans="1:8" ht="24.95" customHeight="1" x14ac:dyDescent="0.25">
      <c r="A32" s="67">
        <f>A31+0.1</f>
        <v>4.0999999999999996</v>
      </c>
      <c r="B32" s="76" t="s">
        <v>29</v>
      </c>
      <c r="C32" s="50" t="s">
        <v>28</v>
      </c>
      <c r="D32" s="71">
        <v>2</v>
      </c>
      <c r="E32" s="72"/>
      <c r="F32" s="73">
        <f t="shared" ref="F32:F36" si="4">ROUND(E32*D32,2)</f>
        <v>0</v>
      </c>
      <c r="G32" s="45"/>
      <c r="H32" s="44"/>
    </row>
    <row r="33" spans="1:8" ht="24.95" customHeight="1" x14ac:dyDescent="0.25">
      <c r="A33" s="67">
        <f t="shared" ref="A33:A36" si="5">A32+0.1</f>
        <v>4.1999999999999993</v>
      </c>
      <c r="B33" s="8" t="s">
        <v>34</v>
      </c>
      <c r="C33" s="50" t="s">
        <v>28</v>
      </c>
      <c r="D33" s="71">
        <v>4</v>
      </c>
      <c r="E33" s="72"/>
      <c r="F33" s="73">
        <f t="shared" si="4"/>
        <v>0</v>
      </c>
      <c r="G33" s="45"/>
      <c r="H33" s="44"/>
    </row>
    <row r="34" spans="1:8" ht="24.95" customHeight="1" x14ac:dyDescent="0.25">
      <c r="A34" s="67">
        <f t="shared" si="5"/>
        <v>4.2999999999999989</v>
      </c>
      <c r="B34" s="8" t="s">
        <v>30</v>
      </c>
      <c r="C34" s="50" t="s">
        <v>28</v>
      </c>
      <c r="D34" s="71">
        <v>1</v>
      </c>
      <c r="E34" s="72"/>
      <c r="F34" s="73">
        <f t="shared" si="4"/>
        <v>0</v>
      </c>
      <c r="G34" s="45"/>
      <c r="H34" s="44"/>
    </row>
    <row r="35" spans="1:8" ht="24.95" customHeight="1" x14ac:dyDescent="0.25">
      <c r="A35" s="67">
        <f t="shared" si="5"/>
        <v>4.3999999999999986</v>
      </c>
      <c r="B35" s="8" t="s">
        <v>33</v>
      </c>
      <c r="C35" s="50" t="s">
        <v>28</v>
      </c>
      <c r="D35" s="74">
        <v>1</v>
      </c>
      <c r="E35" s="72"/>
      <c r="F35" s="73">
        <f t="shared" si="4"/>
        <v>0</v>
      </c>
      <c r="G35" s="45"/>
      <c r="H35" s="44"/>
    </row>
    <row r="36" spans="1:8" ht="24.95" customHeight="1" x14ac:dyDescent="0.25">
      <c r="A36" s="67">
        <f t="shared" si="5"/>
        <v>4.4999999999999982</v>
      </c>
      <c r="B36" s="47" t="s">
        <v>36</v>
      </c>
      <c r="C36" s="50" t="s">
        <v>28</v>
      </c>
      <c r="D36" s="74">
        <v>1</v>
      </c>
      <c r="E36" s="72"/>
      <c r="F36" s="73">
        <f t="shared" si="4"/>
        <v>0</v>
      </c>
      <c r="G36" s="44"/>
      <c r="H36" s="44"/>
    </row>
    <row r="37" spans="1:8" ht="102.6" customHeight="1" x14ac:dyDescent="0.25">
      <c r="A37" s="66">
        <f>A31+1</f>
        <v>5</v>
      </c>
      <c r="B37" s="49" t="s">
        <v>41</v>
      </c>
      <c r="C37" s="18"/>
      <c r="D37" s="75"/>
      <c r="E37" s="75"/>
      <c r="F37" s="70">
        <f>SUBTOTAL(9,F38:F42)</f>
        <v>0</v>
      </c>
      <c r="G37" s="44"/>
      <c r="H37" s="44"/>
    </row>
    <row r="38" spans="1:8" ht="24.95" customHeight="1" x14ac:dyDescent="0.25">
      <c r="A38" s="67">
        <f>A37+0.1</f>
        <v>5.0999999999999996</v>
      </c>
      <c r="B38" s="76" t="s">
        <v>29</v>
      </c>
      <c r="C38" s="50" t="s">
        <v>28</v>
      </c>
      <c r="D38" s="71">
        <v>2</v>
      </c>
      <c r="E38" s="72"/>
      <c r="F38" s="73">
        <f t="shared" ref="F38:F42" si="6">ROUND(E38*D38,2)</f>
        <v>0</v>
      </c>
      <c r="G38" s="45"/>
      <c r="H38" s="44"/>
    </row>
    <row r="39" spans="1:8" ht="24.95" customHeight="1" x14ac:dyDescent="0.25">
      <c r="A39" s="67">
        <f t="shared" ref="A39:A42" si="7">A38+0.1</f>
        <v>5.1999999999999993</v>
      </c>
      <c r="B39" s="8" t="s">
        <v>34</v>
      </c>
      <c r="C39" s="50" t="s">
        <v>28</v>
      </c>
      <c r="D39" s="71">
        <v>4</v>
      </c>
      <c r="E39" s="72"/>
      <c r="F39" s="73">
        <f t="shared" si="6"/>
        <v>0</v>
      </c>
      <c r="G39" s="45"/>
      <c r="H39" s="44"/>
    </row>
    <row r="40" spans="1:8" ht="24.95" customHeight="1" x14ac:dyDescent="0.25">
      <c r="A40" s="67">
        <f t="shared" si="7"/>
        <v>5.2999999999999989</v>
      </c>
      <c r="B40" s="8" t="s">
        <v>30</v>
      </c>
      <c r="C40" s="50" t="s">
        <v>28</v>
      </c>
      <c r="D40" s="71">
        <v>1</v>
      </c>
      <c r="E40" s="72"/>
      <c r="F40" s="73">
        <f t="shared" si="6"/>
        <v>0</v>
      </c>
      <c r="G40" s="45"/>
      <c r="H40" s="44"/>
    </row>
    <row r="41" spans="1:8" ht="24.95" customHeight="1" x14ac:dyDescent="0.25">
      <c r="A41" s="67">
        <f t="shared" si="7"/>
        <v>5.3999999999999986</v>
      </c>
      <c r="B41" s="8" t="s">
        <v>33</v>
      </c>
      <c r="C41" s="50" t="s">
        <v>28</v>
      </c>
      <c r="D41" s="74">
        <v>1</v>
      </c>
      <c r="E41" s="72"/>
      <c r="F41" s="73">
        <f t="shared" si="6"/>
        <v>0</v>
      </c>
      <c r="G41" s="45"/>
      <c r="H41" s="44"/>
    </row>
    <row r="42" spans="1:8" ht="24.95" customHeight="1" x14ac:dyDescent="0.25">
      <c r="A42" s="67">
        <f t="shared" si="7"/>
        <v>5.4999999999999982</v>
      </c>
      <c r="B42" s="47" t="s">
        <v>36</v>
      </c>
      <c r="C42" s="50" t="s">
        <v>28</v>
      </c>
      <c r="D42" s="74">
        <v>1</v>
      </c>
      <c r="E42" s="72"/>
      <c r="F42" s="73">
        <f t="shared" si="6"/>
        <v>0</v>
      </c>
      <c r="G42" s="44"/>
      <c r="H42" s="44"/>
    </row>
    <row r="43" spans="1:8" ht="143.44999999999999" customHeight="1" x14ac:dyDescent="0.25">
      <c r="A43" s="66">
        <f>A37+1</f>
        <v>6</v>
      </c>
      <c r="B43" s="49" t="s">
        <v>85</v>
      </c>
      <c r="C43" s="18"/>
      <c r="D43" s="75"/>
      <c r="E43" s="75"/>
      <c r="F43" s="70">
        <f>SUBTOTAL(9,F44:F48)</f>
        <v>0</v>
      </c>
      <c r="G43" s="44"/>
      <c r="H43" s="44"/>
    </row>
    <row r="44" spans="1:8" ht="24.95" customHeight="1" x14ac:dyDescent="0.25">
      <c r="A44" s="67">
        <f>A43+0.1</f>
        <v>6.1</v>
      </c>
      <c r="B44" s="76" t="s">
        <v>29</v>
      </c>
      <c r="C44" s="50" t="s">
        <v>28</v>
      </c>
      <c r="D44" s="71">
        <v>2</v>
      </c>
      <c r="E44" s="72"/>
      <c r="F44" s="73">
        <f t="shared" ref="F44:F48" si="8">ROUND(E44*D44,2)</f>
        <v>0</v>
      </c>
      <c r="G44" s="45"/>
      <c r="H44" s="44"/>
    </row>
    <row r="45" spans="1:8" ht="24.95" customHeight="1" x14ac:dyDescent="0.25">
      <c r="A45" s="67">
        <f t="shared" ref="A45:A48" si="9">A44+0.1</f>
        <v>6.1999999999999993</v>
      </c>
      <c r="B45" s="8" t="s">
        <v>34</v>
      </c>
      <c r="C45" s="50" t="s">
        <v>28</v>
      </c>
      <c r="D45" s="71">
        <v>4</v>
      </c>
      <c r="E45" s="72"/>
      <c r="F45" s="73">
        <f t="shared" si="8"/>
        <v>0</v>
      </c>
      <c r="G45" s="45"/>
      <c r="H45" s="44"/>
    </row>
    <row r="46" spans="1:8" ht="24.95" customHeight="1" x14ac:dyDescent="0.25">
      <c r="A46" s="67">
        <f t="shared" si="9"/>
        <v>6.2999999999999989</v>
      </c>
      <c r="B46" s="8" t="s">
        <v>30</v>
      </c>
      <c r="C46" s="50" t="s">
        <v>28</v>
      </c>
      <c r="D46" s="71">
        <v>1</v>
      </c>
      <c r="E46" s="72"/>
      <c r="F46" s="73">
        <f t="shared" si="8"/>
        <v>0</v>
      </c>
      <c r="G46" s="45"/>
      <c r="H46" s="44"/>
    </row>
    <row r="47" spans="1:8" ht="24.95" customHeight="1" x14ac:dyDescent="0.25">
      <c r="A47" s="67">
        <f t="shared" si="9"/>
        <v>6.3999999999999986</v>
      </c>
      <c r="B47" s="8" t="s">
        <v>33</v>
      </c>
      <c r="C47" s="50" t="s">
        <v>28</v>
      </c>
      <c r="D47" s="74">
        <v>1</v>
      </c>
      <c r="E47" s="72"/>
      <c r="F47" s="73">
        <f t="shared" si="8"/>
        <v>0</v>
      </c>
      <c r="G47" s="45"/>
      <c r="H47" s="44"/>
    </row>
    <row r="48" spans="1:8" ht="24.95" customHeight="1" x14ac:dyDescent="0.25">
      <c r="A48" s="67">
        <f t="shared" si="9"/>
        <v>6.4999999999999982</v>
      </c>
      <c r="B48" s="47" t="s">
        <v>68</v>
      </c>
      <c r="C48" s="50" t="s">
        <v>28</v>
      </c>
      <c r="D48" s="74">
        <v>1</v>
      </c>
      <c r="E48" s="72"/>
      <c r="F48" s="73">
        <f t="shared" si="8"/>
        <v>0</v>
      </c>
      <c r="G48" s="44"/>
      <c r="H48" s="44"/>
    </row>
    <row r="49" spans="1:8" ht="94.5" x14ac:dyDescent="0.25">
      <c r="A49" s="66">
        <f>A43+1</f>
        <v>7</v>
      </c>
      <c r="B49" s="49" t="s">
        <v>82</v>
      </c>
      <c r="C49" s="18"/>
      <c r="D49" s="75"/>
      <c r="E49" s="75"/>
      <c r="F49" s="70">
        <f>SUBTOTAL(9,F50:F54)</f>
        <v>0</v>
      </c>
      <c r="G49" s="44"/>
      <c r="H49" s="44"/>
    </row>
    <row r="50" spans="1:8" ht="24.95" customHeight="1" x14ac:dyDescent="0.25">
      <c r="A50" s="67">
        <f>A49+0.1</f>
        <v>7.1</v>
      </c>
      <c r="B50" s="76" t="s">
        <v>29</v>
      </c>
      <c r="C50" s="50" t="s">
        <v>28</v>
      </c>
      <c r="D50" s="71">
        <v>2</v>
      </c>
      <c r="E50" s="72"/>
      <c r="F50" s="73">
        <f t="shared" ref="F50:F54" si="10">ROUND(E50*D50,2)</f>
        <v>0</v>
      </c>
      <c r="G50" s="45"/>
      <c r="H50" s="44"/>
    </row>
    <row r="51" spans="1:8" ht="24.95" customHeight="1" x14ac:dyDescent="0.25">
      <c r="A51" s="67">
        <f t="shared" ref="A51:A54" si="11">A50+0.1</f>
        <v>7.1999999999999993</v>
      </c>
      <c r="B51" s="8" t="s">
        <v>34</v>
      </c>
      <c r="C51" s="50" t="s">
        <v>28</v>
      </c>
      <c r="D51" s="71">
        <v>4</v>
      </c>
      <c r="E51" s="72"/>
      <c r="F51" s="73">
        <f t="shared" si="10"/>
        <v>0</v>
      </c>
      <c r="G51" s="45"/>
      <c r="H51" s="44"/>
    </row>
    <row r="52" spans="1:8" ht="24.95" customHeight="1" x14ac:dyDescent="0.25">
      <c r="A52" s="67">
        <f t="shared" si="11"/>
        <v>7.2999999999999989</v>
      </c>
      <c r="B52" s="8" t="s">
        <v>30</v>
      </c>
      <c r="C52" s="50" t="s">
        <v>28</v>
      </c>
      <c r="D52" s="71">
        <v>1</v>
      </c>
      <c r="E52" s="72"/>
      <c r="F52" s="73">
        <f t="shared" si="10"/>
        <v>0</v>
      </c>
      <c r="G52" s="45"/>
      <c r="H52" s="44"/>
    </row>
    <row r="53" spans="1:8" ht="24.95" customHeight="1" x14ac:dyDescent="0.25">
      <c r="A53" s="67">
        <f t="shared" si="11"/>
        <v>7.3999999999999986</v>
      </c>
      <c r="B53" s="8" t="s">
        <v>33</v>
      </c>
      <c r="C53" s="50" t="s">
        <v>28</v>
      </c>
      <c r="D53" s="74">
        <v>1</v>
      </c>
      <c r="E53" s="72"/>
      <c r="F53" s="73">
        <f t="shared" si="10"/>
        <v>0</v>
      </c>
      <c r="G53" s="45"/>
      <c r="H53" s="44"/>
    </row>
    <row r="54" spans="1:8" ht="24.95" customHeight="1" x14ac:dyDescent="0.25">
      <c r="A54" s="67">
        <f t="shared" si="11"/>
        <v>7.4999999999999982</v>
      </c>
      <c r="B54" s="47" t="s">
        <v>36</v>
      </c>
      <c r="C54" s="50" t="s">
        <v>28</v>
      </c>
      <c r="D54" s="74">
        <v>1</v>
      </c>
      <c r="E54" s="72"/>
      <c r="F54" s="73">
        <f t="shared" si="10"/>
        <v>0</v>
      </c>
      <c r="G54" s="44"/>
      <c r="H54" s="44"/>
    </row>
    <row r="55" spans="1:8" ht="157.5" x14ac:dyDescent="0.25">
      <c r="A55" s="66">
        <f>A49+1</f>
        <v>8</v>
      </c>
      <c r="B55" s="49" t="s">
        <v>81</v>
      </c>
      <c r="C55" s="18"/>
      <c r="D55" s="75"/>
      <c r="E55" s="75"/>
      <c r="F55" s="70">
        <f>SUBTOTAL(9,F56:F61)</f>
        <v>0</v>
      </c>
      <c r="G55" s="44"/>
      <c r="H55" s="44"/>
    </row>
    <row r="56" spans="1:8" ht="24.95" customHeight="1" x14ac:dyDescent="0.25">
      <c r="A56" s="67">
        <f>A55+0.1</f>
        <v>8.1</v>
      </c>
      <c r="B56" s="76" t="s">
        <v>29</v>
      </c>
      <c r="C56" s="50" t="s">
        <v>28</v>
      </c>
      <c r="D56" s="71">
        <v>2</v>
      </c>
      <c r="E56" s="72"/>
      <c r="F56" s="73">
        <f t="shared" ref="F56:F61" si="12">ROUND(E56*D56,2)</f>
        <v>0</v>
      </c>
      <c r="G56" s="45"/>
      <c r="H56" s="44"/>
    </row>
    <row r="57" spans="1:8" ht="24.95" customHeight="1" x14ac:dyDescent="0.25">
      <c r="A57" s="67">
        <f t="shared" ref="A57:A61" si="13">A56+0.1</f>
        <v>8.1999999999999993</v>
      </c>
      <c r="B57" s="8" t="s">
        <v>34</v>
      </c>
      <c r="C57" s="50" t="s">
        <v>28</v>
      </c>
      <c r="D57" s="71">
        <v>4</v>
      </c>
      <c r="E57" s="72"/>
      <c r="F57" s="73">
        <f t="shared" si="12"/>
        <v>0</v>
      </c>
      <c r="G57" s="45"/>
      <c r="H57" s="44"/>
    </row>
    <row r="58" spans="1:8" ht="24.95" customHeight="1" x14ac:dyDescent="0.25">
      <c r="A58" s="67">
        <f t="shared" si="13"/>
        <v>8.2999999999999989</v>
      </c>
      <c r="B58" s="8" t="s">
        <v>30</v>
      </c>
      <c r="C58" s="50" t="s">
        <v>28</v>
      </c>
      <c r="D58" s="71">
        <v>1</v>
      </c>
      <c r="E58" s="72"/>
      <c r="F58" s="73">
        <f t="shared" si="12"/>
        <v>0</v>
      </c>
      <c r="G58" s="45"/>
      <c r="H58" s="44"/>
    </row>
    <row r="59" spans="1:8" ht="24.95" customHeight="1" x14ac:dyDescent="0.25">
      <c r="A59" s="67">
        <f t="shared" si="13"/>
        <v>8.3999999999999986</v>
      </c>
      <c r="B59" s="8" t="s">
        <v>33</v>
      </c>
      <c r="C59" s="50" t="s">
        <v>28</v>
      </c>
      <c r="D59" s="74">
        <v>1</v>
      </c>
      <c r="E59" s="72"/>
      <c r="F59" s="73">
        <f t="shared" si="12"/>
        <v>0</v>
      </c>
      <c r="G59" s="45"/>
      <c r="H59" s="44"/>
    </row>
    <row r="60" spans="1:8" ht="24.95" customHeight="1" x14ac:dyDescent="0.25">
      <c r="A60" s="67">
        <f t="shared" si="13"/>
        <v>8.4999999999999982</v>
      </c>
      <c r="B60" s="47" t="s">
        <v>36</v>
      </c>
      <c r="C60" s="50" t="s">
        <v>28</v>
      </c>
      <c r="D60" s="74">
        <v>1</v>
      </c>
      <c r="E60" s="72"/>
      <c r="F60" s="73">
        <f t="shared" si="12"/>
        <v>0</v>
      </c>
      <c r="G60" s="44"/>
      <c r="H60" s="44"/>
    </row>
    <row r="61" spans="1:8" ht="24.95" customHeight="1" x14ac:dyDescent="0.25">
      <c r="A61" s="67">
        <f t="shared" si="13"/>
        <v>8.5999999999999979</v>
      </c>
      <c r="B61" s="8" t="s">
        <v>31</v>
      </c>
      <c r="C61" s="50" t="s">
        <v>32</v>
      </c>
      <c r="D61" s="71">
        <v>1</v>
      </c>
      <c r="E61" s="72"/>
      <c r="F61" s="73">
        <f t="shared" si="12"/>
        <v>0</v>
      </c>
      <c r="G61" s="45"/>
      <c r="H61" s="44"/>
    </row>
    <row r="62" spans="1:8" ht="99" customHeight="1" x14ac:dyDescent="0.25">
      <c r="A62" s="66">
        <f>A55+1</f>
        <v>9</v>
      </c>
      <c r="B62" s="49" t="s">
        <v>88</v>
      </c>
      <c r="C62" s="18"/>
      <c r="D62" s="75"/>
      <c r="E62" s="75"/>
      <c r="F62" s="70">
        <f>SUBTOTAL(9,F63:F66)</f>
        <v>0</v>
      </c>
      <c r="G62" s="44"/>
      <c r="H62" s="44"/>
    </row>
    <row r="63" spans="1:8" s="52" customFormat="1" ht="24.95" customHeight="1" x14ac:dyDescent="0.25">
      <c r="A63" s="67">
        <f>A62+0.1</f>
        <v>9.1</v>
      </c>
      <c r="B63" s="81" t="s">
        <v>42</v>
      </c>
      <c r="C63" s="51" t="s">
        <v>37</v>
      </c>
      <c r="D63" s="78">
        <v>1000</v>
      </c>
      <c r="E63" s="83"/>
      <c r="F63" s="79">
        <f t="shared" ref="F63:F66" si="14">ROUND(E63*D63,2)</f>
        <v>0</v>
      </c>
      <c r="G63" s="45"/>
      <c r="H63" s="44"/>
    </row>
    <row r="64" spans="1:8" s="52" customFormat="1" ht="24.95" customHeight="1" x14ac:dyDescent="0.25">
      <c r="A64" s="67">
        <f>A63+0.1</f>
        <v>9.1999999999999993</v>
      </c>
      <c r="B64" s="81" t="s">
        <v>78</v>
      </c>
      <c r="C64" s="51" t="s">
        <v>37</v>
      </c>
      <c r="D64" s="78">
        <v>1000</v>
      </c>
      <c r="E64" s="83"/>
      <c r="F64" s="79">
        <f t="shared" si="14"/>
        <v>0</v>
      </c>
      <c r="G64" s="45"/>
      <c r="H64" s="44"/>
    </row>
    <row r="65" spans="1:8" s="52" customFormat="1" ht="24.95" customHeight="1" x14ac:dyDescent="0.25">
      <c r="A65" s="67">
        <f>A64+0.1</f>
        <v>9.2999999999999989</v>
      </c>
      <c r="B65" s="81" t="s">
        <v>79</v>
      </c>
      <c r="C65" s="51" t="s">
        <v>37</v>
      </c>
      <c r="D65" s="78">
        <v>1000</v>
      </c>
      <c r="E65" s="83"/>
      <c r="F65" s="79">
        <f t="shared" si="14"/>
        <v>0</v>
      </c>
      <c r="G65" s="45"/>
      <c r="H65" s="44"/>
    </row>
    <row r="66" spans="1:8" s="52" customFormat="1" ht="24.95" customHeight="1" x14ac:dyDescent="0.25">
      <c r="A66" s="67">
        <f>A65+0.1</f>
        <v>9.3999999999999986</v>
      </c>
      <c r="B66" s="81" t="s">
        <v>80</v>
      </c>
      <c r="C66" s="51" t="s">
        <v>37</v>
      </c>
      <c r="D66" s="78">
        <v>1000</v>
      </c>
      <c r="E66" s="83"/>
      <c r="F66" s="79">
        <f t="shared" si="14"/>
        <v>0</v>
      </c>
      <c r="G66" s="45"/>
      <c r="H66" s="44"/>
    </row>
    <row r="67" spans="1:8" s="52" customFormat="1" ht="94.5" x14ac:dyDescent="0.25">
      <c r="A67" s="66">
        <f>A62+1</f>
        <v>10</v>
      </c>
      <c r="B67" s="49" t="s">
        <v>97</v>
      </c>
      <c r="C67" s="18"/>
      <c r="D67" s="84"/>
      <c r="E67" s="84"/>
      <c r="F67" s="70">
        <f>SUBTOTAL(9,F68)</f>
        <v>0</v>
      </c>
      <c r="G67" s="44"/>
      <c r="H67" s="44"/>
    </row>
    <row r="68" spans="1:8" s="52" customFormat="1" ht="24.95" customHeight="1" x14ac:dyDescent="0.25">
      <c r="A68" s="67">
        <f>A67+0.1</f>
        <v>10.1</v>
      </c>
      <c r="B68" s="81" t="s">
        <v>42</v>
      </c>
      <c r="C68" s="51" t="s">
        <v>28</v>
      </c>
      <c r="D68" s="78">
        <v>8</v>
      </c>
      <c r="E68" s="83"/>
      <c r="F68" s="79">
        <f>ROUND(E68*D68,2)</f>
        <v>0</v>
      </c>
      <c r="G68" s="45"/>
      <c r="H68" s="44"/>
    </row>
    <row r="69" spans="1:8" ht="94.5" x14ac:dyDescent="0.25">
      <c r="A69" s="66">
        <f>A67+1</f>
        <v>11</v>
      </c>
      <c r="B69" s="49" t="s">
        <v>96</v>
      </c>
      <c r="C69" s="18"/>
      <c r="D69" s="75"/>
      <c r="E69" s="75"/>
      <c r="F69" s="70">
        <f>SUBTOTAL(9,F70)</f>
        <v>0</v>
      </c>
      <c r="G69" s="44"/>
      <c r="H69" s="44"/>
    </row>
    <row r="70" spans="1:8" ht="24.95" customHeight="1" x14ac:dyDescent="0.25">
      <c r="A70" s="67">
        <f>A69+0.1</f>
        <v>11.1</v>
      </c>
      <c r="B70" s="77" t="s">
        <v>43</v>
      </c>
      <c r="C70" s="50" t="s">
        <v>37</v>
      </c>
      <c r="D70" s="74">
        <v>100</v>
      </c>
      <c r="E70" s="72"/>
      <c r="F70" s="73">
        <f>ROUND(E70*D70,2)</f>
        <v>0</v>
      </c>
      <c r="G70" s="45"/>
      <c r="H70" s="44"/>
    </row>
    <row r="71" spans="1:8" ht="94.5" x14ac:dyDescent="0.25">
      <c r="A71" s="66">
        <f>A69+1</f>
        <v>12</v>
      </c>
      <c r="B71" s="49" t="s">
        <v>89</v>
      </c>
      <c r="C71" s="18"/>
      <c r="D71" s="75"/>
      <c r="E71" s="75"/>
      <c r="F71" s="70">
        <f>SUBTOTAL(9,F72:F75)</f>
        <v>0</v>
      </c>
      <c r="G71" s="44"/>
      <c r="H71" s="44"/>
    </row>
    <row r="72" spans="1:8" s="52" customFormat="1" ht="24.95" customHeight="1" x14ac:dyDescent="0.25">
      <c r="A72" s="67">
        <f>A71+0.1</f>
        <v>12.1</v>
      </c>
      <c r="B72" s="81" t="s">
        <v>42</v>
      </c>
      <c r="C72" s="51" t="s">
        <v>37</v>
      </c>
      <c r="D72" s="78">
        <v>1000</v>
      </c>
      <c r="E72" s="83"/>
      <c r="F72" s="79">
        <f t="shared" ref="F72:F75" si="15">ROUND(E72*D72,2)</f>
        <v>0</v>
      </c>
      <c r="G72" s="45"/>
      <c r="H72" s="44"/>
    </row>
    <row r="73" spans="1:8" s="52" customFormat="1" ht="24.95" customHeight="1" x14ac:dyDescent="0.25">
      <c r="A73" s="67">
        <f>A72+0.1</f>
        <v>12.2</v>
      </c>
      <c r="B73" s="81" t="s">
        <v>78</v>
      </c>
      <c r="C73" s="51" t="s">
        <v>37</v>
      </c>
      <c r="D73" s="78">
        <v>1000</v>
      </c>
      <c r="E73" s="83"/>
      <c r="F73" s="79">
        <f t="shared" si="15"/>
        <v>0</v>
      </c>
      <c r="G73" s="45"/>
      <c r="H73" s="44"/>
    </row>
    <row r="74" spans="1:8" s="52" customFormat="1" ht="24.95" customHeight="1" x14ac:dyDescent="0.25">
      <c r="A74" s="67">
        <f>A73+0.1</f>
        <v>12.299999999999999</v>
      </c>
      <c r="B74" s="81" t="s">
        <v>79</v>
      </c>
      <c r="C74" s="51" t="s">
        <v>37</v>
      </c>
      <c r="D74" s="78">
        <v>1000</v>
      </c>
      <c r="E74" s="83"/>
      <c r="F74" s="79">
        <f t="shared" si="15"/>
        <v>0</v>
      </c>
      <c r="G74" s="45"/>
      <c r="H74" s="44"/>
    </row>
    <row r="75" spans="1:8" s="52" customFormat="1" ht="24.95" customHeight="1" x14ac:dyDescent="0.25">
      <c r="A75" s="67">
        <f>A74+0.1</f>
        <v>12.399999999999999</v>
      </c>
      <c r="B75" s="81" t="s">
        <v>80</v>
      </c>
      <c r="C75" s="51" t="s">
        <v>37</v>
      </c>
      <c r="D75" s="78">
        <v>1000</v>
      </c>
      <c r="E75" s="83"/>
      <c r="F75" s="79">
        <f t="shared" si="15"/>
        <v>0</v>
      </c>
      <c r="G75" s="45"/>
      <c r="H75" s="44"/>
    </row>
    <row r="76" spans="1:8" ht="94.5" x14ac:dyDescent="0.25">
      <c r="A76" s="66">
        <f>A71+1</f>
        <v>13</v>
      </c>
      <c r="B76" s="49" t="s">
        <v>103</v>
      </c>
      <c r="C76" s="18"/>
      <c r="D76" s="75"/>
      <c r="E76" s="75"/>
      <c r="F76" s="70">
        <f>SUBTOTAL(9,F77:F80)</f>
        <v>0</v>
      </c>
      <c r="G76" s="44"/>
      <c r="H76" s="44"/>
    </row>
    <row r="77" spans="1:8" s="52" customFormat="1" ht="24.95" customHeight="1" x14ac:dyDescent="0.25">
      <c r="A77" s="67">
        <f>A76+0.1</f>
        <v>13.1</v>
      </c>
      <c r="B77" s="81" t="s">
        <v>42</v>
      </c>
      <c r="C77" s="50" t="s">
        <v>28</v>
      </c>
      <c r="D77" s="78">
        <v>32</v>
      </c>
      <c r="E77" s="83"/>
      <c r="F77" s="79">
        <f t="shared" ref="F77:F80" si="16">ROUND(E77*D77,2)</f>
        <v>0</v>
      </c>
      <c r="G77" s="45"/>
      <c r="H77" s="44"/>
    </row>
    <row r="78" spans="1:8" s="52" customFormat="1" ht="24.95" customHeight="1" x14ac:dyDescent="0.25">
      <c r="A78" s="67">
        <f>A77+0.1</f>
        <v>13.2</v>
      </c>
      <c r="B78" s="81" t="s">
        <v>78</v>
      </c>
      <c r="C78" s="50" t="s">
        <v>28</v>
      </c>
      <c r="D78" s="78">
        <v>32</v>
      </c>
      <c r="E78" s="83"/>
      <c r="F78" s="79">
        <f t="shared" si="16"/>
        <v>0</v>
      </c>
      <c r="G78" s="45"/>
      <c r="H78" s="44"/>
    </row>
    <row r="79" spans="1:8" s="52" customFormat="1" ht="24.95" customHeight="1" x14ac:dyDescent="0.25">
      <c r="A79" s="67">
        <f>A78+0.1</f>
        <v>13.299999999999999</v>
      </c>
      <c r="B79" s="81" t="s">
        <v>79</v>
      </c>
      <c r="C79" s="50" t="s">
        <v>28</v>
      </c>
      <c r="D79" s="78">
        <v>32</v>
      </c>
      <c r="E79" s="83"/>
      <c r="F79" s="79">
        <f t="shared" si="16"/>
        <v>0</v>
      </c>
      <c r="G79" s="45"/>
      <c r="H79" s="44"/>
    </row>
    <row r="80" spans="1:8" s="52" customFormat="1" ht="24.95" customHeight="1" x14ac:dyDescent="0.25">
      <c r="A80" s="67">
        <f>A79+0.1</f>
        <v>13.399999999999999</v>
      </c>
      <c r="B80" s="81" t="s">
        <v>80</v>
      </c>
      <c r="C80" s="50" t="s">
        <v>28</v>
      </c>
      <c r="D80" s="78">
        <v>32</v>
      </c>
      <c r="E80" s="83"/>
      <c r="F80" s="79">
        <f t="shared" si="16"/>
        <v>0</v>
      </c>
      <c r="G80" s="45"/>
      <c r="H80" s="44"/>
    </row>
    <row r="81" spans="1:8" ht="94.5" x14ac:dyDescent="0.25">
      <c r="A81" s="66">
        <f>A76+1</f>
        <v>14</v>
      </c>
      <c r="B81" s="49" t="s">
        <v>98</v>
      </c>
      <c r="C81" s="18"/>
      <c r="D81" s="75"/>
      <c r="E81" s="75"/>
      <c r="F81" s="70">
        <f>SUBTOTAL(9,F82:F84)</f>
        <v>0</v>
      </c>
      <c r="G81" s="44"/>
      <c r="H81" s="44"/>
    </row>
    <row r="82" spans="1:8" s="52" customFormat="1" ht="24.95" customHeight="1" x14ac:dyDescent="0.25">
      <c r="A82" s="67">
        <f>A81+0.1</f>
        <v>14.1</v>
      </c>
      <c r="B82" s="81" t="s">
        <v>42</v>
      </c>
      <c r="C82" s="51" t="s">
        <v>37</v>
      </c>
      <c r="D82" s="78">
        <v>1000</v>
      </c>
      <c r="E82" s="83"/>
      <c r="F82" s="79">
        <f t="shared" ref="F82:F84" si="17">ROUND(E82*D82,2)</f>
        <v>0</v>
      </c>
      <c r="G82" s="45"/>
      <c r="H82" s="44"/>
    </row>
    <row r="83" spans="1:8" s="52" customFormat="1" ht="24.95" customHeight="1" x14ac:dyDescent="0.25">
      <c r="A83" s="67">
        <f>A82+0.1</f>
        <v>14.2</v>
      </c>
      <c r="B83" s="81" t="s">
        <v>78</v>
      </c>
      <c r="C83" s="51" t="s">
        <v>37</v>
      </c>
      <c r="D83" s="78">
        <v>1000</v>
      </c>
      <c r="E83" s="83"/>
      <c r="F83" s="79">
        <f t="shared" si="17"/>
        <v>0</v>
      </c>
      <c r="G83" s="45"/>
      <c r="H83" s="44"/>
    </row>
    <row r="84" spans="1:8" s="52" customFormat="1" ht="24.95" customHeight="1" x14ac:dyDescent="0.25">
      <c r="A84" s="67">
        <f>A83+0.1</f>
        <v>14.299999999999999</v>
      </c>
      <c r="B84" s="81" t="s">
        <v>79</v>
      </c>
      <c r="C84" s="51" t="s">
        <v>37</v>
      </c>
      <c r="D84" s="78">
        <v>1000</v>
      </c>
      <c r="E84" s="83"/>
      <c r="F84" s="79">
        <f t="shared" si="17"/>
        <v>0</v>
      </c>
      <c r="G84" s="45"/>
      <c r="H84" s="44"/>
    </row>
    <row r="85" spans="1:8" ht="110.25" x14ac:dyDescent="0.25">
      <c r="A85" s="66">
        <f>A81+1</f>
        <v>15</v>
      </c>
      <c r="B85" s="49" t="s">
        <v>90</v>
      </c>
      <c r="C85" s="18"/>
      <c r="D85" s="75"/>
      <c r="E85" s="75"/>
      <c r="F85" s="70">
        <f>SUBTOTAL(9,F86:F88)</f>
        <v>0</v>
      </c>
      <c r="G85" s="44"/>
      <c r="H85" s="44"/>
    </row>
    <row r="86" spans="1:8" s="52" customFormat="1" ht="24.95" customHeight="1" x14ac:dyDescent="0.25">
      <c r="A86" s="67">
        <f>A85+0.1</f>
        <v>15.1</v>
      </c>
      <c r="B86" s="87" t="s">
        <v>83</v>
      </c>
      <c r="C86" s="51" t="s">
        <v>37</v>
      </c>
      <c r="D86" s="78">
        <v>100</v>
      </c>
      <c r="E86" s="83"/>
      <c r="F86" s="79">
        <f t="shared" ref="F86:F88" si="18">ROUND(E86*D86,2)</f>
        <v>0</v>
      </c>
      <c r="G86" s="45"/>
      <c r="H86" s="44"/>
    </row>
    <row r="87" spans="1:8" s="52" customFormat="1" ht="24.95" customHeight="1" x14ac:dyDescent="0.25">
      <c r="A87" s="67">
        <f t="shared" ref="A87:A88" si="19">A86+0.1</f>
        <v>15.2</v>
      </c>
      <c r="B87" s="87" t="s">
        <v>60</v>
      </c>
      <c r="C87" s="51" t="s">
        <v>37</v>
      </c>
      <c r="D87" s="78">
        <v>300</v>
      </c>
      <c r="E87" s="83"/>
      <c r="F87" s="79">
        <f t="shared" si="18"/>
        <v>0</v>
      </c>
      <c r="G87" s="45"/>
      <c r="H87" s="44"/>
    </row>
    <row r="88" spans="1:8" s="52" customFormat="1" ht="24.95" customHeight="1" x14ac:dyDescent="0.25">
      <c r="A88" s="67">
        <f t="shared" si="19"/>
        <v>15.299999999999999</v>
      </c>
      <c r="B88" s="87" t="s">
        <v>62</v>
      </c>
      <c r="C88" s="51" t="s">
        <v>37</v>
      </c>
      <c r="D88" s="78">
        <v>300</v>
      </c>
      <c r="E88" s="83"/>
      <c r="F88" s="79">
        <f t="shared" si="18"/>
        <v>0</v>
      </c>
      <c r="G88" s="45"/>
      <c r="H88" s="44"/>
    </row>
    <row r="89" spans="1:8" s="52" customFormat="1" ht="110.25" x14ac:dyDescent="0.25">
      <c r="A89" s="66">
        <f>A85+1</f>
        <v>16</v>
      </c>
      <c r="B89" s="49" t="s">
        <v>91</v>
      </c>
      <c r="C89" s="18"/>
      <c r="D89" s="84"/>
      <c r="E89" s="84"/>
      <c r="F89" s="70">
        <f>SUBTOTAL(9,F90:F91)</f>
        <v>0</v>
      </c>
      <c r="G89" s="44"/>
      <c r="H89" s="44"/>
    </row>
    <row r="90" spans="1:8" s="52" customFormat="1" ht="24.95" customHeight="1" x14ac:dyDescent="0.25">
      <c r="A90" s="67">
        <f>A89+0.1</f>
        <v>16.100000000000001</v>
      </c>
      <c r="B90" s="87" t="s">
        <v>61</v>
      </c>
      <c r="C90" s="51" t="s">
        <v>28</v>
      </c>
      <c r="D90" s="78">
        <v>8</v>
      </c>
      <c r="E90" s="83"/>
      <c r="F90" s="79">
        <f t="shared" ref="F90:F91" si="20">ROUND(E90*D90,2)</f>
        <v>0</v>
      </c>
      <c r="G90" s="45"/>
      <c r="H90" s="44"/>
    </row>
    <row r="91" spans="1:8" s="52" customFormat="1" ht="24.95" customHeight="1" x14ac:dyDescent="0.25">
      <c r="A91" s="67">
        <f>A90+0.1</f>
        <v>16.200000000000003</v>
      </c>
      <c r="B91" s="87" t="s">
        <v>87</v>
      </c>
      <c r="C91" s="51" t="s">
        <v>28</v>
      </c>
      <c r="D91" s="78">
        <v>8</v>
      </c>
      <c r="E91" s="83"/>
      <c r="F91" s="79">
        <f t="shared" si="20"/>
        <v>0</v>
      </c>
      <c r="G91" s="45"/>
      <c r="H91" s="44"/>
    </row>
    <row r="92" spans="1:8" s="52" customFormat="1" ht="110.25" x14ac:dyDescent="0.25">
      <c r="A92" s="66">
        <f>A89+1</f>
        <v>17</v>
      </c>
      <c r="B92" s="49" t="s">
        <v>92</v>
      </c>
      <c r="C92" s="18"/>
      <c r="D92" s="84"/>
      <c r="E92" s="84"/>
      <c r="F92" s="70">
        <f>SUBTOTAL(9,F93:F96)</f>
        <v>0</v>
      </c>
      <c r="G92" s="44"/>
      <c r="H92" s="44"/>
    </row>
    <row r="93" spans="1:8" s="52" customFormat="1" ht="24.95" customHeight="1" x14ac:dyDescent="0.25">
      <c r="A93" s="67">
        <f>A92+0.1</f>
        <v>17.100000000000001</v>
      </c>
      <c r="B93" s="87" t="s">
        <v>44</v>
      </c>
      <c r="C93" s="51" t="s">
        <v>28</v>
      </c>
      <c r="D93" s="78">
        <v>4</v>
      </c>
      <c r="E93" s="83"/>
      <c r="F93" s="79">
        <f t="shared" ref="F93:F94" si="21">ROUND(E93*D93,2)</f>
        <v>0</v>
      </c>
      <c r="G93" s="45"/>
      <c r="H93" s="44"/>
    </row>
    <row r="94" spans="1:8" s="52" customFormat="1" ht="24.95" customHeight="1" x14ac:dyDescent="0.25">
      <c r="A94" s="67">
        <f t="shared" ref="A94:A96" si="22">A93+0.1</f>
        <v>17.200000000000003</v>
      </c>
      <c r="B94" s="87" t="s">
        <v>84</v>
      </c>
      <c r="C94" s="51" t="s">
        <v>28</v>
      </c>
      <c r="D94" s="78">
        <v>12</v>
      </c>
      <c r="E94" s="83"/>
      <c r="F94" s="79">
        <f t="shared" si="21"/>
        <v>0</v>
      </c>
      <c r="G94" s="45"/>
      <c r="H94" s="44"/>
    </row>
    <row r="95" spans="1:8" s="52" customFormat="1" ht="24.95" customHeight="1" x14ac:dyDescent="0.25">
      <c r="A95" s="67">
        <f t="shared" si="22"/>
        <v>17.300000000000004</v>
      </c>
      <c r="B95" s="87" t="s">
        <v>63</v>
      </c>
      <c r="C95" s="51" t="s">
        <v>28</v>
      </c>
      <c r="D95" s="78">
        <v>12</v>
      </c>
      <c r="E95" s="83"/>
      <c r="F95" s="79">
        <f>ROUND(E95*D95,2)</f>
        <v>0</v>
      </c>
      <c r="G95" s="45"/>
      <c r="H95" s="44"/>
    </row>
    <row r="96" spans="1:8" s="52" customFormat="1" ht="24.95" customHeight="1" x14ac:dyDescent="0.25">
      <c r="A96" s="67">
        <f t="shared" si="22"/>
        <v>17.400000000000006</v>
      </c>
      <c r="B96" s="87" t="s">
        <v>48</v>
      </c>
      <c r="C96" s="51" t="s">
        <v>28</v>
      </c>
      <c r="D96" s="78">
        <v>20</v>
      </c>
      <c r="E96" s="83"/>
      <c r="F96" s="79">
        <f>ROUND(E96*D96,2)</f>
        <v>0</v>
      </c>
      <c r="G96" s="45"/>
      <c r="H96" s="44"/>
    </row>
    <row r="97" spans="1:8" s="52" customFormat="1" ht="94.5" x14ac:dyDescent="0.25">
      <c r="A97" s="66">
        <f>A92+1</f>
        <v>18</v>
      </c>
      <c r="B97" s="49" t="s">
        <v>94</v>
      </c>
      <c r="C97" s="18"/>
      <c r="D97" s="84"/>
      <c r="E97" s="84"/>
      <c r="F97" s="70">
        <f>SUBTOTAL(9,F98:F99)</f>
        <v>0</v>
      </c>
      <c r="G97" s="44"/>
      <c r="H97" s="44"/>
    </row>
    <row r="98" spans="1:8" s="52" customFormat="1" ht="24.95" customHeight="1" x14ac:dyDescent="0.25">
      <c r="A98" s="67">
        <f>A97+0.1</f>
        <v>18.100000000000001</v>
      </c>
      <c r="B98" s="82" t="s">
        <v>44</v>
      </c>
      <c r="C98" s="51" t="s">
        <v>28</v>
      </c>
      <c r="D98" s="78">
        <v>2</v>
      </c>
      <c r="E98" s="83"/>
      <c r="F98" s="79">
        <f t="shared" ref="F98:F99" si="23">ROUND(E98*D98,2)</f>
        <v>0</v>
      </c>
      <c r="G98" s="45"/>
      <c r="H98" s="44"/>
    </row>
    <row r="99" spans="1:8" s="52" customFormat="1" ht="24.95" customHeight="1" x14ac:dyDescent="0.25">
      <c r="A99" s="67">
        <f>A98+0.1</f>
        <v>18.200000000000003</v>
      </c>
      <c r="B99" s="82" t="s">
        <v>45</v>
      </c>
      <c r="C99" s="51" t="s">
        <v>28</v>
      </c>
      <c r="D99" s="78">
        <v>8</v>
      </c>
      <c r="E99" s="83"/>
      <c r="F99" s="79">
        <f t="shared" si="23"/>
        <v>0</v>
      </c>
      <c r="G99" s="45"/>
      <c r="H99" s="44"/>
    </row>
    <row r="100" spans="1:8" s="52" customFormat="1" ht="47.25" x14ac:dyDescent="0.25">
      <c r="A100" s="66">
        <f>A97+1</f>
        <v>19</v>
      </c>
      <c r="B100" s="49" t="s">
        <v>46</v>
      </c>
      <c r="C100" s="18"/>
      <c r="D100" s="84"/>
      <c r="E100" s="84"/>
      <c r="F100" s="70">
        <f>SUBTOTAL(9,F101)</f>
        <v>0</v>
      </c>
      <c r="G100" s="44"/>
      <c r="H100" s="44"/>
    </row>
    <row r="101" spans="1:8" s="52" customFormat="1" ht="24.95" customHeight="1" x14ac:dyDescent="0.25">
      <c r="A101" s="67">
        <f>A100+0.1</f>
        <v>19.100000000000001</v>
      </c>
      <c r="B101" s="82" t="s">
        <v>47</v>
      </c>
      <c r="C101" s="51" t="s">
        <v>37</v>
      </c>
      <c r="D101" s="78">
        <v>300</v>
      </c>
      <c r="E101" s="83"/>
      <c r="F101" s="79">
        <f>ROUND(E101*D101,2)</f>
        <v>0</v>
      </c>
      <c r="G101" s="45"/>
      <c r="H101" s="44"/>
    </row>
    <row r="102" spans="1:8" s="52" customFormat="1" ht="94.5" x14ac:dyDescent="0.25">
      <c r="A102" s="66">
        <f>A100+1</f>
        <v>20</v>
      </c>
      <c r="B102" s="49" t="s">
        <v>93</v>
      </c>
      <c r="C102" s="18"/>
      <c r="D102" s="84"/>
      <c r="E102" s="84"/>
      <c r="F102" s="70">
        <f>SUBTOTAL(9,F103:F105)</f>
        <v>0</v>
      </c>
      <c r="G102" s="44"/>
      <c r="H102" s="44"/>
    </row>
    <row r="103" spans="1:8" s="52" customFormat="1" ht="24.95" customHeight="1" x14ac:dyDescent="0.25">
      <c r="A103" s="67">
        <f>A102+0.1</f>
        <v>20.100000000000001</v>
      </c>
      <c r="B103" s="85" t="s">
        <v>63</v>
      </c>
      <c r="C103" s="51" t="s">
        <v>37</v>
      </c>
      <c r="D103" s="78">
        <v>300</v>
      </c>
      <c r="E103" s="83"/>
      <c r="F103" s="79">
        <f t="shared" ref="F103:F105" si="24">ROUND(E103*D103,2)</f>
        <v>0</v>
      </c>
      <c r="G103" s="45"/>
      <c r="H103" s="44"/>
    </row>
    <row r="104" spans="1:8" s="52" customFormat="1" ht="24.95" customHeight="1" x14ac:dyDescent="0.25">
      <c r="A104" s="67">
        <f>A103+0.1</f>
        <v>20.200000000000003</v>
      </c>
      <c r="B104" s="85" t="s">
        <v>84</v>
      </c>
      <c r="C104" s="51" t="s">
        <v>37</v>
      </c>
      <c r="D104" s="78">
        <v>100</v>
      </c>
      <c r="E104" s="83"/>
      <c r="F104" s="79">
        <f t="shared" si="24"/>
        <v>0</v>
      </c>
      <c r="G104" s="45"/>
      <c r="H104" s="44"/>
    </row>
    <row r="105" spans="1:8" s="52" customFormat="1" ht="24.95" customHeight="1" x14ac:dyDescent="0.25">
      <c r="A105" s="67">
        <f>A103+0.1</f>
        <v>20.200000000000003</v>
      </c>
      <c r="B105" s="85" t="s">
        <v>48</v>
      </c>
      <c r="C105" s="51" t="s">
        <v>37</v>
      </c>
      <c r="D105" s="78">
        <v>300</v>
      </c>
      <c r="E105" s="83"/>
      <c r="F105" s="79">
        <f t="shared" si="24"/>
        <v>0</v>
      </c>
      <c r="G105" s="45"/>
      <c r="H105" s="44"/>
    </row>
    <row r="106" spans="1:8" s="52" customFormat="1" ht="126" x14ac:dyDescent="0.25">
      <c r="A106" s="66">
        <f>A102+1</f>
        <v>21</v>
      </c>
      <c r="B106" s="49" t="s">
        <v>99</v>
      </c>
      <c r="C106" s="18"/>
      <c r="D106" s="84"/>
      <c r="E106" s="84"/>
      <c r="F106" s="70">
        <f>SUBTOTAL(9,F107:F109)</f>
        <v>0</v>
      </c>
      <c r="G106" s="44"/>
      <c r="H106" s="44"/>
    </row>
    <row r="107" spans="1:8" s="52" customFormat="1" ht="24.95" customHeight="1" x14ac:dyDescent="0.25">
      <c r="A107" s="67">
        <f>A106+0.1</f>
        <v>21.1</v>
      </c>
      <c r="B107" s="85" t="s">
        <v>44</v>
      </c>
      <c r="C107" s="51" t="s">
        <v>28</v>
      </c>
      <c r="D107" s="78">
        <v>4</v>
      </c>
      <c r="E107" s="83"/>
      <c r="F107" s="79">
        <f t="shared" ref="F107:F109" si="25">ROUND(E107*D107,2)</f>
        <v>0</v>
      </c>
      <c r="G107" s="45"/>
      <c r="H107" s="44"/>
    </row>
    <row r="108" spans="1:8" s="52" customFormat="1" ht="24.95" customHeight="1" x14ac:dyDescent="0.25">
      <c r="A108" s="67">
        <f t="shared" ref="A108:A109" si="26">A107+0.1</f>
        <v>21.200000000000003</v>
      </c>
      <c r="B108" s="85" t="s">
        <v>63</v>
      </c>
      <c r="C108" s="51" t="s">
        <v>28</v>
      </c>
      <c r="D108" s="78">
        <v>12</v>
      </c>
      <c r="E108" s="83"/>
      <c r="F108" s="79">
        <f t="shared" si="25"/>
        <v>0</v>
      </c>
      <c r="G108" s="45"/>
      <c r="H108" s="44"/>
    </row>
    <row r="109" spans="1:8" s="52" customFormat="1" ht="24.95" customHeight="1" x14ac:dyDescent="0.25">
      <c r="A109" s="67">
        <f t="shared" si="26"/>
        <v>21.300000000000004</v>
      </c>
      <c r="B109" s="85" t="s">
        <v>48</v>
      </c>
      <c r="C109" s="51" t="s">
        <v>28</v>
      </c>
      <c r="D109" s="78">
        <v>16</v>
      </c>
      <c r="E109" s="83"/>
      <c r="F109" s="79">
        <f t="shared" si="25"/>
        <v>0</v>
      </c>
      <c r="G109" s="45"/>
      <c r="H109" s="44"/>
    </row>
    <row r="110" spans="1:8" s="52" customFormat="1" ht="110.25" x14ac:dyDescent="0.25">
      <c r="A110" s="66">
        <f>A106+1</f>
        <v>22</v>
      </c>
      <c r="B110" s="49" t="s">
        <v>100</v>
      </c>
      <c r="C110" s="18"/>
      <c r="D110" s="84"/>
      <c r="E110" s="84"/>
      <c r="F110" s="70">
        <f>SUBTOTAL(9,F111)</f>
        <v>0</v>
      </c>
      <c r="G110" s="44"/>
      <c r="H110" s="44"/>
    </row>
    <row r="111" spans="1:8" s="52" customFormat="1" ht="24.95" customHeight="1" x14ac:dyDescent="0.25">
      <c r="A111" s="67">
        <f>A110+0.1</f>
        <v>22.1</v>
      </c>
      <c r="B111" s="82" t="s">
        <v>48</v>
      </c>
      <c r="C111" s="51" t="s">
        <v>28</v>
      </c>
      <c r="D111" s="88">
        <v>8</v>
      </c>
      <c r="E111" s="83"/>
      <c r="F111" s="79">
        <f>ROUND(E111*D111,2)</f>
        <v>0</v>
      </c>
      <c r="G111" s="45"/>
      <c r="H111" s="44"/>
    </row>
    <row r="112" spans="1:8" s="52" customFormat="1" ht="94.5" x14ac:dyDescent="0.25">
      <c r="A112" s="66">
        <f>A110+1</f>
        <v>23</v>
      </c>
      <c r="B112" s="49" t="s">
        <v>101</v>
      </c>
      <c r="C112" s="18"/>
      <c r="D112" s="84"/>
      <c r="E112" s="84"/>
      <c r="F112" s="70">
        <f>SUBTOTAL(9,F113:F116)</f>
        <v>0</v>
      </c>
      <c r="G112" s="44"/>
      <c r="H112" s="44"/>
    </row>
    <row r="113" spans="1:8" s="52" customFormat="1" ht="24.95" customHeight="1" x14ac:dyDescent="0.25">
      <c r="A113" s="86">
        <f>A112+0.1</f>
        <v>23.1</v>
      </c>
      <c r="B113" s="92" t="s">
        <v>69</v>
      </c>
      <c r="C113" s="51" t="s">
        <v>28</v>
      </c>
      <c r="D113" s="88">
        <v>1</v>
      </c>
      <c r="E113" s="83"/>
      <c r="F113" s="79">
        <f t="shared" ref="F113:F116" si="27">ROUND(E113*D113,2)</f>
        <v>0</v>
      </c>
      <c r="G113" s="45"/>
      <c r="H113" s="44"/>
    </row>
    <row r="114" spans="1:8" s="52" customFormat="1" ht="24.95" customHeight="1" x14ac:dyDescent="0.25">
      <c r="A114" s="86">
        <f t="shared" ref="A114:A116" si="28">A113+0.1</f>
        <v>23.200000000000003</v>
      </c>
      <c r="B114" s="92" t="s">
        <v>70</v>
      </c>
      <c r="C114" s="51" t="s">
        <v>28</v>
      </c>
      <c r="D114" s="88">
        <v>1</v>
      </c>
      <c r="E114" s="83"/>
      <c r="F114" s="79">
        <f t="shared" si="27"/>
        <v>0</v>
      </c>
      <c r="G114" s="45"/>
      <c r="H114" s="44"/>
    </row>
    <row r="115" spans="1:8" s="52" customFormat="1" ht="24.95" customHeight="1" x14ac:dyDescent="0.25">
      <c r="A115" s="86">
        <f t="shared" si="28"/>
        <v>23.300000000000004</v>
      </c>
      <c r="B115" s="92" t="s">
        <v>102</v>
      </c>
      <c r="C115" s="51" t="s">
        <v>37</v>
      </c>
      <c r="D115" s="88">
        <v>1000</v>
      </c>
      <c r="E115" s="83"/>
      <c r="F115" s="79">
        <f t="shared" si="27"/>
        <v>0</v>
      </c>
      <c r="G115" s="45"/>
      <c r="H115" s="44"/>
    </row>
    <row r="116" spans="1:8" s="52" customFormat="1" ht="24.95" customHeight="1" x14ac:dyDescent="0.25">
      <c r="A116" s="86">
        <f t="shared" si="28"/>
        <v>23.400000000000006</v>
      </c>
      <c r="B116" s="92" t="s">
        <v>71</v>
      </c>
      <c r="C116" s="51" t="s">
        <v>32</v>
      </c>
      <c r="D116" s="88">
        <v>1</v>
      </c>
      <c r="E116" s="83"/>
      <c r="F116" s="79">
        <f t="shared" si="27"/>
        <v>0</v>
      </c>
      <c r="G116" s="45"/>
      <c r="H116" s="44"/>
    </row>
    <row r="117" spans="1:8" s="52" customFormat="1" ht="94.5" x14ac:dyDescent="0.25">
      <c r="A117" s="66">
        <f>A112+1</f>
        <v>24</v>
      </c>
      <c r="B117" s="49" t="s">
        <v>95</v>
      </c>
      <c r="C117" s="18"/>
      <c r="D117" s="84"/>
      <c r="E117" s="84"/>
      <c r="F117" s="70">
        <f>SUBTOTAL(9,F118:F122)</f>
        <v>0</v>
      </c>
      <c r="G117" s="44"/>
      <c r="H117" s="44"/>
    </row>
    <row r="118" spans="1:8" s="52" customFormat="1" ht="24.95" customHeight="1" x14ac:dyDescent="0.25">
      <c r="A118" s="86">
        <f>A117+0.1</f>
        <v>24.1</v>
      </c>
      <c r="B118" s="92" t="s">
        <v>69</v>
      </c>
      <c r="C118" s="51" t="s">
        <v>28</v>
      </c>
      <c r="D118" s="88">
        <v>1</v>
      </c>
      <c r="E118" s="83"/>
      <c r="F118" s="79">
        <f t="shared" ref="F118:F122" si="29">ROUND(E118*D118,2)</f>
        <v>0</v>
      </c>
      <c r="G118" s="45"/>
      <c r="H118" s="44"/>
    </row>
    <row r="119" spans="1:8" s="52" customFormat="1" ht="24.95" customHeight="1" x14ac:dyDescent="0.25">
      <c r="A119" s="86">
        <f t="shared" ref="A119:A122" si="30">A118+0.1</f>
        <v>24.200000000000003</v>
      </c>
      <c r="B119" s="92" t="s">
        <v>70</v>
      </c>
      <c r="C119" s="51" t="s">
        <v>28</v>
      </c>
      <c r="D119" s="88">
        <v>1</v>
      </c>
      <c r="E119" s="83"/>
      <c r="F119" s="79">
        <f t="shared" si="29"/>
        <v>0</v>
      </c>
      <c r="G119" s="45"/>
      <c r="H119" s="44"/>
    </row>
    <row r="120" spans="1:8" s="52" customFormat="1" ht="24.95" customHeight="1" x14ac:dyDescent="0.25">
      <c r="A120" s="86">
        <f t="shared" si="30"/>
        <v>24.300000000000004</v>
      </c>
      <c r="B120" s="92" t="s">
        <v>73</v>
      </c>
      <c r="C120" s="51" t="s">
        <v>32</v>
      </c>
      <c r="D120" s="88">
        <v>1</v>
      </c>
      <c r="E120" s="83"/>
      <c r="F120" s="79">
        <f t="shared" si="29"/>
        <v>0</v>
      </c>
      <c r="G120" s="45"/>
      <c r="H120" s="44"/>
    </row>
    <row r="121" spans="1:8" s="52" customFormat="1" ht="24.95" customHeight="1" x14ac:dyDescent="0.25">
      <c r="A121" s="86">
        <f t="shared" si="30"/>
        <v>24.400000000000006</v>
      </c>
      <c r="B121" s="92" t="s">
        <v>71</v>
      </c>
      <c r="C121" s="51" t="s">
        <v>32</v>
      </c>
      <c r="D121" s="88">
        <v>1</v>
      </c>
      <c r="E121" s="83"/>
      <c r="F121" s="79">
        <f t="shared" si="29"/>
        <v>0</v>
      </c>
      <c r="G121" s="45"/>
      <c r="H121" s="44"/>
    </row>
    <row r="122" spans="1:8" s="52" customFormat="1" ht="24.95" customHeight="1" x14ac:dyDescent="0.25">
      <c r="A122" s="86">
        <f t="shared" si="30"/>
        <v>24.500000000000007</v>
      </c>
      <c r="B122" s="92" t="s">
        <v>72</v>
      </c>
      <c r="C122" s="51" t="s">
        <v>32</v>
      </c>
      <c r="D122" s="88">
        <v>2</v>
      </c>
      <c r="E122" s="83"/>
      <c r="F122" s="79">
        <f t="shared" si="29"/>
        <v>0</v>
      </c>
      <c r="G122" s="45"/>
      <c r="H122" s="44"/>
    </row>
    <row r="123" spans="1:8" s="52" customFormat="1" ht="63" x14ac:dyDescent="0.25">
      <c r="A123" s="66">
        <f>A117+1</f>
        <v>25</v>
      </c>
      <c r="B123" s="49" t="s">
        <v>64</v>
      </c>
      <c r="C123" s="17"/>
      <c r="D123" s="80"/>
      <c r="E123" s="80"/>
      <c r="F123" s="70">
        <f>SUBTOTAL(9, F124:F129)</f>
        <v>0</v>
      </c>
      <c r="G123" s="45"/>
      <c r="H123" s="44"/>
    </row>
    <row r="124" spans="1:8" s="52" customFormat="1" ht="24.95" customHeight="1" x14ac:dyDescent="0.25">
      <c r="A124" s="86">
        <f>A123+0.1</f>
        <v>25.1</v>
      </c>
      <c r="B124" s="87" t="s">
        <v>49</v>
      </c>
      <c r="C124" s="51" t="s">
        <v>50</v>
      </c>
      <c r="D124" s="88">
        <v>500</v>
      </c>
      <c r="E124" s="89"/>
      <c r="F124" s="79">
        <f t="shared" ref="F124:F129" si="31">ROUND(E124*D124,2)</f>
        <v>0</v>
      </c>
      <c r="G124" s="45"/>
      <c r="H124" s="44"/>
    </row>
    <row r="125" spans="1:8" s="52" customFormat="1" ht="24.95" customHeight="1" x14ac:dyDescent="0.25">
      <c r="A125" s="86">
        <f t="shared" ref="A125:A129" si="32">A124+0.1</f>
        <v>25.200000000000003</v>
      </c>
      <c r="B125" s="87" t="s">
        <v>51</v>
      </c>
      <c r="C125" s="51" t="s">
        <v>50</v>
      </c>
      <c r="D125" s="88">
        <v>500</v>
      </c>
      <c r="E125" s="89"/>
      <c r="F125" s="79">
        <f t="shared" si="31"/>
        <v>0</v>
      </c>
      <c r="G125" s="45"/>
      <c r="H125" s="44"/>
    </row>
    <row r="126" spans="1:8" s="52" customFormat="1" ht="24.95" customHeight="1" x14ac:dyDescent="0.25">
      <c r="A126" s="86">
        <f t="shared" si="32"/>
        <v>25.300000000000004</v>
      </c>
      <c r="B126" s="87" t="s">
        <v>52</v>
      </c>
      <c r="C126" s="51" t="s">
        <v>50</v>
      </c>
      <c r="D126" s="88">
        <v>500</v>
      </c>
      <c r="E126" s="89"/>
      <c r="F126" s="79">
        <f t="shared" si="31"/>
        <v>0</v>
      </c>
      <c r="G126" s="45"/>
      <c r="H126" s="44"/>
    </row>
    <row r="127" spans="1:8" s="52" customFormat="1" ht="24.95" customHeight="1" x14ac:dyDescent="0.25">
      <c r="A127" s="86">
        <f t="shared" si="32"/>
        <v>25.400000000000006</v>
      </c>
      <c r="B127" s="87" t="s">
        <v>53</v>
      </c>
      <c r="C127" s="51" t="s">
        <v>50</v>
      </c>
      <c r="D127" s="88">
        <v>500</v>
      </c>
      <c r="E127" s="89"/>
      <c r="F127" s="79">
        <f t="shared" si="31"/>
        <v>0</v>
      </c>
      <c r="G127" s="45"/>
      <c r="H127" s="44"/>
    </row>
    <row r="128" spans="1:8" s="52" customFormat="1" ht="24.95" customHeight="1" x14ac:dyDescent="0.25">
      <c r="A128" s="86">
        <f t="shared" si="32"/>
        <v>25.500000000000007</v>
      </c>
      <c r="B128" s="87" t="s">
        <v>54</v>
      </c>
      <c r="C128" s="51" t="s">
        <v>50</v>
      </c>
      <c r="D128" s="88">
        <v>500</v>
      </c>
      <c r="E128" s="89"/>
      <c r="F128" s="79">
        <f t="shared" si="31"/>
        <v>0</v>
      </c>
      <c r="G128" s="45"/>
      <c r="H128" s="44"/>
    </row>
    <row r="129" spans="1:8" s="52" customFormat="1" ht="24.95" customHeight="1" x14ac:dyDescent="0.25">
      <c r="A129" s="86">
        <f t="shared" si="32"/>
        <v>25.600000000000009</v>
      </c>
      <c r="B129" s="87" t="s">
        <v>55</v>
      </c>
      <c r="C129" s="51" t="s">
        <v>50</v>
      </c>
      <c r="D129" s="88">
        <v>500</v>
      </c>
      <c r="E129" s="89"/>
      <c r="F129" s="79">
        <f t="shared" si="31"/>
        <v>0</v>
      </c>
      <c r="G129" s="45"/>
      <c r="H129" s="44"/>
    </row>
    <row r="130" spans="1:8" s="52" customFormat="1" ht="63" x14ac:dyDescent="0.25">
      <c r="A130" s="66">
        <f>A123+1</f>
        <v>26</v>
      </c>
      <c r="B130" s="49" t="s">
        <v>65</v>
      </c>
      <c r="C130" s="17"/>
      <c r="D130" s="80"/>
      <c r="E130" s="80"/>
      <c r="F130" s="70">
        <f>SUBTOTAL(9, F131)</f>
        <v>0</v>
      </c>
      <c r="G130" s="45"/>
      <c r="H130" s="44"/>
    </row>
    <row r="131" spans="1:8" s="52" customFormat="1" ht="24.95" customHeight="1" x14ac:dyDescent="0.25">
      <c r="A131" s="86">
        <f>A130+0.1</f>
        <v>26.1</v>
      </c>
      <c r="B131" s="87" t="s">
        <v>56</v>
      </c>
      <c r="C131" s="51" t="s">
        <v>57</v>
      </c>
      <c r="D131" s="88">
        <v>5</v>
      </c>
      <c r="E131" s="89"/>
      <c r="F131" s="79">
        <f>ROUND(E131*D131,2)</f>
        <v>0</v>
      </c>
      <c r="G131" s="45"/>
      <c r="H131" s="44"/>
    </row>
    <row r="132" spans="1:8" s="52" customFormat="1" ht="63" x14ac:dyDescent="0.25">
      <c r="A132" s="66">
        <f>A130+1</f>
        <v>27</v>
      </c>
      <c r="B132" s="49" t="s">
        <v>66</v>
      </c>
      <c r="C132" s="17"/>
      <c r="D132" s="80"/>
      <c r="E132" s="80"/>
      <c r="F132" s="70">
        <f>SUBTOTAL(9, F133)</f>
        <v>0</v>
      </c>
      <c r="G132" s="45"/>
      <c r="H132" s="44"/>
    </row>
    <row r="133" spans="1:8" s="52" customFormat="1" ht="24.95" customHeight="1" x14ac:dyDescent="0.25">
      <c r="A133" s="86">
        <f>A132+0.1</f>
        <v>27.1</v>
      </c>
      <c r="B133" s="87" t="s">
        <v>58</v>
      </c>
      <c r="C133" s="51" t="s">
        <v>59</v>
      </c>
      <c r="D133" s="78">
        <v>2000</v>
      </c>
      <c r="E133" s="83"/>
      <c r="F133" s="90">
        <f>ROUND(E133*D133,2)</f>
        <v>0</v>
      </c>
      <c r="G133" s="91"/>
      <c r="H133" s="44"/>
    </row>
    <row r="134" spans="1:8" s="52" customFormat="1" ht="24.95" customHeight="1" x14ac:dyDescent="0.25">
      <c r="A134" s="66">
        <f>A132+1</f>
        <v>28</v>
      </c>
      <c r="B134" s="49" t="s">
        <v>134</v>
      </c>
      <c r="C134" s="17"/>
      <c r="D134" s="80"/>
      <c r="E134" s="80"/>
      <c r="F134" s="70">
        <f>SUBTOTAL(9, F135)</f>
        <v>0</v>
      </c>
      <c r="G134" s="45"/>
      <c r="H134" s="44"/>
    </row>
    <row r="135" spans="1:8" s="52" customFormat="1" ht="24.95" customHeight="1" x14ac:dyDescent="0.25">
      <c r="A135" s="86">
        <f>A134+0.1</f>
        <v>28.1</v>
      </c>
      <c r="B135" s="87" t="s">
        <v>135</v>
      </c>
      <c r="C135" s="51" t="s">
        <v>32</v>
      </c>
      <c r="D135" s="78">
        <v>1</v>
      </c>
      <c r="E135" s="212">
        <f>+SUBTOTAL(9,F15:F133)*15%</f>
        <v>0</v>
      </c>
      <c r="F135" s="90">
        <f>ROUND(E135*D135,2)</f>
        <v>0</v>
      </c>
      <c r="G135" s="91"/>
      <c r="H135" s="44"/>
    </row>
    <row r="136" spans="1:8" s="55" customFormat="1" ht="12.75" x14ac:dyDescent="0.25">
      <c r="A136" s="68"/>
      <c r="B136" s="56"/>
      <c r="C136" s="56"/>
      <c r="D136" s="56"/>
      <c r="E136" s="56"/>
      <c r="F136" s="56"/>
      <c r="G136" s="53"/>
      <c r="H136" s="54"/>
    </row>
    <row r="137" spans="1:8" s="102" customFormat="1" ht="24.95" customHeight="1" x14ac:dyDescent="0.25">
      <c r="A137" s="228" t="s">
        <v>74</v>
      </c>
      <c r="B137" s="228"/>
      <c r="C137" s="228"/>
      <c r="D137" s="228"/>
      <c r="E137" s="228"/>
      <c r="F137" s="108">
        <f>+SUBTOTAL(9,F17:F136)</f>
        <v>0</v>
      </c>
      <c r="G137" s="109"/>
      <c r="H137" s="109"/>
    </row>
    <row r="138" spans="1:8" x14ac:dyDescent="0.25">
      <c r="A138" s="27"/>
      <c r="B138" s="26"/>
      <c r="C138" s="27"/>
      <c r="D138" s="35"/>
      <c r="E138" s="28"/>
      <c r="F138" s="28"/>
      <c r="G138" s="28"/>
      <c r="H138" s="28"/>
    </row>
    <row r="139" spans="1:8" ht="15.75" thickBot="1" x14ac:dyDescent="0.3">
      <c r="A139" s="27"/>
      <c r="B139" s="28"/>
      <c r="C139" s="27"/>
      <c r="D139" s="35"/>
      <c r="E139" s="28"/>
      <c r="F139" s="210"/>
      <c r="G139" s="211"/>
      <c r="H139" s="28"/>
    </row>
    <row r="140" spans="1:8" ht="36.6" customHeight="1" x14ac:dyDescent="0.25">
      <c r="A140" s="27"/>
      <c r="B140" s="214" t="s">
        <v>15</v>
      </c>
      <c r="C140" s="222"/>
      <c r="D140" s="223"/>
      <c r="E140" s="224"/>
      <c r="F140" s="188"/>
      <c r="G140" s="28"/>
      <c r="H140" s="28"/>
    </row>
    <row r="141" spans="1:8" ht="27.6" customHeight="1" x14ac:dyDescent="0.25">
      <c r="A141" s="27"/>
      <c r="B141" s="215"/>
      <c r="C141" s="217" t="s">
        <v>14</v>
      </c>
      <c r="D141" s="217"/>
      <c r="E141" s="217"/>
      <c r="F141" s="186" t="s">
        <v>122</v>
      </c>
      <c r="G141" s="28"/>
      <c r="H141" s="28"/>
    </row>
    <row r="142" spans="1:8" ht="34.9" customHeight="1" x14ac:dyDescent="0.25">
      <c r="A142" s="27"/>
      <c r="B142" s="215"/>
      <c r="C142" s="225"/>
      <c r="D142" s="226"/>
      <c r="E142" s="227"/>
      <c r="F142" s="189"/>
      <c r="G142" s="28"/>
      <c r="H142" s="28"/>
    </row>
    <row r="143" spans="1:8" ht="36" customHeight="1" thickBot="1" x14ac:dyDescent="0.3">
      <c r="A143" s="27"/>
      <c r="B143" s="216"/>
      <c r="C143" s="218" t="s">
        <v>18</v>
      </c>
      <c r="D143" s="218"/>
      <c r="E143" s="218"/>
      <c r="F143" s="187" t="s">
        <v>123</v>
      </c>
      <c r="G143" s="28"/>
      <c r="H143" s="28"/>
    </row>
    <row r="144" spans="1:8" x14ac:dyDescent="0.25">
      <c r="A144" s="27"/>
      <c r="B144" s="28"/>
      <c r="C144" s="27"/>
      <c r="D144" s="35"/>
      <c r="E144" s="28"/>
      <c r="F144" s="28"/>
      <c r="G144" s="28"/>
      <c r="H144" s="28"/>
    </row>
    <row r="145" spans="1:8" x14ac:dyDescent="0.25">
      <c r="A145" s="27"/>
      <c r="B145" s="28"/>
      <c r="C145" s="27"/>
      <c r="D145" s="35"/>
      <c r="E145" s="28"/>
      <c r="F145" s="28"/>
      <c r="G145" s="28"/>
      <c r="H145" s="28"/>
    </row>
  </sheetData>
  <sheetProtection formatCells="0" formatColumns="0" formatRows="0" insertRows="0" deleteRows="0"/>
  <protectedRanges>
    <protectedRange sqref="G16:H84 G136:H137" name="Range6"/>
    <protectedRange sqref="D68:E68 B55:E55 B23:E23 C31:E31 B62:E62 D26:E30 D32:E36 D38:E42 D50:E54 D70:E70 B81:E81 B76:E76 B71:E71 B69:E69 D24:E24 A98:A99 A16:C16 A101 A107:A109 A111 C25:E25 B67:E67 B17:C17 D56:E61 D44:E48 A24:B24 B25:B26 A26 B49:E49 B43:E43 C37:E37 A27:B30 B31:B32 A32 A33:B36 B37:B42 A38:A42 A44:B48 A50:B54 A56:B61 A68:B68 A70:B70 D63:E66 A63:B66 D72:E75 A72:B75 D77:E80 A77:B80 D82:E84 A82:B84 A86:A88 A103:A105 A93:A96 D16:E22 A18:B22 A90:A91" name="Range3"/>
    <protectedRange sqref="B3:B5" name="Range1"/>
    <protectedRange sqref="G85:H135" name="Range6_1"/>
    <protectedRange sqref="A85:E85 A89:E89 A92:E92 B98:B99 A97:E97 A100:E100 A102:E102 B107:B109 A106:E106 A110:E110 A17 A23 B101 D111:E111 D131:E131 B131 B133 D133:E133 D98:E99 D101:E101 D107:E109 D124:E129 A25 B132:E132 B123:E123 A31 A37 A43 A49 A55 A62 A67 A69 A71 A76 A81 A112:E112 D113:E116 A117:E117 A113:A116 D118:E122 A118:A123 A124:B129 A130:E130 A131:A133 D86:E88 B86:B88 B103:B105 D103:E105 B93:B96 D93:E96 B90:B91 D90:E91 A134:E134 D135:E135 A135:B135" name="Range3_1"/>
    <protectedRange sqref="C140:E142" name="Range7_1"/>
  </protectedRanges>
  <mergeCells count="8">
    <mergeCell ref="E4:F4"/>
    <mergeCell ref="B140:B143"/>
    <mergeCell ref="C141:E141"/>
    <mergeCell ref="C143:E143"/>
    <mergeCell ref="A16:F16"/>
    <mergeCell ref="C140:E140"/>
    <mergeCell ref="C142:E142"/>
    <mergeCell ref="A137:E137"/>
  </mergeCells>
  <phoneticPr fontId="12" type="noConversion"/>
  <dataValidations count="1">
    <dataValidation type="decimal" operator="greaterThanOrEqual" allowBlank="1" showInputMessage="1" showErrorMessage="1" sqref="D68:E68 D70 D77:D80 D38:E42 E61:E67 D86:D88 D17:E24 D98:D99 D101:E101 E69:E89 D107:D109 E102:E135 D93:D96 D26:D29 E25:E29 D30:E30 E31:E35 D32:D35 D36:E36 E37 D50:E54 E55 D56:E60 D61 E43 D44:E48 E49 D90:E91 D111 D113:D116 D63:D66 D72:D75 D82:D84 D103:D105 E92:E100 D118:D135" xr:uid="{8C15FC5A-F30C-4ABB-9E84-56D0A532AF68}">
      <formula1>0</formula1>
    </dataValidation>
  </dataValidations>
  <pageMargins left="0.70866141732283472" right="0.70866141732283472" top="0.74803149606299213" bottom="0.74803149606299213" header="0.31496062992125984" footer="0.31496062992125984"/>
  <pageSetup paperSize="9" scale="50" fitToHeight="0" orientation="landscape" r:id="rId1"/>
  <ignoredErrors>
    <ignoredError sqref="F67 F69 F133 A134 A132 A130 A123"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872B6-D793-4520-A76D-D79D89B9C63E}">
  <sheetPr>
    <tabColor theme="0"/>
    <pageSetUpPr fitToPage="1"/>
  </sheetPr>
  <dimension ref="A1:M145"/>
  <sheetViews>
    <sheetView topLeftCell="A124" zoomScale="90" zoomScaleNormal="90" workbookViewId="0">
      <selection activeCell="E133" sqref="E133"/>
    </sheetView>
  </sheetViews>
  <sheetFormatPr defaultColWidth="9.140625" defaultRowHeight="15" x14ac:dyDescent="0.25"/>
  <cols>
    <col min="1" max="1" width="13.5703125" style="23" customWidth="1"/>
    <col min="2" max="2" width="69.85546875" style="22" customWidth="1"/>
    <col min="3" max="3" width="18.28515625" style="23" customWidth="1"/>
    <col min="4" max="4" width="7.5703125" style="36" customWidth="1"/>
    <col min="5" max="6" width="40.7109375" style="22" customWidth="1"/>
    <col min="7" max="7" width="32.7109375" style="22" customWidth="1"/>
    <col min="8" max="8" width="36.7109375" style="22" customWidth="1"/>
    <col min="9" max="16384" width="9.140625" style="22"/>
  </cols>
  <sheetData>
    <row r="1" spans="1:13" s="19" customFormat="1" ht="31.5" x14ac:dyDescent="0.5">
      <c r="A1" s="60"/>
      <c r="B1" s="3" t="s">
        <v>9</v>
      </c>
      <c r="C1" s="4"/>
      <c r="D1" s="30"/>
      <c r="E1" s="2"/>
      <c r="F1" s="2"/>
      <c r="G1" s="2"/>
      <c r="H1" s="2"/>
    </row>
    <row r="2" spans="1:13" customFormat="1" ht="28.9" customHeight="1" x14ac:dyDescent="0.25">
      <c r="A2" s="61"/>
      <c r="B2" s="16" t="s">
        <v>19</v>
      </c>
      <c r="C2" s="5"/>
      <c r="D2" s="31"/>
      <c r="E2" s="20"/>
      <c r="F2" s="20"/>
      <c r="G2" s="20"/>
      <c r="H2" s="20"/>
    </row>
    <row r="3" spans="1:13" customFormat="1" ht="15.75" x14ac:dyDescent="0.25">
      <c r="A3" s="62" t="s">
        <v>6</v>
      </c>
      <c r="B3" s="106" t="s">
        <v>147</v>
      </c>
      <c r="C3" s="15"/>
      <c r="D3" s="32"/>
      <c r="E3" s="14"/>
      <c r="F3" s="21"/>
      <c r="G3" s="21"/>
      <c r="H3" s="21"/>
      <c r="I3" s="21"/>
      <c r="J3" s="21"/>
      <c r="K3" s="21"/>
      <c r="L3" s="21"/>
      <c r="M3" s="21"/>
    </row>
    <row r="4" spans="1:13" customFormat="1" ht="46.5" customHeight="1" x14ac:dyDescent="0.25">
      <c r="A4" s="63" t="s">
        <v>7</v>
      </c>
      <c r="B4" s="107" t="s">
        <v>143</v>
      </c>
      <c r="C4" s="15"/>
      <c r="D4" s="33"/>
      <c r="E4" s="229" t="s">
        <v>129</v>
      </c>
      <c r="F4" s="229"/>
      <c r="G4" s="21"/>
      <c r="H4" s="21"/>
      <c r="I4" s="21"/>
      <c r="J4" s="21"/>
      <c r="K4" s="21"/>
      <c r="L4" s="21"/>
      <c r="M4" s="21"/>
    </row>
    <row r="5" spans="1:13" customFormat="1" ht="24.95" customHeight="1" x14ac:dyDescent="0.25">
      <c r="A5" s="64" t="s">
        <v>10</v>
      </c>
      <c r="B5" s="25"/>
      <c r="C5" s="15"/>
      <c r="D5" s="34"/>
      <c r="E5" s="11"/>
      <c r="F5" s="21"/>
      <c r="G5" s="21"/>
      <c r="H5" s="21"/>
      <c r="I5" s="21"/>
      <c r="J5" s="21"/>
      <c r="K5" s="21"/>
      <c r="L5" s="21"/>
      <c r="M5" s="21"/>
    </row>
    <row r="6" spans="1:13" customFormat="1" ht="15.75" x14ac:dyDescent="0.25">
      <c r="A6" s="65"/>
      <c r="B6" s="24"/>
      <c r="C6" s="15"/>
      <c r="D6" s="34"/>
      <c r="E6" s="11"/>
      <c r="F6" s="21"/>
      <c r="G6" s="21"/>
      <c r="H6" s="21"/>
      <c r="I6" s="21"/>
      <c r="J6" s="21"/>
      <c r="K6" s="21"/>
      <c r="L6" s="21"/>
      <c r="M6" s="21"/>
    </row>
    <row r="7" spans="1:13" s="21" customFormat="1" ht="15.75" x14ac:dyDescent="0.25">
      <c r="A7" s="94" t="s">
        <v>3</v>
      </c>
      <c r="B7" s="12"/>
      <c r="C7" s="12"/>
      <c r="D7" s="34"/>
      <c r="E7" s="11"/>
    </row>
    <row r="8" spans="1:13" s="21" customFormat="1" ht="15.75" x14ac:dyDescent="0.25">
      <c r="A8" s="95" t="s">
        <v>20</v>
      </c>
      <c r="B8" s="103"/>
      <c r="C8" s="104"/>
      <c r="D8" s="34"/>
      <c r="E8" s="11"/>
    </row>
    <row r="9" spans="1:13" s="21" customFormat="1" ht="15.75" x14ac:dyDescent="0.25">
      <c r="A9" s="96" t="s">
        <v>21</v>
      </c>
      <c r="B9" s="105"/>
      <c r="C9" s="105"/>
      <c r="D9" s="34"/>
      <c r="E9" s="11"/>
    </row>
    <row r="10" spans="1:13" s="21" customFormat="1" ht="15.75" x14ac:dyDescent="0.25">
      <c r="A10" s="96" t="s">
        <v>22</v>
      </c>
      <c r="B10" s="105"/>
      <c r="C10" s="105"/>
      <c r="D10" s="34"/>
      <c r="E10" s="11"/>
    </row>
    <row r="11" spans="1:13" s="21" customFormat="1" ht="15.75" x14ac:dyDescent="0.25">
      <c r="A11" s="97" t="s">
        <v>77</v>
      </c>
      <c r="B11" s="6"/>
    </row>
    <row r="12" spans="1:13" s="21" customFormat="1" ht="15.75" x14ac:dyDescent="0.25">
      <c r="A12" s="37"/>
      <c r="B12" s="10"/>
      <c r="C12" s="15"/>
    </row>
    <row r="13" spans="1:13" customFormat="1" ht="15.75" x14ac:dyDescent="0.25">
      <c r="A13" s="29"/>
      <c r="B13" s="7"/>
      <c r="C13" s="29"/>
      <c r="F13" s="57" t="s">
        <v>5</v>
      </c>
      <c r="G13" s="39"/>
      <c r="H13" s="40"/>
    </row>
    <row r="14" spans="1:13" ht="31.5" x14ac:dyDescent="0.25">
      <c r="A14" s="29" t="s">
        <v>0</v>
      </c>
      <c r="B14" s="7" t="s">
        <v>11</v>
      </c>
      <c r="C14" s="29" t="s">
        <v>1</v>
      </c>
      <c r="D14" s="41" t="s">
        <v>4</v>
      </c>
      <c r="E14" s="7" t="s">
        <v>35</v>
      </c>
      <c r="F14" s="59" t="s">
        <v>8</v>
      </c>
      <c r="G14" s="59" t="s">
        <v>16</v>
      </c>
      <c r="H14" s="59" t="s">
        <v>17</v>
      </c>
    </row>
    <row r="15" spans="1:13" ht="15.75" x14ac:dyDescent="0.25">
      <c r="A15" s="29"/>
      <c r="B15" s="7"/>
      <c r="C15" s="29"/>
      <c r="D15" s="41"/>
      <c r="E15" s="7"/>
      <c r="F15" s="59"/>
      <c r="G15" s="59"/>
      <c r="H15" s="59"/>
    </row>
    <row r="16" spans="1:13" s="1" customFormat="1" ht="15.75" x14ac:dyDescent="0.25">
      <c r="A16" s="219" t="s">
        <v>39</v>
      </c>
      <c r="B16" s="220"/>
      <c r="C16" s="220"/>
      <c r="D16" s="220"/>
      <c r="E16" s="221"/>
      <c r="F16" s="221"/>
      <c r="G16" s="58"/>
      <c r="H16" s="44"/>
    </row>
    <row r="17" spans="1:8" s="1" customFormat="1" ht="35.450000000000003" customHeight="1" x14ac:dyDescent="0.25">
      <c r="A17" s="66">
        <v>29</v>
      </c>
      <c r="B17" s="38" t="s">
        <v>23</v>
      </c>
      <c r="C17" s="17"/>
      <c r="D17" s="42"/>
      <c r="E17" s="69"/>
      <c r="F17" s="70">
        <f>SUBTOTAL(9, F18:F22)</f>
        <v>0</v>
      </c>
      <c r="G17" s="43"/>
      <c r="H17" s="44"/>
    </row>
    <row r="18" spans="1:8" s="1" customFormat="1" ht="30" customHeight="1" x14ac:dyDescent="0.25">
      <c r="A18" s="67">
        <f>A17+0.1</f>
        <v>29.1</v>
      </c>
      <c r="B18" s="8" t="s">
        <v>105</v>
      </c>
      <c r="C18" s="9" t="s">
        <v>38</v>
      </c>
      <c r="D18" s="71">
        <v>1</v>
      </c>
      <c r="E18" s="72"/>
      <c r="F18" s="73">
        <f t="shared" ref="F18:F22" si="0">ROUND(E18*D18,2)</f>
        <v>0</v>
      </c>
      <c r="G18" s="43"/>
      <c r="H18" s="44"/>
    </row>
    <row r="19" spans="1:8" s="1" customFormat="1" ht="30" customHeight="1" x14ac:dyDescent="0.25">
      <c r="A19" s="67">
        <f t="shared" ref="A19:A22" si="1">A18+0.1</f>
        <v>29.200000000000003</v>
      </c>
      <c r="B19" s="8" t="s">
        <v>67</v>
      </c>
      <c r="C19" s="9" t="s">
        <v>38</v>
      </c>
      <c r="D19" s="71">
        <v>1</v>
      </c>
      <c r="E19" s="72"/>
      <c r="F19" s="73">
        <f t="shared" si="0"/>
        <v>0</v>
      </c>
      <c r="G19" s="43"/>
      <c r="H19" s="44"/>
    </row>
    <row r="20" spans="1:8" s="1" customFormat="1" ht="30" customHeight="1" x14ac:dyDescent="0.25">
      <c r="A20" s="67">
        <f t="shared" si="1"/>
        <v>29.300000000000004</v>
      </c>
      <c r="B20" s="8" t="s">
        <v>24</v>
      </c>
      <c r="C20" s="9" t="s">
        <v>38</v>
      </c>
      <c r="D20" s="71">
        <v>1</v>
      </c>
      <c r="E20" s="72"/>
      <c r="F20" s="73">
        <f t="shared" si="0"/>
        <v>0</v>
      </c>
      <c r="G20" s="43"/>
      <c r="H20" s="44"/>
    </row>
    <row r="21" spans="1:8" s="1" customFormat="1" ht="30" customHeight="1" x14ac:dyDescent="0.25">
      <c r="A21" s="67">
        <f t="shared" si="1"/>
        <v>29.400000000000006</v>
      </c>
      <c r="B21" s="8" t="s">
        <v>25</v>
      </c>
      <c r="C21" s="9" t="s">
        <v>38</v>
      </c>
      <c r="D21" s="71">
        <v>1</v>
      </c>
      <c r="E21" s="72"/>
      <c r="F21" s="73">
        <f t="shared" si="0"/>
        <v>0</v>
      </c>
      <c r="G21" s="43"/>
      <c r="H21" s="44"/>
    </row>
    <row r="22" spans="1:8" s="1" customFormat="1" ht="30" customHeight="1" x14ac:dyDescent="0.25">
      <c r="A22" s="67">
        <f t="shared" si="1"/>
        <v>29.500000000000007</v>
      </c>
      <c r="B22" s="8" t="s">
        <v>86</v>
      </c>
      <c r="C22" s="9" t="s">
        <v>38</v>
      </c>
      <c r="D22" s="71">
        <v>1</v>
      </c>
      <c r="E22" s="72"/>
      <c r="F22" s="73">
        <f t="shared" si="0"/>
        <v>0</v>
      </c>
      <c r="G22" s="43"/>
      <c r="H22" s="44"/>
    </row>
    <row r="23" spans="1:8" ht="30.6" customHeight="1" x14ac:dyDescent="0.25">
      <c r="A23" s="66">
        <f>A17+1</f>
        <v>30</v>
      </c>
      <c r="B23" s="46" t="s">
        <v>27</v>
      </c>
      <c r="C23" s="48"/>
      <c r="D23" s="42"/>
      <c r="E23" s="42"/>
      <c r="F23" s="70">
        <f>SUBTOTAL(9, F24)</f>
        <v>0</v>
      </c>
      <c r="G23" s="45"/>
      <c r="H23" s="44"/>
    </row>
    <row r="24" spans="1:8" ht="24.95" customHeight="1" x14ac:dyDescent="0.25">
      <c r="A24" s="67">
        <f>A23+0.1</f>
        <v>30.1</v>
      </c>
      <c r="B24" s="8" t="s">
        <v>26</v>
      </c>
      <c r="C24" s="9" t="s">
        <v>38</v>
      </c>
      <c r="D24" s="74">
        <v>1</v>
      </c>
      <c r="E24" s="72"/>
      <c r="F24" s="73">
        <f t="shared" ref="F24" si="2">ROUND(E24*D24,2)</f>
        <v>0</v>
      </c>
      <c r="G24" s="45"/>
      <c r="H24" s="44"/>
    </row>
    <row r="25" spans="1:8" ht="78.75" x14ac:dyDescent="0.25">
      <c r="A25" s="66">
        <f>A23+1</f>
        <v>31</v>
      </c>
      <c r="B25" s="49" t="s">
        <v>145</v>
      </c>
      <c r="C25" s="18"/>
      <c r="D25" s="75"/>
      <c r="E25" s="75"/>
      <c r="F25" s="70">
        <f>SUBTOTAL(9,F26:F30)</f>
        <v>0</v>
      </c>
      <c r="G25" s="44"/>
      <c r="H25" s="44"/>
    </row>
    <row r="26" spans="1:8" ht="84.95" customHeight="1" x14ac:dyDescent="0.25">
      <c r="A26" s="67">
        <f>A25+0.1</f>
        <v>31.1</v>
      </c>
      <c r="B26" s="76" t="s">
        <v>154</v>
      </c>
      <c r="C26" s="50" t="s">
        <v>28</v>
      </c>
      <c r="D26" s="71">
        <v>2</v>
      </c>
      <c r="E26" s="72"/>
      <c r="F26" s="73">
        <f t="shared" ref="F26:F30" si="3">ROUND(E26*D26,2)</f>
        <v>0</v>
      </c>
      <c r="G26" s="45"/>
      <c r="H26" s="44"/>
    </row>
    <row r="27" spans="1:8" ht="84.95" customHeight="1" x14ac:dyDescent="0.25">
      <c r="A27" s="67">
        <f t="shared" ref="A27:A30" si="4">A26+0.1</f>
        <v>31.200000000000003</v>
      </c>
      <c r="B27" s="8" t="s">
        <v>155</v>
      </c>
      <c r="C27" s="50" t="s">
        <v>28</v>
      </c>
      <c r="D27" s="71">
        <v>4</v>
      </c>
      <c r="E27" s="72"/>
      <c r="F27" s="73">
        <f t="shared" si="3"/>
        <v>0</v>
      </c>
      <c r="G27" s="45"/>
      <c r="H27" s="44"/>
    </row>
    <row r="28" spans="1:8" ht="84.95" customHeight="1" x14ac:dyDescent="0.25">
      <c r="A28" s="67">
        <f t="shared" si="4"/>
        <v>31.300000000000004</v>
      </c>
      <c r="B28" s="8" t="s">
        <v>151</v>
      </c>
      <c r="C28" s="50" t="s">
        <v>28</v>
      </c>
      <c r="D28" s="71">
        <v>1</v>
      </c>
      <c r="E28" s="72"/>
      <c r="F28" s="73">
        <f t="shared" si="3"/>
        <v>0</v>
      </c>
      <c r="G28" s="45"/>
      <c r="H28" s="44"/>
    </row>
    <row r="29" spans="1:8" ht="84.95" customHeight="1" x14ac:dyDescent="0.25">
      <c r="A29" s="67">
        <f t="shared" si="4"/>
        <v>31.400000000000006</v>
      </c>
      <c r="B29" s="8" t="s">
        <v>152</v>
      </c>
      <c r="C29" s="50" t="s">
        <v>28</v>
      </c>
      <c r="D29" s="74">
        <v>1</v>
      </c>
      <c r="E29" s="72"/>
      <c r="F29" s="73">
        <f t="shared" si="3"/>
        <v>0</v>
      </c>
      <c r="G29" s="45"/>
      <c r="H29" s="44"/>
    </row>
    <row r="30" spans="1:8" ht="84.95" customHeight="1" x14ac:dyDescent="0.25">
      <c r="A30" s="67">
        <f t="shared" si="4"/>
        <v>31.500000000000007</v>
      </c>
      <c r="B30" s="47" t="s">
        <v>156</v>
      </c>
      <c r="C30" s="50" t="s">
        <v>28</v>
      </c>
      <c r="D30" s="74">
        <v>1</v>
      </c>
      <c r="E30" s="72"/>
      <c r="F30" s="73">
        <f t="shared" si="3"/>
        <v>0</v>
      </c>
      <c r="G30" s="44"/>
      <c r="H30" s="44"/>
    </row>
    <row r="31" spans="1:8" ht="88.9" customHeight="1" x14ac:dyDescent="0.25">
      <c r="A31" s="66">
        <f>A25+1</f>
        <v>32</v>
      </c>
      <c r="B31" s="49" t="s">
        <v>40</v>
      </c>
      <c r="C31" s="18"/>
      <c r="D31" s="75"/>
      <c r="E31" s="75"/>
      <c r="F31" s="70">
        <f>SUBTOTAL(9,F32:F36)</f>
        <v>0</v>
      </c>
      <c r="G31" s="44"/>
      <c r="H31" s="44"/>
    </row>
    <row r="32" spans="1:8" ht="24.95" customHeight="1" x14ac:dyDescent="0.25">
      <c r="A32" s="67">
        <f>A31+0.1</f>
        <v>32.1</v>
      </c>
      <c r="B32" s="76" t="s">
        <v>29</v>
      </c>
      <c r="C32" s="50" t="s">
        <v>28</v>
      </c>
      <c r="D32" s="71">
        <v>2</v>
      </c>
      <c r="E32" s="72"/>
      <c r="F32" s="73">
        <f t="shared" ref="F32:F36" si="5">ROUND(E32*D32,2)</f>
        <v>0</v>
      </c>
      <c r="G32" s="45"/>
      <c r="H32" s="44"/>
    </row>
    <row r="33" spans="1:8" ht="24.95" customHeight="1" x14ac:dyDescent="0.25">
      <c r="A33" s="67">
        <f t="shared" ref="A33:A36" si="6">A32+0.1</f>
        <v>32.200000000000003</v>
      </c>
      <c r="B33" s="8" t="s">
        <v>34</v>
      </c>
      <c r="C33" s="50" t="s">
        <v>28</v>
      </c>
      <c r="D33" s="71">
        <v>4</v>
      </c>
      <c r="E33" s="72"/>
      <c r="F33" s="73">
        <f t="shared" si="5"/>
        <v>0</v>
      </c>
      <c r="G33" s="45"/>
      <c r="H33" s="44"/>
    </row>
    <row r="34" spans="1:8" ht="24.95" customHeight="1" x14ac:dyDescent="0.25">
      <c r="A34" s="67">
        <f t="shared" si="6"/>
        <v>32.300000000000004</v>
      </c>
      <c r="B34" s="8" t="s">
        <v>30</v>
      </c>
      <c r="C34" s="50" t="s">
        <v>28</v>
      </c>
      <c r="D34" s="71">
        <v>1</v>
      </c>
      <c r="E34" s="72"/>
      <c r="F34" s="73">
        <f t="shared" si="5"/>
        <v>0</v>
      </c>
      <c r="G34" s="45"/>
      <c r="H34" s="44"/>
    </row>
    <row r="35" spans="1:8" ht="24.95" customHeight="1" x14ac:dyDescent="0.25">
      <c r="A35" s="67">
        <f t="shared" si="6"/>
        <v>32.400000000000006</v>
      </c>
      <c r="B35" s="8" t="s">
        <v>33</v>
      </c>
      <c r="C35" s="50" t="s">
        <v>28</v>
      </c>
      <c r="D35" s="74">
        <v>1</v>
      </c>
      <c r="E35" s="72"/>
      <c r="F35" s="73">
        <f t="shared" si="5"/>
        <v>0</v>
      </c>
      <c r="G35" s="45"/>
      <c r="H35" s="44"/>
    </row>
    <row r="36" spans="1:8" ht="24.95" customHeight="1" x14ac:dyDescent="0.25">
      <c r="A36" s="67">
        <f t="shared" si="6"/>
        <v>32.500000000000007</v>
      </c>
      <c r="B36" s="47" t="s">
        <v>36</v>
      </c>
      <c r="C36" s="50" t="s">
        <v>28</v>
      </c>
      <c r="D36" s="74">
        <v>1</v>
      </c>
      <c r="E36" s="72"/>
      <c r="F36" s="73">
        <f t="shared" si="5"/>
        <v>0</v>
      </c>
      <c r="G36" s="44"/>
      <c r="H36" s="44"/>
    </row>
    <row r="37" spans="1:8" ht="102.6" customHeight="1" x14ac:dyDescent="0.25">
      <c r="A37" s="66">
        <f>A31+1</f>
        <v>33</v>
      </c>
      <c r="B37" s="49" t="s">
        <v>41</v>
      </c>
      <c r="C37" s="18"/>
      <c r="D37" s="75"/>
      <c r="E37" s="75"/>
      <c r="F37" s="70">
        <f>SUBTOTAL(9,F38:F42)</f>
        <v>0</v>
      </c>
      <c r="G37" s="44"/>
      <c r="H37" s="44"/>
    </row>
    <row r="38" spans="1:8" ht="24.95" customHeight="1" x14ac:dyDescent="0.25">
      <c r="A38" s="67">
        <f>A37+0.1</f>
        <v>33.1</v>
      </c>
      <c r="B38" s="76" t="s">
        <v>29</v>
      </c>
      <c r="C38" s="50" t="s">
        <v>28</v>
      </c>
      <c r="D38" s="71">
        <v>2</v>
      </c>
      <c r="E38" s="72"/>
      <c r="F38" s="73">
        <f t="shared" ref="F38:F42" si="7">ROUND(E38*D38,2)</f>
        <v>0</v>
      </c>
      <c r="G38" s="45"/>
      <c r="H38" s="44"/>
    </row>
    <row r="39" spans="1:8" ht="24.95" customHeight="1" x14ac:dyDescent="0.25">
      <c r="A39" s="67">
        <f t="shared" ref="A39:A42" si="8">A38+0.1</f>
        <v>33.200000000000003</v>
      </c>
      <c r="B39" s="8" t="s">
        <v>34</v>
      </c>
      <c r="C39" s="50" t="s">
        <v>28</v>
      </c>
      <c r="D39" s="71">
        <v>4</v>
      </c>
      <c r="E39" s="72"/>
      <c r="F39" s="73">
        <f t="shared" si="7"/>
        <v>0</v>
      </c>
      <c r="G39" s="45"/>
      <c r="H39" s="44"/>
    </row>
    <row r="40" spans="1:8" ht="24.95" customHeight="1" x14ac:dyDescent="0.25">
      <c r="A40" s="67">
        <f t="shared" si="8"/>
        <v>33.300000000000004</v>
      </c>
      <c r="B40" s="8" t="s">
        <v>30</v>
      </c>
      <c r="C40" s="50" t="s">
        <v>28</v>
      </c>
      <c r="D40" s="71">
        <v>1</v>
      </c>
      <c r="E40" s="72"/>
      <c r="F40" s="73">
        <f t="shared" si="7"/>
        <v>0</v>
      </c>
      <c r="G40" s="45"/>
      <c r="H40" s="44"/>
    </row>
    <row r="41" spans="1:8" ht="24.95" customHeight="1" x14ac:dyDescent="0.25">
      <c r="A41" s="67">
        <f t="shared" si="8"/>
        <v>33.400000000000006</v>
      </c>
      <c r="B41" s="8" t="s">
        <v>33</v>
      </c>
      <c r="C41" s="50" t="s">
        <v>28</v>
      </c>
      <c r="D41" s="74">
        <v>1</v>
      </c>
      <c r="E41" s="72"/>
      <c r="F41" s="73">
        <f t="shared" si="7"/>
        <v>0</v>
      </c>
      <c r="G41" s="45"/>
      <c r="H41" s="44"/>
    </row>
    <row r="42" spans="1:8" ht="24.95" customHeight="1" x14ac:dyDescent="0.25">
      <c r="A42" s="67">
        <f t="shared" si="8"/>
        <v>33.500000000000007</v>
      </c>
      <c r="B42" s="47" t="s">
        <v>36</v>
      </c>
      <c r="C42" s="50" t="s">
        <v>28</v>
      </c>
      <c r="D42" s="74">
        <v>1</v>
      </c>
      <c r="E42" s="72"/>
      <c r="F42" s="73">
        <f t="shared" si="7"/>
        <v>0</v>
      </c>
      <c r="G42" s="44"/>
      <c r="H42" s="44"/>
    </row>
    <row r="43" spans="1:8" ht="143.44999999999999" customHeight="1" x14ac:dyDescent="0.25">
      <c r="A43" s="66">
        <f>A37+1</f>
        <v>34</v>
      </c>
      <c r="B43" s="49" t="s">
        <v>85</v>
      </c>
      <c r="C43" s="18"/>
      <c r="D43" s="75"/>
      <c r="E43" s="75"/>
      <c r="F43" s="70">
        <f>SUBTOTAL(9,F44:F48)</f>
        <v>0</v>
      </c>
      <c r="G43" s="44"/>
      <c r="H43" s="44"/>
    </row>
    <row r="44" spans="1:8" ht="24.95" customHeight="1" x14ac:dyDescent="0.25">
      <c r="A44" s="67">
        <f>A43+0.1</f>
        <v>34.1</v>
      </c>
      <c r="B44" s="76" t="s">
        <v>29</v>
      </c>
      <c r="C44" s="50" t="s">
        <v>28</v>
      </c>
      <c r="D44" s="71">
        <v>2</v>
      </c>
      <c r="E44" s="72"/>
      <c r="F44" s="73">
        <f t="shared" ref="F44:F48" si="9">ROUND(E44*D44,2)</f>
        <v>0</v>
      </c>
      <c r="G44" s="45"/>
      <c r="H44" s="44"/>
    </row>
    <row r="45" spans="1:8" ht="24.95" customHeight="1" x14ac:dyDescent="0.25">
      <c r="A45" s="67">
        <f t="shared" ref="A45:A48" si="10">A44+0.1</f>
        <v>34.200000000000003</v>
      </c>
      <c r="B45" s="8" t="s">
        <v>34</v>
      </c>
      <c r="C45" s="50" t="s">
        <v>28</v>
      </c>
      <c r="D45" s="71">
        <v>4</v>
      </c>
      <c r="E45" s="72"/>
      <c r="F45" s="73">
        <f t="shared" si="9"/>
        <v>0</v>
      </c>
      <c r="G45" s="45"/>
      <c r="H45" s="44"/>
    </row>
    <row r="46" spans="1:8" ht="24.95" customHeight="1" x14ac:dyDescent="0.25">
      <c r="A46" s="67">
        <f t="shared" si="10"/>
        <v>34.300000000000004</v>
      </c>
      <c r="B46" s="8" t="s">
        <v>30</v>
      </c>
      <c r="C46" s="50" t="s">
        <v>28</v>
      </c>
      <c r="D46" s="71">
        <v>1</v>
      </c>
      <c r="E46" s="72"/>
      <c r="F46" s="73">
        <f t="shared" si="9"/>
        <v>0</v>
      </c>
      <c r="G46" s="45"/>
      <c r="H46" s="44"/>
    </row>
    <row r="47" spans="1:8" ht="24.95" customHeight="1" x14ac:dyDescent="0.25">
      <c r="A47" s="67">
        <f t="shared" si="10"/>
        <v>34.400000000000006</v>
      </c>
      <c r="B47" s="8" t="s">
        <v>33</v>
      </c>
      <c r="C47" s="50" t="s">
        <v>28</v>
      </c>
      <c r="D47" s="74">
        <v>1</v>
      </c>
      <c r="E47" s="72"/>
      <c r="F47" s="73">
        <f t="shared" si="9"/>
        <v>0</v>
      </c>
      <c r="G47" s="45"/>
      <c r="H47" s="44"/>
    </row>
    <row r="48" spans="1:8" ht="24.95" customHeight="1" x14ac:dyDescent="0.25">
      <c r="A48" s="67">
        <f t="shared" si="10"/>
        <v>34.500000000000007</v>
      </c>
      <c r="B48" s="47" t="s">
        <v>68</v>
      </c>
      <c r="C48" s="50" t="s">
        <v>28</v>
      </c>
      <c r="D48" s="74">
        <v>1</v>
      </c>
      <c r="E48" s="72"/>
      <c r="F48" s="73">
        <f t="shared" si="9"/>
        <v>0</v>
      </c>
      <c r="G48" s="44"/>
      <c r="H48" s="44"/>
    </row>
    <row r="49" spans="1:8" ht="94.5" x14ac:dyDescent="0.25">
      <c r="A49" s="66">
        <f>A43+1</f>
        <v>35</v>
      </c>
      <c r="B49" s="49" t="s">
        <v>82</v>
      </c>
      <c r="C49" s="18"/>
      <c r="D49" s="75"/>
      <c r="E49" s="75"/>
      <c r="F49" s="70">
        <f>SUBTOTAL(9,F50:F54)</f>
        <v>0</v>
      </c>
      <c r="G49" s="44"/>
      <c r="H49" s="44"/>
    </row>
    <row r="50" spans="1:8" ht="24.95" customHeight="1" x14ac:dyDescent="0.25">
      <c r="A50" s="67">
        <f>A49+0.1</f>
        <v>35.1</v>
      </c>
      <c r="B50" s="76" t="s">
        <v>29</v>
      </c>
      <c r="C50" s="50" t="s">
        <v>28</v>
      </c>
      <c r="D50" s="71">
        <v>2</v>
      </c>
      <c r="E50" s="72"/>
      <c r="F50" s="73">
        <f t="shared" ref="F50:F54" si="11">ROUND(E50*D50,2)</f>
        <v>0</v>
      </c>
      <c r="G50" s="45"/>
      <c r="H50" s="44"/>
    </row>
    <row r="51" spans="1:8" ht="24.95" customHeight="1" x14ac:dyDescent="0.25">
      <c r="A51" s="67">
        <f t="shared" ref="A51:A54" si="12">A50+0.1</f>
        <v>35.200000000000003</v>
      </c>
      <c r="B51" s="8" t="s">
        <v>34</v>
      </c>
      <c r="C51" s="50" t="s">
        <v>28</v>
      </c>
      <c r="D51" s="71">
        <v>4</v>
      </c>
      <c r="E51" s="72"/>
      <c r="F51" s="73">
        <f t="shared" si="11"/>
        <v>0</v>
      </c>
      <c r="G51" s="45"/>
      <c r="H51" s="44"/>
    </row>
    <row r="52" spans="1:8" ht="24.95" customHeight="1" x14ac:dyDescent="0.25">
      <c r="A52" s="67">
        <f t="shared" si="12"/>
        <v>35.300000000000004</v>
      </c>
      <c r="B52" s="8" t="s">
        <v>30</v>
      </c>
      <c r="C52" s="50" t="s">
        <v>28</v>
      </c>
      <c r="D52" s="71">
        <v>1</v>
      </c>
      <c r="E52" s="72"/>
      <c r="F52" s="73">
        <f t="shared" si="11"/>
        <v>0</v>
      </c>
      <c r="G52" s="45"/>
      <c r="H52" s="44"/>
    </row>
    <row r="53" spans="1:8" ht="24.95" customHeight="1" x14ac:dyDescent="0.25">
      <c r="A53" s="67">
        <f t="shared" si="12"/>
        <v>35.400000000000006</v>
      </c>
      <c r="B53" s="8" t="s">
        <v>33</v>
      </c>
      <c r="C53" s="50" t="s">
        <v>28</v>
      </c>
      <c r="D53" s="74">
        <v>1</v>
      </c>
      <c r="E53" s="72"/>
      <c r="F53" s="73">
        <f t="shared" si="11"/>
        <v>0</v>
      </c>
      <c r="G53" s="45"/>
      <c r="H53" s="44"/>
    </row>
    <row r="54" spans="1:8" ht="24.95" customHeight="1" x14ac:dyDescent="0.25">
      <c r="A54" s="67">
        <f t="shared" si="12"/>
        <v>35.500000000000007</v>
      </c>
      <c r="B54" s="47" t="s">
        <v>36</v>
      </c>
      <c r="C54" s="50" t="s">
        <v>28</v>
      </c>
      <c r="D54" s="74">
        <v>1</v>
      </c>
      <c r="E54" s="72"/>
      <c r="F54" s="73">
        <f t="shared" si="11"/>
        <v>0</v>
      </c>
      <c r="G54" s="44"/>
      <c r="H54" s="44"/>
    </row>
    <row r="55" spans="1:8" ht="157.5" x14ac:dyDescent="0.25">
      <c r="A55" s="66">
        <f>A49+1</f>
        <v>36</v>
      </c>
      <c r="B55" s="49" t="s">
        <v>81</v>
      </c>
      <c r="C55" s="18"/>
      <c r="D55" s="75"/>
      <c r="E55" s="75"/>
      <c r="F55" s="70">
        <f>SUBTOTAL(9,F56:F61)</f>
        <v>0</v>
      </c>
      <c r="G55" s="44"/>
      <c r="H55" s="44"/>
    </row>
    <row r="56" spans="1:8" ht="24.95" customHeight="1" x14ac:dyDescent="0.25">
      <c r="A56" s="67">
        <f>A55+0.1</f>
        <v>36.1</v>
      </c>
      <c r="B56" s="76" t="s">
        <v>29</v>
      </c>
      <c r="C56" s="50" t="s">
        <v>28</v>
      </c>
      <c r="D56" s="71">
        <v>2</v>
      </c>
      <c r="E56" s="72"/>
      <c r="F56" s="73">
        <f t="shared" ref="F56:F61" si="13">ROUND(E56*D56,2)</f>
        <v>0</v>
      </c>
      <c r="G56" s="45"/>
      <c r="H56" s="44"/>
    </row>
    <row r="57" spans="1:8" ht="24.95" customHeight="1" x14ac:dyDescent="0.25">
      <c r="A57" s="67">
        <f t="shared" ref="A57:A61" si="14">A56+0.1</f>
        <v>36.200000000000003</v>
      </c>
      <c r="B57" s="8" t="s">
        <v>34</v>
      </c>
      <c r="C57" s="50" t="s">
        <v>28</v>
      </c>
      <c r="D57" s="71">
        <v>4</v>
      </c>
      <c r="E57" s="72"/>
      <c r="F57" s="73">
        <f t="shared" si="13"/>
        <v>0</v>
      </c>
      <c r="G57" s="45"/>
      <c r="H57" s="44"/>
    </row>
    <row r="58" spans="1:8" ht="24.95" customHeight="1" x14ac:dyDescent="0.25">
      <c r="A58" s="67">
        <f t="shared" si="14"/>
        <v>36.300000000000004</v>
      </c>
      <c r="B58" s="8" t="s">
        <v>30</v>
      </c>
      <c r="C58" s="50" t="s">
        <v>28</v>
      </c>
      <c r="D58" s="71">
        <v>1</v>
      </c>
      <c r="E58" s="72"/>
      <c r="F58" s="73">
        <f t="shared" si="13"/>
        <v>0</v>
      </c>
      <c r="G58" s="45"/>
      <c r="H58" s="44"/>
    </row>
    <row r="59" spans="1:8" ht="24.95" customHeight="1" x14ac:dyDescent="0.25">
      <c r="A59" s="67">
        <f t="shared" si="14"/>
        <v>36.400000000000006</v>
      </c>
      <c r="B59" s="8" t="s">
        <v>33</v>
      </c>
      <c r="C59" s="50" t="s">
        <v>28</v>
      </c>
      <c r="D59" s="74">
        <v>1</v>
      </c>
      <c r="E59" s="72"/>
      <c r="F59" s="73">
        <f t="shared" si="13"/>
        <v>0</v>
      </c>
      <c r="G59" s="45"/>
      <c r="H59" s="44"/>
    </row>
    <row r="60" spans="1:8" ht="24.95" customHeight="1" x14ac:dyDescent="0.25">
      <c r="A60" s="67">
        <f t="shared" si="14"/>
        <v>36.500000000000007</v>
      </c>
      <c r="B60" s="47" t="s">
        <v>36</v>
      </c>
      <c r="C60" s="50" t="s">
        <v>28</v>
      </c>
      <c r="D60" s="74">
        <v>1</v>
      </c>
      <c r="E60" s="72"/>
      <c r="F60" s="73">
        <f t="shared" si="13"/>
        <v>0</v>
      </c>
      <c r="G60" s="44"/>
      <c r="H60" s="44"/>
    </row>
    <row r="61" spans="1:8" ht="24.95" customHeight="1" x14ac:dyDescent="0.25">
      <c r="A61" s="67">
        <f t="shared" si="14"/>
        <v>36.600000000000009</v>
      </c>
      <c r="B61" s="8" t="s">
        <v>31</v>
      </c>
      <c r="C61" s="50" t="s">
        <v>32</v>
      </c>
      <c r="D61" s="71">
        <v>1</v>
      </c>
      <c r="E61" s="72"/>
      <c r="F61" s="73">
        <f t="shared" si="13"/>
        <v>0</v>
      </c>
      <c r="G61" s="45"/>
      <c r="H61" s="44"/>
    </row>
    <row r="62" spans="1:8" ht="99" customHeight="1" x14ac:dyDescent="0.25">
      <c r="A62" s="66">
        <f>A55+1</f>
        <v>37</v>
      </c>
      <c r="B62" s="49" t="s">
        <v>88</v>
      </c>
      <c r="C62" s="18"/>
      <c r="D62" s="75"/>
      <c r="E62" s="75"/>
      <c r="F62" s="70">
        <f>SUBTOTAL(9,F63:F66)</f>
        <v>0</v>
      </c>
      <c r="G62" s="44"/>
      <c r="H62" s="44"/>
    </row>
    <row r="63" spans="1:8" s="52" customFormat="1" ht="24.95" customHeight="1" x14ac:dyDescent="0.25">
      <c r="A63" s="67">
        <f>A62+0.1</f>
        <v>37.1</v>
      </c>
      <c r="B63" s="81" t="s">
        <v>42</v>
      </c>
      <c r="C63" s="51" t="s">
        <v>37</v>
      </c>
      <c r="D63" s="78">
        <v>500</v>
      </c>
      <c r="E63" s="83"/>
      <c r="F63" s="79">
        <f t="shared" ref="F63:F66" si="15">ROUND(E63*D63,2)</f>
        <v>0</v>
      </c>
      <c r="G63" s="45"/>
      <c r="H63" s="44"/>
    </row>
    <row r="64" spans="1:8" s="52" customFormat="1" ht="24.95" customHeight="1" x14ac:dyDescent="0.25">
      <c r="A64" s="67">
        <f>A63+0.1</f>
        <v>37.200000000000003</v>
      </c>
      <c r="B64" s="81" t="s">
        <v>78</v>
      </c>
      <c r="C64" s="51" t="s">
        <v>37</v>
      </c>
      <c r="D64" s="78">
        <v>500</v>
      </c>
      <c r="E64" s="83"/>
      <c r="F64" s="79">
        <f t="shared" si="15"/>
        <v>0</v>
      </c>
      <c r="G64" s="45"/>
      <c r="H64" s="44"/>
    </row>
    <row r="65" spans="1:8" s="52" customFormat="1" ht="24.95" customHeight="1" x14ac:dyDescent="0.25">
      <c r="A65" s="67">
        <f>A64+0.1</f>
        <v>37.300000000000004</v>
      </c>
      <c r="B65" s="81" t="s">
        <v>79</v>
      </c>
      <c r="C65" s="51" t="s">
        <v>37</v>
      </c>
      <c r="D65" s="78">
        <v>500</v>
      </c>
      <c r="E65" s="83"/>
      <c r="F65" s="79">
        <f t="shared" si="15"/>
        <v>0</v>
      </c>
      <c r="G65" s="45"/>
      <c r="H65" s="44"/>
    </row>
    <row r="66" spans="1:8" s="52" customFormat="1" ht="24.95" customHeight="1" x14ac:dyDescent="0.25">
      <c r="A66" s="67">
        <f>A65+0.1</f>
        <v>37.400000000000006</v>
      </c>
      <c r="B66" s="81" t="s">
        <v>80</v>
      </c>
      <c r="C66" s="51" t="s">
        <v>37</v>
      </c>
      <c r="D66" s="78">
        <v>500</v>
      </c>
      <c r="E66" s="83"/>
      <c r="F66" s="79">
        <f t="shared" si="15"/>
        <v>0</v>
      </c>
      <c r="G66" s="45"/>
      <c r="H66" s="44"/>
    </row>
    <row r="67" spans="1:8" s="52" customFormat="1" ht="94.5" x14ac:dyDescent="0.25">
      <c r="A67" s="66">
        <f>A62+1</f>
        <v>38</v>
      </c>
      <c r="B67" s="49" t="s">
        <v>97</v>
      </c>
      <c r="C67" s="18"/>
      <c r="D67" s="84"/>
      <c r="E67" s="84"/>
      <c r="F67" s="70">
        <f>SUBTOTAL(9,F68)</f>
        <v>0</v>
      </c>
      <c r="G67" s="44"/>
      <c r="H67" s="44"/>
    </row>
    <row r="68" spans="1:8" s="52" customFormat="1" ht="24.95" customHeight="1" x14ac:dyDescent="0.25">
      <c r="A68" s="67">
        <f>A67+0.1</f>
        <v>38.1</v>
      </c>
      <c r="B68" s="81" t="s">
        <v>42</v>
      </c>
      <c r="C68" s="51" t="s">
        <v>28</v>
      </c>
      <c r="D68" s="78">
        <v>8</v>
      </c>
      <c r="E68" s="83"/>
      <c r="F68" s="79">
        <f t="shared" ref="F68" si="16">ROUND(E68*D68,2)</f>
        <v>0</v>
      </c>
      <c r="G68" s="45"/>
      <c r="H68" s="44"/>
    </row>
    <row r="69" spans="1:8" ht="94.5" x14ac:dyDescent="0.25">
      <c r="A69" s="66">
        <f>A67+1</f>
        <v>39</v>
      </c>
      <c r="B69" s="49" t="s">
        <v>96</v>
      </c>
      <c r="C69" s="18"/>
      <c r="D69" s="75"/>
      <c r="E69" s="75"/>
      <c r="F69" s="70">
        <f>SUBTOTAL(9,F70)</f>
        <v>0</v>
      </c>
      <c r="G69" s="44"/>
      <c r="H69" s="44"/>
    </row>
    <row r="70" spans="1:8" ht="24.95" customHeight="1" x14ac:dyDescent="0.25">
      <c r="A70" s="67">
        <f>A69+0.1</f>
        <v>39.1</v>
      </c>
      <c r="B70" s="77" t="s">
        <v>43</v>
      </c>
      <c r="C70" s="50" t="s">
        <v>37</v>
      </c>
      <c r="D70" s="74">
        <v>100</v>
      </c>
      <c r="E70" s="72"/>
      <c r="F70" s="73">
        <f t="shared" ref="F70" si="17">ROUND(E70*D70,2)</f>
        <v>0</v>
      </c>
      <c r="G70" s="45"/>
      <c r="H70" s="44"/>
    </row>
    <row r="71" spans="1:8" ht="94.5" x14ac:dyDescent="0.25">
      <c r="A71" s="66">
        <f>A69+1</f>
        <v>40</v>
      </c>
      <c r="B71" s="49" t="s">
        <v>89</v>
      </c>
      <c r="C71" s="18"/>
      <c r="D71" s="75"/>
      <c r="E71" s="75"/>
      <c r="F71" s="70">
        <f>SUBTOTAL(9,F72:F75)</f>
        <v>0</v>
      </c>
      <c r="G71" s="44"/>
      <c r="H71" s="44"/>
    </row>
    <row r="72" spans="1:8" s="52" customFormat="1" ht="24.95" customHeight="1" x14ac:dyDescent="0.25">
      <c r="A72" s="67">
        <f>A71+0.1</f>
        <v>40.1</v>
      </c>
      <c r="B72" s="81" t="s">
        <v>42</v>
      </c>
      <c r="C72" s="51" t="s">
        <v>37</v>
      </c>
      <c r="D72" s="78">
        <v>500</v>
      </c>
      <c r="E72" s="83"/>
      <c r="F72" s="79">
        <f t="shared" ref="F72:F75" si="18">ROUND(E72*D72,2)</f>
        <v>0</v>
      </c>
      <c r="G72" s="45"/>
      <c r="H72" s="44"/>
    </row>
    <row r="73" spans="1:8" s="52" customFormat="1" ht="24.95" customHeight="1" x14ac:dyDescent="0.25">
      <c r="A73" s="67">
        <f>A72+0.1</f>
        <v>40.200000000000003</v>
      </c>
      <c r="B73" s="81" t="s">
        <v>78</v>
      </c>
      <c r="C73" s="51" t="s">
        <v>37</v>
      </c>
      <c r="D73" s="78">
        <v>500</v>
      </c>
      <c r="E73" s="83"/>
      <c r="F73" s="79">
        <f t="shared" si="18"/>
        <v>0</v>
      </c>
      <c r="G73" s="45"/>
      <c r="H73" s="44"/>
    </row>
    <row r="74" spans="1:8" s="52" customFormat="1" ht="24.95" customHeight="1" x14ac:dyDescent="0.25">
      <c r="A74" s="67">
        <f>A73+0.1</f>
        <v>40.300000000000004</v>
      </c>
      <c r="B74" s="81" t="s">
        <v>79</v>
      </c>
      <c r="C74" s="51" t="s">
        <v>37</v>
      </c>
      <c r="D74" s="78">
        <v>500</v>
      </c>
      <c r="E74" s="83"/>
      <c r="F74" s="79">
        <f t="shared" si="18"/>
        <v>0</v>
      </c>
      <c r="G74" s="45"/>
      <c r="H74" s="44"/>
    </row>
    <row r="75" spans="1:8" s="52" customFormat="1" ht="24.95" customHeight="1" x14ac:dyDescent="0.25">
      <c r="A75" s="67">
        <f>A74+0.1</f>
        <v>40.400000000000006</v>
      </c>
      <c r="B75" s="81" t="s">
        <v>80</v>
      </c>
      <c r="C75" s="51" t="s">
        <v>37</v>
      </c>
      <c r="D75" s="78">
        <v>500</v>
      </c>
      <c r="E75" s="83"/>
      <c r="F75" s="79">
        <f t="shared" si="18"/>
        <v>0</v>
      </c>
      <c r="G75" s="45"/>
      <c r="H75" s="44"/>
    </row>
    <row r="76" spans="1:8" ht="94.5" x14ac:dyDescent="0.25">
      <c r="A76" s="66">
        <f>A71+1</f>
        <v>41</v>
      </c>
      <c r="B76" s="49" t="s">
        <v>103</v>
      </c>
      <c r="C76" s="18"/>
      <c r="D76" s="75"/>
      <c r="E76" s="75"/>
      <c r="F76" s="70">
        <f>SUBTOTAL(9,F77:F80)</f>
        <v>0</v>
      </c>
      <c r="G76" s="44"/>
      <c r="H76" s="44"/>
    </row>
    <row r="77" spans="1:8" s="52" customFormat="1" ht="24.95" customHeight="1" x14ac:dyDescent="0.25">
      <c r="A77" s="67">
        <f>A76+0.1</f>
        <v>41.1</v>
      </c>
      <c r="B77" s="81" t="s">
        <v>42</v>
      </c>
      <c r="C77" s="50" t="s">
        <v>28</v>
      </c>
      <c r="D77" s="78">
        <v>32</v>
      </c>
      <c r="E77" s="83"/>
      <c r="F77" s="79">
        <f t="shared" ref="F77:F80" si="19">ROUND(E77*D77,2)</f>
        <v>0</v>
      </c>
      <c r="G77" s="45"/>
      <c r="H77" s="44"/>
    </row>
    <row r="78" spans="1:8" s="52" customFormat="1" ht="24.95" customHeight="1" x14ac:dyDescent="0.25">
      <c r="A78" s="67">
        <f>A77+0.1</f>
        <v>41.2</v>
      </c>
      <c r="B78" s="81" t="s">
        <v>78</v>
      </c>
      <c r="C78" s="50" t="s">
        <v>28</v>
      </c>
      <c r="D78" s="78">
        <v>32</v>
      </c>
      <c r="E78" s="83"/>
      <c r="F78" s="79">
        <f t="shared" si="19"/>
        <v>0</v>
      </c>
      <c r="G78" s="45"/>
      <c r="H78" s="44"/>
    </row>
    <row r="79" spans="1:8" s="52" customFormat="1" ht="24.95" customHeight="1" x14ac:dyDescent="0.25">
      <c r="A79" s="67">
        <f>A78+0.1</f>
        <v>41.300000000000004</v>
      </c>
      <c r="B79" s="81" t="s">
        <v>79</v>
      </c>
      <c r="C79" s="50" t="s">
        <v>28</v>
      </c>
      <c r="D79" s="78">
        <v>32</v>
      </c>
      <c r="E79" s="83"/>
      <c r="F79" s="79">
        <f t="shared" si="19"/>
        <v>0</v>
      </c>
      <c r="G79" s="45"/>
      <c r="H79" s="44"/>
    </row>
    <row r="80" spans="1:8" s="52" customFormat="1" ht="24.95" customHeight="1" x14ac:dyDescent="0.25">
      <c r="A80" s="67">
        <f>A79+0.1</f>
        <v>41.400000000000006</v>
      </c>
      <c r="B80" s="81" t="s">
        <v>80</v>
      </c>
      <c r="C80" s="50" t="s">
        <v>28</v>
      </c>
      <c r="D80" s="78">
        <v>32</v>
      </c>
      <c r="E80" s="83"/>
      <c r="F80" s="79">
        <f t="shared" si="19"/>
        <v>0</v>
      </c>
      <c r="G80" s="45"/>
      <c r="H80" s="44"/>
    </row>
    <row r="81" spans="1:8" ht="94.5" x14ac:dyDescent="0.25">
      <c r="A81" s="66">
        <f>A76+1</f>
        <v>42</v>
      </c>
      <c r="B81" s="49" t="s">
        <v>98</v>
      </c>
      <c r="C81" s="18"/>
      <c r="D81" s="75"/>
      <c r="E81" s="75"/>
      <c r="F81" s="70">
        <f>SUBTOTAL(9,F82:F84)</f>
        <v>0</v>
      </c>
      <c r="G81" s="44"/>
      <c r="H81" s="44"/>
    </row>
    <row r="82" spans="1:8" s="52" customFormat="1" ht="24.95" customHeight="1" x14ac:dyDescent="0.25">
      <c r="A82" s="67">
        <f>A81+0.1</f>
        <v>42.1</v>
      </c>
      <c r="B82" s="81" t="s">
        <v>42</v>
      </c>
      <c r="C82" s="51" t="s">
        <v>37</v>
      </c>
      <c r="D82" s="78">
        <v>1000</v>
      </c>
      <c r="E82" s="83"/>
      <c r="F82" s="79">
        <f t="shared" ref="F82:F84" si="20">ROUND(E82*D82,2)</f>
        <v>0</v>
      </c>
      <c r="G82" s="45"/>
      <c r="H82" s="44"/>
    </row>
    <row r="83" spans="1:8" s="52" customFormat="1" ht="24.95" customHeight="1" x14ac:dyDescent="0.25">
      <c r="A83" s="67">
        <f>A82+0.1</f>
        <v>42.2</v>
      </c>
      <c r="B83" s="81" t="s">
        <v>78</v>
      </c>
      <c r="C83" s="51" t="s">
        <v>37</v>
      </c>
      <c r="D83" s="78">
        <v>1000</v>
      </c>
      <c r="E83" s="83"/>
      <c r="F83" s="79">
        <f t="shared" si="20"/>
        <v>0</v>
      </c>
      <c r="G83" s="45"/>
      <c r="H83" s="44"/>
    </row>
    <row r="84" spans="1:8" s="52" customFormat="1" ht="24.95" customHeight="1" x14ac:dyDescent="0.25">
      <c r="A84" s="67">
        <f>A83+0.1</f>
        <v>42.300000000000004</v>
      </c>
      <c r="B84" s="81" t="s">
        <v>79</v>
      </c>
      <c r="C84" s="51" t="s">
        <v>37</v>
      </c>
      <c r="D84" s="78">
        <v>1000</v>
      </c>
      <c r="E84" s="83"/>
      <c r="F84" s="79">
        <f t="shared" si="20"/>
        <v>0</v>
      </c>
      <c r="G84" s="45"/>
      <c r="H84" s="44"/>
    </row>
    <row r="85" spans="1:8" ht="110.25" x14ac:dyDescent="0.25">
      <c r="A85" s="66">
        <f>A81+1</f>
        <v>43</v>
      </c>
      <c r="B85" s="49" t="s">
        <v>90</v>
      </c>
      <c r="C85" s="18"/>
      <c r="D85" s="75"/>
      <c r="E85" s="75"/>
      <c r="F85" s="70">
        <f>SUBTOTAL(9,F86:F88)</f>
        <v>0</v>
      </c>
      <c r="G85" s="44"/>
      <c r="H85" s="44"/>
    </row>
    <row r="86" spans="1:8" s="52" customFormat="1" ht="24.95" customHeight="1" x14ac:dyDescent="0.25">
      <c r="A86" s="67">
        <f>A85+0.1</f>
        <v>43.1</v>
      </c>
      <c r="B86" s="87" t="s">
        <v>83</v>
      </c>
      <c r="C86" s="51" t="s">
        <v>37</v>
      </c>
      <c r="D86" s="78">
        <v>100</v>
      </c>
      <c r="E86" s="83"/>
      <c r="F86" s="79">
        <f t="shared" ref="F86:F88" si="21">ROUND(E86*D86,2)</f>
        <v>0</v>
      </c>
      <c r="G86" s="45"/>
      <c r="H86" s="44"/>
    </row>
    <row r="87" spans="1:8" s="52" customFormat="1" ht="24.95" customHeight="1" x14ac:dyDescent="0.25">
      <c r="A87" s="67">
        <f t="shared" ref="A87:A88" si="22">A86+0.1</f>
        <v>43.2</v>
      </c>
      <c r="B87" s="87" t="s">
        <v>60</v>
      </c>
      <c r="C87" s="51" t="s">
        <v>37</v>
      </c>
      <c r="D87" s="78">
        <v>300</v>
      </c>
      <c r="E87" s="83"/>
      <c r="F87" s="79">
        <f t="shared" si="21"/>
        <v>0</v>
      </c>
      <c r="G87" s="45"/>
      <c r="H87" s="44"/>
    </row>
    <row r="88" spans="1:8" s="52" customFormat="1" ht="24.95" customHeight="1" x14ac:dyDescent="0.25">
      <c r="A88" s="67">
        <f t="shared" si="22"/>
        <v>43.300000000000004</v>
      </c>
      <c r="B88" s="87" t="s">
        <v>62</v>
      </c>
      <c r="C88" s="51" t="s">
        <v>37</v>
      </c>
      <c r="D88" s="78">
        <v>300</v>
      </c>
      <c r="E88" s="83"/>
      <c r="F88" s="79">
        <f t="shared" si="21"/>
        <v>0</v>
      </c>
      <c r="G88" s="45"/>
      <c r="H88" s="44"/>
    </row>
    <row r="89" spans="1:8" s="52" customFormat="1" ht="110.25" x14ac:dyDescent="0.25">
      <c r="A89" s="66">
        <f>A85+1</f>
        <v>44</v>
      </c>
      <c r="B89" s="49" t="s">
        <v>91</v>
      </c>
      <c r="C89" s="18"/>
      <c r="D89" s="84"/>
      <c r="E89" s="84"/>
      <c r="F89" s="70">
        <f>SUBTOTAL(9,F90:F91)</f>
        <v>0</v>
      </c>
      <c r="G89" s="44"/>
      <c r="H89" s="44"/>
    </row>
    <row r="90" spans="1:8" s="52" customFormat="1" ht="24.95" customHeight="1" x14ac:dyDescent="0.25">
      <c r="A90" s="67">
        <f>A89+0.1</f>
        <v>44.1</v>
      </c>
      <c r="B90" s="87" t="s">
        <v>61</v>
      </c>
      <c r="C90" s="51" t="s">
        <v>28</v>
      </c>
      <c r="D90" s="78">
        <v>8</v>
      </c>
      <c r="E90" s="83"/>
      <c r="F90" s="79">
        <f t="shared" ref="F90:F91" si="23">ROUND(E90*D90,2)</f>
        <v>0</v>
      </c>
      <c r="G90" s="45"/>
      <c r="H90" s="44"/>
    </row>
    <row r="91" spans="1:8" s="52" customFormat="1" ht="24.95" customHeight="1" x14ac:dyDescent="0.25">
      <c r="A91" s="67">
        <f>A90+0.1</f>
        <v>44.2</v>
      </c>
      <c r="B91" s="87" t="s">
        <v>87</v>
      </c>
      <c r="C91" s="51" t="s">
        <v>28</v>
      </c>
      <c r="D91" s="78">
        <v>8</v>
      </c>
      <c r="E91" s="83"/>
      <c r="F91" s="79">
        <f t="shared" si="23"/>
        <v>0</v>
      </c>
      <c r="G91" s="45"/>
      <c r="H91" s="44"/>
    </row>
    <row r="92" spans="1:8" s="52" customFormat="1" ht="110.25" x14ac:dyDescent="0.25">
      <c r="A92" s="66">
        <f>A89+1</f>
        <v>45</v>
      </c>
      <c r="B92" s="49" t="s">
        <v>92</v>
      </c>
      <c r="C92" s="18"/>
      <c r="D92" s="84"/>
      <c r="E92" s="84"/>
      <c r="F92" s="70">
        <f>SUBTOTAL(9,F93:F96)</f>
        <v>0</v>
      </c>
      <c r="G92" s="44"/>
      <c r="H92" s="44"/>
    </row>
    <row r="93" spans="1:8" s="52" customFormat="1" ht="24.95" customHeight="1" x14ac:dyDescent="0.25">
      <c r="A93" s="67">
        <f>A92+0.1</f>
        <v>45.1</v>
      </c>
      <c r="B93" s="87" t="s">
        <v>44</v>
      </c>
      <c r="C93" s="51" t="s">
        <v>28</v>
      </c>
      <c r="D93" s="78">
        <v>4</v>
      </c>
      <c r="E93" s="83"/>
      <c r="F93" s="79">
        <f t="shared" ref="F93:F96" si="24">ROUND(E93*D93,2)</f>
        <v>0</v>
      </c>
      <c r="G93" s="45"/>
      <c r="H93" s="44"/>
    </row>
    <row r="94" spans="1:8" s="52" customFormat="1" ht="24.95" customHeight="1" x14ac:dyDescent="0.25">
      <c r="A94" s="67">
        <f t="shared" ref="A94:A96" si="25">A93+0.1</f>
        <v>45.2</v>
      </c>
      <c r="B94" s="87" t="s">
        <v>84</v>
      </c>
      <c r="C94" s="51" t="s">
        <v>28</v>
      </c>
      <c r="D94" s="78">
        <v>12</v>
      </c>
      <c r="E94" s="83"/>
      <c r="F94" s="79">
        <f t="shared" si="24"/>
        <v>0</v>
      </c>
      <c r="G94" s="45"/>
      <c r="H94" s="44"/>
    </row>
    <row r="95" spans="1:8" s="52" customFormat="1" ht="24.95" customHeight="1" x14ac:dyDescent="0.25">
      <c r="A95" s="67">
        <f t="shared" si="25"/>
        <v>45.300000000000004</v>
      </c>
      <c r="B95" s="87" t="s">
        <v>63</v>
      </c>
      <c r="C95" s="51" t="s">
        <v>28</v>
      </c>
      <c r="D95" s="78">
        <v>12</v>
      </c>
      <c r="E95" s="83"/>
      <c r="F95" s="79">
        <f t="shared" si="24"/>
        <v>0</v>
      </c>
      <c r="G95" s="45"/>
      <c r="H95" s="44"/>
    </row>
    <row r="96" spans="1:8" s="52" customFormat="1" ht="24.95" customHeight="1" x14ac:dyDescent="0.25">
      <c r="A96" s="67">
        <f t="shared" si="25"/>
        <v>45.400000000000006</v>
      </c>
      <c r="B96" s="87" t="s">
        <v>48</v>
      </c>
      <c r="C96" s="51" t="s">
        <v>28</v>
      </c>
      <c r="D96" s="78">
        <v>20</v>
      </c>
      <c r="E96" s="83"/>
      <c r="F96" s="79">
        <f t="shared" si="24"/>
        <v>0</v>
      </c>
      <c r="G96" s="45"/>
      <c r="H96" s="44"/>
    </row>
    <row r="97" spans="1:8" s="52" customFormat="1" ht="94.5" x14ac:dyDescent="0.25">
      <c r="A97" s="66">
        <f>A92+1</f>
        <v>46</v>
      </c>
      <c r="B97" s="49" t="s">
        <v>94</v>
      </c>
      <c r="C97" s="18"/>
      <c r="D97" s="84"/>
      <c r="E97" s="84"/>
      <c r="F97" s="70">
        <f>SUBTOTAL(9,F98:F99)</f>
        <v>0</v>
      </c>
      <c r="G97" s="44"/>
      <c r="H97" s="44"/>
    </row>
    <row r="98" spans="1:8" s="52" customFormat="1" ht="24.95" customHeight="1" x14ac:dyDescent="0.25">
      <c r="A98" s="67">
        <f>A97+0.1</f>
        <v>46.1</v>
      </c>
      <c r="B98" s="82" t="s">
        <v>44</v>
      </c>
      <c r="C98" s="51" t="s">
        <v>28</v>
      </c>
      <c r="D98" s="78">
        <v>2</v>
      </c>
      <c r="E98" s="83"/>
      <c r="F98" s="79">
        <f t="shared" ref="F98:F99" si="26">ROUND(E98*D98,2)</f>
        <v>0</v>
      </c>
      <c r="G98" s="45"/>
      <c r="H98" s="44"/>
    </row>
    <row r="99" spans="1:8" s="52" customFormat="1" ht="24.95" customHeight="1" x14ac:dyDescent="0.25">
      <c r="A99" s="67">
        <f>A98+0.1</f>
        <v>46.2</v>
      </c>
      <c r="B99" s="82" t="s">
        <v>45</v>
      </c>
      <c r="C99" s="51" t="s">
        <v>28</v>
      </c>
      <c r="D99" s="78">
        <v>8</v>
      </c>
      <c r="E99" s="83"/>
      <c r="F99" s="79">
        <f t="shared" si="26"/>
        <v>0</v>
      </c>
      <c r="G99" s="45"/>
      <c r="H99" s="44"/>
    </row>
    <row r="100" spans="1:8" s="52" customFormat="1" ht="47.25" x14ac:dyDescent="0.25">
      <c r="A100" s="66">
        <f>A97+1</f>
        <v>47</v>
      </c>
      <c r="B100" s="49" t="s">
        <v>46</v>
      </c>
      <c r="C100" s="18"/>
      <c r="D100" s="84"/>
      <c r="E100" s="84"/>
      <c r="F100" s="70">
        <f>SUBTOTAL(9,F101)</f>
        <v>0</v>
      </c>
      <c r="G100" s="44"/>
      <c r="H100" s="44"/>
    </row>
    <row r="101" spans="1:8" s="52" customFormat="1" ht="24.95" customHeight="1" x14ac:dyDescent="0.25">
      <c r="A101" s="67">
        <f>A100+0.1</f>
        <v>47.1</v>
      </c>
      <c r="B101" s="82" t="s">
        <v>47</v>
      </c>
      <c r="C101" s="51" t="s">
        <v>37</v>
      </c>
      <c r="D101" s="78">
        <v>300</v>
      </c>
      <c r="E101" s="83"/>
      <c r="F101" s="79">
        <f t="shared" ref="F101" si="27">ROUND(E101*D101,2)</f>
        <v>0</v>
      </c>
      <c r="G101" s="45"/>
      <c r="H101" s="44"/>
    </row>
    <row r="102" spans="1:8" s="52" customFormat="1" ht="94.5" x14ac:dyDescent="0.25">
      <c r="A102" s="66">
        <f>A100+1</f>
        <v>48</v>
      </c>
      <c r="B102" s="49" t="s">
        <v>93</v>
      </c>
      <c r="C102" s="18"/>
      <c r="D102" s="84"/>
      <c r="E102" s="84"/>
      <c r="F102" s="70">
        <f>SUBTOTAL(9,F103:F105)</f>
        <v>0</v>
      </c>
      <c r="G102" s="44"/>
      <c r="H102" s="44"/>
    </row>
    <row r="103" spans="1:8" s="52" customFormat="1" ht="24.95" customHeight="1" x14ac:dyDescent="0.25">
      <c r="A103" s="67">
        <f>A102+0.1</f>
        <v>48.1</v>
      </c>
      <c r="B103" s="85" t="s">
        <v>63</v>
      </c>
      <c r="C103" s="51" t="s">
        <v>37</v>
      </c>
      <c r="D103" s="78">
        <v>300</v>
      </c>
      <c r="E103" s="83"/>
      <c r="F103" s="79">
        <f t="shared" ref="F103:F105" si="28">ROUND(E103*D103,2)</f>
        <v>0</v>
      </c>
      <c r="G103" s="45"/>
      <c r="H103" s="44"/>
    </row>
    <row r="104" spans="1:8" s="52" customFormat="1" ht="24.95" customHeight="1" x14ac:dyDescent="0.25">
      <c r="A104" s="67">
        <f>A103+0.1</f>
        <v>48.2</v>
      </c>
      <c r="B104" s="85" t="s">
        <v>84</v>
      </c>
      <c r="C104" s="51" t="s">
        <v>37</v>
      </c>
      <c r="D104" s="78">
        <v>100</v>
      </c>
      <c r="E104" s="83"/>
      <c r="F104" s="79">
        <f t="shared" si="28"/>
        <v>0</v>
      </c>
      <c r="G104" s="45"/>
      <c r="H104" s="44"/>
    </row>
    <row r="105" spans="1:8" s="52" customFormat="1" ht="24.95" customHeight="1" x14ac:dyDescent="0.25">
      <c r="A105" s="67">
        <f>A103+0.1</f>
        <v>48.2</v>
      </c>
      <c r="B105" s="85" t="s">
        <v>48</v>
      </c>
      <c r="C105" s="51" t="s">
        <v>37</v>
      </c>
      <c r="D105" s="78">
        <v>300</v>
      </c>
      <c r="E105" s="83"/>
      <c r="F105" s="79">
        <f t="shared" si="28"/>
        <v>0</v>
      </c>
      <c r="G105" s="45"/>
      <c r="H105" s="44"/>
    </row>
    <row r="106" spans="1:8" s="52" customFormat="1" ht="126" x14ac:dyDescent="0.25">
      <c r="A106" s="66">
        <f>A102+1</f>
        <v>49</v>
      </c>
      <c r="B106" s="49" t="s">
        <v>99</v>
      </c>
      <c r="C106" s="18"/>
      <c r="D106" s="84"/>
      <c r="E106" s="84"/>
      <c r="F106" s="70">
        <f>SUBTOTAL(9,F107:F109)</f>
        <v>0</v>
      </c>
      <c r="G106" s="44"/>
      <c r="H106" s="44"/>
    </row>
    <row r="107" spans="1:8" s="52" customFormat="1" ht="24.95" customHeight="1" x14ac:dyDescent="0.25">
      <c r="A107" s="67">
        <f>A106+0.1</f>
        <v>49.1</v>
      </c>
      <c r="B107" s="85" t="s">
        <v>44</v>
      </c>
      <c r="C107" s="51" t="s">
        <v>28</v>
      </c>
      <c r="D107" s="78">
        <v>4</v>
      </c>
      <c r="E107" s="83"/>
      <c r="F107" s="79">
        <f t="shared" ref="F107:F109" si="29">ROUND(E107*D107,2)</f>
        <v>0</v>
      </c>
      <c r="G107" s="45"/>
      <c r="H107" s="44"/>
    </row>
    <row r="108" spans="1:8" s="52" customFormat="1" ht="24.95" customHeight="1" x14ac:dyDescent="0.25">
      <c r="A108" s="67">
        <f t="shared" ref="A108:A109" si="30">A107+0.1</f>
        <v>49.2</v>
      </c>
      <c r="B108" s="85" t="s">
        <v>63</v>
      </c>
      <c r="C108" s="51" t="s">
        <v>28</v>
      </c>
      <c r="D108" s="78">
        <v>12</v>
      </c>
      <c r="E108" s="83"/>
      <c r="F108" s="79">
        <f t="shared" si="29"/>
        <v>0</v>
      </c>
      <c r="G108" s="45"/>
      <c r="H108" s="44"/>
    </row>
    <row r="109" spans="1:8" s="52" customFormat="1" ht="24.95" customHeight="1" x14ac:dyDescent="0.25">
      <c r="A109" s="67">
        <f t="shared" si="30"/>
        <v>49.300000000000004</v>
      </c>
      <c r="B109" s="85" t="s">
        <v>48</v>
      </c>
      <c r="C109" s="51" t="s">
        <v>28</v>
      </c>
      <c r="D109" s="78">
        <v>16</v>
      </c>
      <c r="E109" s="83"/>
      <c r="F109" s="79">
        <f t="shared" si="29"/>
        <v>0</v>
      </c>
      <c r="G109" s="45"/>
      <c r="H109" s="44"/>
    </row>
    <row r="110" spans="1:8" s="52" customFormat="1" ht="110.25" x14ac:dyDescent="0.25">
      <c r="A110" s="66">
        <f>A106+1</f>
        <v>50</v>
      </c>
      <c r="B110" s="49" t="s">
        <v>100</v>
      </c>
      <c r="C110" s="18"/>
      <c r="D110" s="84"/>
      <c r="E110" s="84"/>
      <c r="F110" s="70">
        <f>SUBTOTAL(9,F111)</f>
        <v>0</v>
      </c>
      <c r="G110" s="44"/>
      <c r="H110" s="44"/>
    </row>
    <row r="111" spans="1:8" s="52" customFormat="1" ht="24.95" customHeight="1" x14ac:dyDescent="0.25">
      <c r="A111" s="67">
        <f>A110+0.1</f>
        <v>50.1</v>
      </c>
      <c r="B111" s="82" t="s">
        <v>48</v>
      </c>
      <c r="C111" s="51" t="s">
        <v>28</v>
      </c>
      <c r="D111" s="88">
        <v>8</v>
      </c>
      <c r="E111" s="83"/>
      <c r="F111" s="79">
        <f t="shared" ref="F111" si="31">ROUND(E111*D111,2)</f>
        <v>0</v>
      </c>
      <c r="G111" s="45"/>
      <c r="H111" s="44"/>
    </row>
    <row r="112" spans="1:8" s="52" customFormat="1" ht="94.5" x14ac:dyDescent="0.25">
      <c r="A112" s="66">
        <f>A110+1</f>
        <v>51</v>
      </c>
      <c r="B112" s="49" t="s">
        <v>101</v>
      </c>
      <c r="C112" s="18"/>
      <c r="D112" s="84"/>
      <c r="E112" s="84"/>
      <c r="F112" s="70">
        <f>SUBTOTAL(9,F113:F116)</f>
        <v>0</v>
      </c>
      <c r="G112" s="44"/>
      <c r="H112" s="44"/>
    </row>
    <row r="113" spans="1:8" s="52" customFormat="1" ht="24.95" customHeight="1" x14ac:dyDescent="0.25">
      <c r="A113" s="86">
        <f>A112+0.1</f>
        <v>51.1</v>
      </c>
      <c r="B113" s="92" t="s">
        <v>69</v>
      </c>
      <c r="C113" s="51" t="s">
        <v>28</v>
      </c>
      <c r="D113" s="88">
        <v>1</v>
      </c>
      <c r="E113" s="83"/>
      <c r="F113" s="79">
        <f t="shared" ref="F113:F116" si="32">ROUND(E113*D113,2)</f>
        <v>0</v>
      </c>
      <c r="G113" s="45"/>
      <c r="H113" s="44"/>
    </row>
    <row r="114" spans="1:8" s="52" customFormat="1" ht="24.95" customHeight="1" x14ac:dyDescent="0.25">
      <c r="A114" s="86">
        <f t="shared" ref="A114:A116" si="33">A113+0.1</f>
        <v>51.2</v>
      </c>
      <c r="B114" s="92" t="s">
        <v>70</v>
      </c>
      <c r="C114" s="51" t="s">
        <v>28</v>
      </c>
      <c r="D114" s="88">
        <v>1</v>
      </c>
      <c r="E114" s="83"/>
      <c r="F114" s="79">
        <f t="shared" si="32"/>
        <v>0</v>
      </c>
      <c r="G114" s="45"/>
      <c r="H114" s="44"/>
    </row>
    <row r="115" spans="1:8" s="52" customFormat="1" ht="24.95" customHeight="1" x14ac:dyDescent="0.25">
      <c r="A115" s="86">
        <f t="shared" si="33"/>
        <v>51.300000000000004</v>
      </c>
      <c r="B115" s="92" t="s">
        <v>102</v>
      </c>
      <c r="C115" s="51" t="s">
        <v>37</v>
      </c>
      <c r="D115" s="88">
        <v>1000</v>
      </c>
      <c r="E115" s="83"/>
      <c r="F115" s="79">
        <f t="shared" si="32"/>
        <v>0</v>
      </c>
      <c r="G115" s="45"/>
      <c r="H115" s="44"/>
    </row>
    <row r="116" spans="1:8" s="52" customFormat="1" ht="24.95" customHeight="1" x14ac:dyDescent="0.25">
      <c r="A116" s="86">
        <f t="shared" si="33"/>
        <v>51.400000000000006</v>
      </c>
      <c r="B116" s="92" t="s">
        <v>71</v>
      </c>
      <c r="C116" s="51" t="s">
        <v>32</v>
      </c>
      <c r="D116" s="88">
        <v>1</v>
      </c>
      <c r="E116" s="83"/>
      <c r="F116" s="79">
        <f t="shared" si="32"/>
        <v>0</v>
      </c>
      <c r="G116" s="45"/>
      <c r="H116" s="44"/>
    </row>
    <row r="117" spans="1:8" s="52" customFormat="1" ht="94.5" x14ac:dyDescent="0.25">
      <c r="A117" s="66">
        <f>A112+1</f>
        <v>52</v>
      </c>
      <c r="B117" s="49" t="s">
        <v>95</v>
      </c>
      <c r="C117" s="18"/>
      <c r="D117" s="84"/>
      <c r="E117" s="84"/>
      <c r="F117" s="70">
        <f>SUBTOTAL(9,F118:F122)</f>
        <v>0</v>
      </c>
      <c r="G117" s="44"/>
      <c r="H117" s="44"/>
    </row>
    <row r="118" spans="1:8" s="52" customFormat="1" ht="24.95" customHeight="1" x14ac:dyDescent="0.25">
      <c r="A118" s="86">
        <f>A117+0.1</f>
        <v>52.1</v>
      </c>
      <c r="B118" s="92" t="s">
        <v>69</v>
      </c>
      <c r="C118" s="51" t="s">
        <v>28</v>
      </c>
      <c r="D118" s="88">
        <v>1</v>
      </c>
      <c r="E118" s="83"/>
      <c r="F118" s="79">
        <f t="shared" ref="F118:F122" si="34">ROUND(E118*D118,2)</f>
        <v>0</v>
      </c>
      <c r="G118" s="45"/>
      <c r="H118" s="44"/>
    </row>
    <row r="119" spans="1:8" s="52" customFormat="1" ht="24.95" customHeight="1" x14ac:dyDescent="0.25">
      <c r="A119" s="86">
        <f t="shared" ref="A119:A122" si="35">A118+0.1</f>
        <v>52.2</v>
      </c>
      <c r="B119" s="92" t="s">
        <v>70</v>
      </c>
      <c r="C119" s="51" t="s">
        <v>28</v>
      </c>
      <c r="D119" s="88">
        <v>1</v>
      </c>
      <c r="E119" s="83"/>
      <c r="F119" s="79">
        <f t="shared" si="34"/>
        <v>0</v>
      </c>
      <c r="G119" s="45"/>
      <c r="H119" s="44"/>
    </row>
    <row r="120" spans="1:8" s="52" customFormat="1" ht="24.95" customHeight="1" x14ac:dyDescent="0.25">
      <c r="A120" s="86">
        <f t="shared" si="35"/>
        <v>52.300000000000004</v>
      </c>
      <c r="B120" s="92" t="s">
        <v>73</v>
      </c>
      <c r="C120" s="51" t="s">
        <v>32</v>
      </c>
      <c r="D120" s="88">
        <v>1</v>
      </c>
      <c r="E120" s="83"/>
      <c r="F120" s="79">
        <f t="shared" si="34"/>
        <v>0</v>
      </c>
      <c r="G120" s="45"/>
      <c r="H120" s="44"/>
    </row>
    <row r="121" spans="1:8" s="52" customFormat="1" ht="24.95" customHeight="1" x14ac:dyDescent="0.25">
      <c r="A121" s="86">
        <f t="shared" si="35"/>
        <v>52.400000000000006</v>
      </c>
      <c r="B121" s="92" t="s">
        <v>71</v>
      </c>
      <c r="C121" s="51" t="s">
        <v>32</v>
      </c>
      <c r="D121" s="88">
        <v>1</v>
      </c>
      <c r="E121" s="83"/>
      <c r="F121" s="79">
        <f t="shared" si="34"/>
        <v>0</v>
      </c>
      <c r="G121" s="45"/>
      <c r="H121" s="44"/>
    </row>
    <row r="122" spans="1:8" s="52" customFormat="1" ht="24.95" customHeight="1" x14ac:dyDescent="0.25">
      <c r="A122" s="86">
        <f t="shared" si="35"/>
        <v>52.500000000000007</v>
      </c>
      <c r="B122" s="92" t="s">
        <v>72</v>
      </c>
      <c r="C122" s="51" t="s">
        <v>32</v>
      </c>
      <c r="D122" s="88">
        <v>2</v>
      </c>
      <c r="E122" s="83"/>
      <c r="F122" s="79">
        <f t="shared" si="34"/>
        <v>0</v>
      </c>
      <c r="G122" s="45"/>
      <c r="H122" s="44"/>
    </row>
    <row r="123" spans="1:8" s="52" customFormat="1" ht="63" x14ac:dyDescent="0.25">
      <c r="A123" s="66">
        <f>A117+1</f>
        <v>53</v>
      </c>
      <c r="B123" s="49" t="s">
        <v>64</v>
      </c>
      <c r="C123" s="17"/>
      <c r="D123" s="80"/>
      <c r="E123" s="80"/>
      <c r="F123" s="70">
        <f>SUBTOTAL(9, F124:F129)</f>
        <v>0</v>
      </c>
      <c r="G123" s="45"/>
      <c r="H123" s="44"/>
    </row>
    <row r="124" spans="1:8" s="52" customFormat="1" ht="24.95" customHeight="1" x14ac:dyDescent="0.25">
      <c r="A124" s="86">
        <f>A123+0.1</f>
        <v>53.1</v>
      </c>
      <c r="B124" s="87" t="s">
        <v>49</v>
      </c>
      <c r="C124" s="51" t="s">
        <v>50</v>
      </c>
      <c r="D124" s="88">
        <v>500</v>
      </c>
      <c r="E124" s="89"/>
      <c r="F124" s="79">
        <f t="shared" ref="F124:F129" si="36">ROUND(E124*D124,2)</f>
        <v>0</v>
      </c>
      <c r="G124" s="45"/>
      <c r="H124" s="44"/>
    </row>
    <row r="125" spans="1:8" s="52" customFormat="1" ht="24.95" customHeight="1" x14ac:dyDescent="0.25">
      <c r="A125" s="86">
        <f t="shared" ref="A125:A129" si="37">A124+0.1</f>
        <v>53.2</v>
      </c>
      <c r="B125" s="87" t="s">
        <v>51</v>
      </c>
      <c r="C125" s="51" t="s">
        <v>50</v>
      </c>
      <c r="D125" s="88">
        <v>500</v>
      </c>
      <c r="E125" s="89"/>
      <c r="F125" s="79">
        <f t="shared" si="36"/>
        <v>0</v>
      </c>
      <c r="G125" s="45"/>
      <c r="H125" s="44"/>
    </row>
    <row r="126" spans="1:8" s="52" customFormat="1" ht="24.95" customHeight="1" x14ac:dyDescent="0.25">
      <c r="A126" s="86">
        <f t="shared" si="37"/>
        <v>53.300000000000004</v>
      </c>
      <c r="B126" s="87" t="s">
        <v>52</v>
      </c>
      <c r="C126" s="51" t="s">
        <v>50</v>
      </c>
      <c r="D126" s="88">
        <v>500</v>
      </c>
      <c r="E126" s="89"/>
      <c r="F126" s="79">
        <f t="shared" si="36"/>
        <v>0</v>
      </c>
      <c r="G126" s="45"/>
      <c r="H126" s="44"/>
    </row>
    <row r="127" spans="1:8" s="52" customFormat="1" ht="24.95" customHeight="1" x14ac:dyDescent="0.25">
      <c r="A127" s="86">
        <f t="shared" si="37"/>
        <v>53.400000000000006</v>
      </c>
      <c r="B127" s="87" t="s">
        <v>53</v>
      </c>
      <c r="C127" s="51" t="s">
        <v>50</v>
      </c>
      <c r="D127" s="88">
        <v>500</v>
      </c>
      <c r="E127" s="89"/>
      <c r="F127" s="79">
        <f t="shared" si="36"/>
        <v>0</v>
      </c>
      <c r="G127" s="45"/>
      <c r="H127" s="44"/>
    </row>
    <row r="128" spans="1:8" s="52" customFormat="1" ht="24.95" customHeight="1" x14ac:dyDescent="0.25">
      <c r="A128" s="86">
        <f t="shared" si="37"/>
        <v>53.500000000000007</v>
      </c>
      <c r="B128" s="87" t="s">
        <v>54</v>
      </c>
      <c r="C128" s="51" t="s">
        <v>50</v>
      </c>
      <c r="D128" s="88">
        <v>500</v>
      </c>
      <c r="E128" s="89"/>
      <c r="F128" s="79">
        <f t="shared" si="36"/>
        <v>0</v>
      </c>
      <c r="G128" s="45"/>
      <c r="H128" s="44"/>
    </row>
    <row r="129" spans="1:8" s="52" customFormat="1" ht="24.95" customHeight="1" x14ac:dyDescent="0.25">
      <c r="A129" s="86">
        <f t="shared" si="37"/>
        <v>53.600000000000009</v>
      </c>
      <c r="B129" s="87" t="s">
        <v>55</v>
      </c>
      <c r="C129" s="51" t="s">
        <v>50</v>
      </c>
      <c r="D129" s="88">
        <v>500</v>
      </c>
      <c r="E129" s="89"/>
      <c r="F129" s="79">
        <f t="shared" si="36"/>
        <v>0</v>
      </c>
      <c r="G129" s="45"/>
      <c r="H129" s="44"/>
    </row>
    <row r="130" spans="1:8" s="52" customFormat="1" ht="63" x14ac:dyDescent="0.25">
      <c r="A130" s="66">
        <f>A123+1</f>
        <v>54</v>
      </c>
      <c r="B130" s="49" t="s">
        <v>65</v>
      </c>
      <c r="C130" s="17"/>
      <c r="D130" s="80"/>
      <c r="E130" s="80"/>
      <c r="F130" s="70">
        <f>SUBTOTAL(9, F131)</f>
        <v>0</v>
      </c>
      <c r="G130" s="45"/>
      <c r="H130" s="44"/>
    </row>
    <row r="131" spans="1:8" s="52" customFormat="1" ht="24.95" customHeight="1" x14ac:dyDescent="0.25">
      <c r="A131" s="86">
        <f>A130+0.1</f>
        <v>54.1</v>
      </c>
      <c r="B131" s="87" t="s">
        <v>56</v>
      </c>
      <c r="C131" s="51" t="s">
        <v>57</v>
      </c>
      <c r="D131" s="88">
        <v>5</v>
      </c>
      <c r="E131" s="89"/>
      <c r="F131" s="79">
        <f t="shared" ref="F131" si="38">ROUND(E131*D131,2)</f>
        <v>0</v>
      </c>
      <c r="G131" s="45"/>
      <c r="H131" s="44"/>
    </row>
    <row r="132" spans="1:8" s="52" customFormat="1" ht="63" x14ac:dyDescent="0.25">
      <c r="A132" s="66">
        <f>A130+1</f>
        <v>55</v>
      </c>
      <c r="B132" s="49" t="s">
        <v>66</v>
      </c>
      <c r="C132" s="17"/>
      <c r="D132" s="80"/>
      <c r="E132" s="80"/>
      <c r="F132" s="70">
        <f>SUBTOTAL(9, F133)</f>
        <v>0</v>
      </c>
      <c r="G132" s="45"/>
      <c r="H132" s="44"/>
    </row>
    <row r="133" spans="1:8" s="52" customFormat="1" ht="24.95" customHeight="1" x14ac:dyDescent="0.25">
      <c r="A133" s="86">
        <f>A132+0.1</f>
        <v>55.1</v>
      </c>
      <c r="B133" s="87" t="s">
        <v>58</v>
      </c>
      <c r="C133" s="51" t="s">
        <v>59</v>
      </c>
      <c r="D133" s="78">
        <v>2000</v>
      </c>
      <c r="E133" s="83"/>
      <c r="F133" s="90">
        <f t="shared" ref="F133" si="39">ROUND(E133*D133,2)</f>
        <v>0</v>
      </c>
      <c r="G133" s="91"/>
      <c r="H133" s="44"/>
    </row>
    <row r="134" spans="1:8" s="52" customFormat="1" ht="24.95" customHeight="1" x14ac:dyDescent="0.25">
      <c r="A134" s="66">
        <f>A132+1</f>
        <v>56</v>
      </c>
      <c r="B134" s="49" t="s">
        <v>134</v>
      </c>
      <c r="C134" s="17"/>
      <c r="D134" s="80"/>
      <c r="E134" s="80"/>
      <c r="F134" s="70">
        <f>SUBTOTAL(9, F135)</f>
        <v>0</v>
      </c>
      <c r="G134" s="45"/>
      <c r="H134" s="44"/>
    </row>
    <row r="135" spans="1:8" s="52" customFormat="1" ht="24.95" customHeight="1" x14ac:dyDescent="0.25">
      <c r="A135" s="86">
        <f>A134+0.1</f>
        <v>56.1</v>
      </c>
      <c r="B135" s="87" t="s">
        <v>135</v>
      </c>
      <c r="C135" s="51" t="s">
        <v>32</v>
      </c>
      <c r="D135" s="78">
        <v>1</v>
      </c>
      <c r="E135" s="212">
        <f>+SUBTOTAL(9,F15:F133)*15%</f>
        <v>0</v>
      </c>
      <c r="F135" s="90">
        <f t="shared" ref="F135" si="40">ROUND(E135*D135,2)</f>
        <v>0</v>
      </c>
      <c r="G135" s="91"/>
      <c r="H135" s="44"/>
    </row>
    <row r="136" spans="1:8" s="55" customFormat="1" ht="12.75" x14ac:dyDescent="0.25">
      <c r="A136" s="68"/>
      <c r="B136" s="56"/>
      <c r="C136" s="56"/>
      <c r="D136" s="56"/>
      <c r="E136" s="56"/>
      <c r="F136" s="56"/>
      <c r="G136" s="53"/>
      <c r="H136" s="54"/>
    </row>
    <row r="137" spans="1:8" s="102" customFormat="1" ht="24.95" customHeight="1" x14ac:dyDescent="0.25">
      <c r="A137" s="230" t="s">
        <v>75</v>
      </c>
      <c r="B137" s="231"/>
      <c r="C137" s="231"/>
      <c r="D137" s="231"/>
      <c r="E137" s="232"/>
      <c r="F137" s="108">
        <f>+SUBTOTAL(9,F17:F136)</f>
        <v>0</v>
      </c>
      <c r="G137" s="109"/>
      <c r="H137" s="109"/>
    </row>
    <row r="138" spans="1:8" x14ac:dyDescent="0.25">
      <c r="A138" s="27"/>
      <c r="B138" s="26"/>
      <c r="C138" s="27"/>
      <c r="D138" s="35"/>
      <c r="E138" s="28"/>
      <c r="F138" s="210"/>
      <c r="G138" s="28"/>
      <c r="H138" s="28"/>
    </row>
    <row r="139" spans="1:8" ht="15.75" thickBot="1" x14ac:dyDescent="0.3">
      <c r="A139" s="27"/>
      <c r="B139" s="28"/>
      <c r="C139" s="27"/>
      <c r="D139" s="35"/>
      <c r="E139" s="28"/>
      <c r="F139" s="210"/>
      <c r="H139" s="28"/>
    </row>
    <row r="140" spans="1:8" ht="36.6" customHeight="1" x14ac:dyDescent="0.25">
      <c r="A140" s="27"/>
      <c r="B140" s="214" t="s">
        <v>15</v>
      </c>
      <c r="C140" s="222"/>
      <c r="D140" s="223"/>
      <c r="E140" s="224"/>
      <c r="F140" s="188"/>
      <c r="G140" s="28"/>
      <c r="H140" s="28"/>
    </row>
    <row r="141" spans="1:8" ht="27.6" customHeight="1" x14ac:dyDescent="0.25">
      <c r="A141" s="27"/>
      <c r="B141" s="215"/>
      <c r="C141" s="217" t="s">
        <v>14</v>
      </c>
      <c r="D141" s="217"/>
      <c r="E141" s="217"/>
      <c r="F141" s="186" t="s">
        <v>122</v>
      </c>
      <c r="G141" s="28"/>
      <c r="H141" s="28"/>
    </row>
    <row r="142" spans="1:8" ht="34.9" customHeight="1" x14ac:dyDescent="0.25">
      <c r="A142" s="27"/>
      <c r="B142" s="215"/>
      <c r="C142" s="225"/>
      <c r="D142" s="226"/>
      <c r="E142" s="227"/>
      <c r="F142" s="189"/>
      <c r="G142" s="28"/>
      <c r="H142" s="28"/>
    </row>
    <row r="143" spans="1:8" ht="36" customHeight="1" thickBot="1" x14ac:dyDescent="0.3">
      <c r="A143" s="27"/>
      <c r="B143" s="216"/>
      <c r="C143" s="218" t="s">
        <v>18</v>
      </c>
      <c r="D143" s="218"/>
      <c r="E143" s="218"/>
      <c r="F143" s="187" t="s">
        <v>123</v>
      </c>
      <c r="G143" s="28"/>
      <c r="H143" s="28"/>
    </row>
    <row r="144" spans="1:8" x14ac:dyDescent="0.25">
      <c r="A144" s="27"/>
      <c r="B144" s="28"/>
      <c r="C144" s="27"/>
      <c r="D144" s="35"/>
      <c r="E144" s="28"/>
      <c r="F144" s="28"/>
      <c r="G144" s="28"/>
      <c r="H144" s="28"/>
    </row>
    <row r="145" spans="1:8" x14ac:dyDescent="0.25">
      <c r="A145" s="27"/>
      <c r="B145" s="28"/>
      <c r="C145" s="27"/>
      <c r="D145" s="35"/>
      <c r="E145" s="28"/>
      <c r="F145" s="28"/>
      <c r="G145" s="28"/>
      <c r="H145" s="28"/>
    </row>
  </sheetData>
  <sheetProtection formatCells="0" formatColumns="0" formatRows="0" insertRows="0" deleteRows="0"/>
  <protectedRanges>
    <protectedRange sqref="C140:E142" name="Range7"/>
    <protectedRange sqref="G16:H84 G136:H137" name="Range6"/>
    <protectedRange sqref="D68:E68 B55:E55 B23:E23 C31:E31 B62:E62 D26:E30 D32:E36 D38:E42 D50:E54 D70:E70 B81:E81 B76:E76 B71:E71 B69:E69 D24:E24 A98:A99 A16:C16 A101 A107:A109 A111 C25:E25 B67:E67 B17:C17 D56:E61 D44:E48 A24:B24 B25:B26 A26 B49:E49 B43:E43 C37:E37 A27:B30 B31:B32 A32 A33:B36 B37:B42 A38:A42 A44:B48 A50:B54 A56:B61 A68:B68 A70:B70 A63:B66 A72:B75 D77:E80 A77:B80 D82:E84 A82:B84 A86:A88 A103:A105 A93:A96 D16:E22 A18:B22 A90:A91 D63:E66 D72:E75" name="Range3"/>
    <protectedRange sqref="B3:B5" name="Range1"/>
    <protectedRange sqref="G85:H133" name="Range6_1"/>
    <protectedRange sqref="A85:E85 A89:E89 A92:E92 B98:B99 A97:E97 A100:E100 A102:E102 B107:B109 A106:E106 A110:E110 A17 A23 B101 D111:E111 D131:E131 B131 B133 D133:E133 D98:E99 D101:E101 D107:E109 D124:E129 A25 B132:E132 B123:E123 A31 A37 A43 A49 A55 A62 A67 A69 A71 A76 A81 A112:E112 D113:E116 A117:E117 A113:A116 D118:E122 A118:A123 A124:B129 A130:E130 A131:A133 D86:E88 B86:B88 B103:B105 D103:E105 B93:B96 D93:E96 B90:B91 D90:E91" name="Range3_1"/>
    <protectedRange sqref="G134:H135" name="Range6_1_1"/>
    <protectedRange sqref="A134:E134 D135:E135 A135:B135" name="Range3_1_1"/>
  </protectedRanges>
  <mergeCells count="8">
    <mergeCell ref="E4:F4"/>
    <mergeCell ref="A16:F16"/>
    <mergeCell ref="A137:E137"/>
    <mergeCell ref="B140:B143"/>
    <mergeCell ref="C140:E140"/>
    <mergeCell ref="C141:E141"/>
    <mergeCell ref="C142:E142"/>
    <mergeCell ref="C143:E143"/>
  </mergeCells>
  <dataValidations count="1">
    <dataValidation type="decimal" operator="greaterThanOrEqual" allowBlank="1" showInputMessage="1" showErrorMessage="1" sqref="D68:E68 D70 D77:D80 D38:E42 E61:E67 D86:D88 D17:E24 D98:D99 D101:E101 E69:E89 D107:D109 D118:D135 D93:D96 D26:D29 E25:E29 D30:E30 E31:E35 D32:D35 D36:E36 E37 D50:E54 E55 D56:E60 D61 E43 D44:E48 E49 D72:D75 D111 D113:D116 D90:E91 D63:D66 D82:D84 D103:D105 E92:E100 E102:E135" xr:uid="{CF97CB1C-5135-4D20-9D67-1833F41B489F}">
      <formula1>0</formula1>
    </dataValidation>
  </dataValidations>
  <pageMargins left="0.70866141732283472" right="0.70866141732283472" top="0.74803149606299213" bottom="0.74803149606299213" header="0.31496062992125984" footer="0.31496062992125984"/>
  <pageSetup paperSize="9" scale="50" fitToHeight="0" orientation="landscape" r:id="rId1"/>
  <ignoredErrors>
    <ignoredError sqref="A134 A130 A132 A123 A117 A112 A110 A102 A97 A92 A89 A85 F131 F133"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86A59-5F25-43FB-80B7-3EB83B162A86}">
  <sheetPr>
    <tabColor theme="0"/>
    <pageSetUpPr fitToPage="1"/>
  </sheetPr>
  <dimension ref="A1:P40"/>
  <sheetViews>
    <sheetView tabSelected="1" view="pageBreakPreview" topLeftCell="A27" zoomScale="80" zoomScaleNormal="60" zoomScaleSheetLayoutView="80" workbookViewId="0">
      <selection activeCell="A16" sqref="A16"/>
    </sheetView>
  </sheetViews>
  <sheetFormatPr defaultColWidth="9.140625" defaultRowHeight="15" x14ac:dyDescent="0.25"/>
  <cols>
    <col min="1" max="1" width="13.5703125" style="139" customWidth="1"/>
    <col min="2" max="2" width="84.5703125" style="170" customWidth="1"/>
    <col min="3" max="3" width="13.28515625" style="139" customWidth="1"/>
    <col min="4" max="4" width="7.5703125" style="171" customWidth="1"/>
    <col min="5" max="6" width="30.7109375" style="206" customWidth="1"/>
    <col min="7" max="7" width="7.28515625" style="139" customWidth="1"/>
    <col min="8" max="9" width="30.7109375" style="206" customWidth="1"/>
    <col min="10" max="10" width="37.140625" style="197" customWidth="1"/>
    <col min="11" max="11" width="59.85546875" style="139" customWidth="1"/>
    <col min="12" max="16384" width="9.140625" style="22"/>
  </cols>
  <sheetData>
    <row r="1" spans="1:16" s="19" customFormat="1" ht="31.5" x14ac:dyDescent="0.5">
      <c r="A1" s="110"/>
      <c r="B1" s="111" t="s">
        <v>9</v>
      </c>
      <c r="C1" s="112"/>
      <c r="D1" s="113"/>
      <c r="E1" s="198"/>
      <c r="F1" s="198"/>
      <c r="G1" s="110"/>
      <c r="H1" s="198"/>
      <c r="I1" s="198"/>
      <c r="J1" s="190"/>
      <c r="K1" s="110"/>
    </row>
    <row r="2" spans="1:16" customFormat="1" ht="28.9" customHeight="1" x14ac:dyDescent="0.25">
      <c r="A2" s="114"/>
      <c r="B2" s="115" t="s">
        <v>19</v>
      </c>
      <c r="C2" s="116"/>
      <c r="D2" s="117"/>
      <c r="E2" s="199"/>
      <c r="F2" s="199"/>
      <c r="G2" s="114"/>
      <c r="H2" s="199"/>
      <c r="I2" s="199"/>
      <c r="J2" s="191"/>
      <c r="K2" s="114"/>
    </row>
    <row r="3" spans="1:16" s="124" customFormat="1" ht="35.1" customHeight="1" x14ac:dyDescent="0.25">
      <c r="A3" s="118" t="s">
        <v>6</v>
      </c>
      <c r="B3" s="106" t="s">
        <v>148</v>
      </c>
      <c r="C3" s="119"/>
      <c r="D3" s="120"/>
      <c r="E3" s="200"/>
      <c r="F3" s="200"/>
      <c r="G3" s="121"/>
      <c r="H3" s="200"/>
      <c r="I3" s="200"/>
      <c r="J3" s="192"/>
      <c r="K3" s="122"/>
      <c r="L3" s="123"/>
      <c r="M3" s="123"/>
      <c r="N3" s="123"/>
      <c r="O3" s="123"/>
      <c r="P3" s="123"/>
    </row>
    <row r="4" spans="1:16" s="124" customFormat="1" ht="31.5" x14ac:dyDescent="0.25">
      <c r="A4" s="125" t="s">
        <v>7</v>
      </c>
      <c r="B4" s="107" t="s">
        <v>143</v>
      </c>
      <c r="C4" s="119"/>
      <c r="D4" s="126"/>
      <c r="E4" s="233" t="s">
        <v>127</v>
      </c>
      <c r="F4" s="233"/>
      <c r="G4" s="233"/>
      <c r="H4" s="233"/>
      <c r="I4" s="208"/>
      <c r="J4" s="192"/>
      <c r="K4" s="122"/>
      <c r="L4" s="123"/>
      <c r="M4" s="123"/>
      <c r="N4" s="123"/>
      <c r="O4" s="123"/>
      <c r="P4" s="123"/>
    </row>
    <row r="5" spans="1:16" s="124" customFormat="1" ht="35.1" customHeight="1" x14ac:dyDescent="0.25">
      <c r="A5" s="128" t="s">
        <v>10</v>
      </c>
      <c r="B5" s="129"/>
      <c r="C5" s="119"/>
      <c r="D5" s="120"/>
      <c r="E5" s="200"/>
      <c r="F5" s="200"/>
      <c r="G5" s="121"/>
      <c r="H5" s="200"/>
      <c r="I5" s="200"/>
      <c r="J5" s="192"/>
      <c r="K5" s="122"/>
      <c r="L5" s="123"/>
      <c r="M5" s="123"/>
      <c r="N5" s="123"/>
      <c r="O5" s="123"/>
      <c r="P5" s="123"/>
    </row>
    <row r="6" spans="1:16" customFormat="1" ht="15.75" x14ac:dyDescent="0.25">
      <c r="A6" s="130"/>
      <c r="B6" s="131"/>
      <c r="C6" s="119"/>
      <c r="D6" s="120"/>
      <c r="E6" s="201"/>
      <c r="F6" s="201"/>
      <c r="G6" s="121"/>
      <c r="H6" s="201"/>
      <c r="I6" s="201"/>
      <c r="J6" s="193"/>
      <c r="K6" s="132"/>
      <c r="L6" s="21"/>
      <c r="M6" s="21"/>
      <c r="N6" s="21"/>
      <c r="O6" s="21"/>
      <c r="P6" s="21"/>
    </row>
    <row r="7" spans="1:16" s="123" customFormat="1" ht="15.75" x14ac:dyDescent="0.25">
      <c r="A7" s="94" t="s">
        <v>3</v>
      </c>
      <c r="B7" s="12"/>
      <c r="C7" s="133"/>
      <c r="D7" s="120"/>
      <c r="E7" s="200"/>
      <c r="F7" s="200"/>
      <c r="G7" s="121"/>
      <c r="H7" s="200"/>
      <c r="I7" s="200"/>
      <c r="J7" s="192"/>
      <c r="K7" s="122"/>
    </row>
    <row r="8" spans="1:16" s="123" customFormat="1" ht="15.75" x14ac:dyDescent="0.25">
      <c r="A8" s="96" t="s">
        <v>20</v>
      </c>
      <c r="B8" s="134"/>
      <c r="C8" s="135"/>
      <c r="D8" s="120"/>
      <c r="E8" s="200"/>
      <c r="F8" s="200"/>
      <c r="G8" s="121"/>
      <c r="H8" s="200"/>
      <c r="I8" s="200"/>
      <c r="J8" s="192"/>
      <c r="K8" s="122"/>
    </row>
    <row r="9" spans="1:16" s="123" customFormat="1" ht="15.75" x14ac:dyDescent="0.25">
      <c r="A9" s="96" t="s">
        <v>21</v>
      </c>
      <c r="B9" s="96"/>
      <c r="C9" s="136"/>
      <c r="D9" s="120"/>
      <c r="E9" s="200"/>
      <c r="F9" s="200"/>
      <c r="G9" s="121"/>
      <c r="H9" s="200"/>
      <c r="I9" s="200"/>
      <c r="J9" s="192"/>
      <c r="K9" s="122"/>
    </row>
    <row r="10" spans="1:16" s="123" customFormat="1" ht="15.75" x14ac:dyDescent="0.25">
      <c r="A10" s="96" t="s">
        <v>22</v>
      </c>
      <c r="B10" s="96"/>
      <c r="C10" s="136"/>
      <c r="D10" s="120"/>
      <c r="E10" s="200"/>
      <c r="F10" s="200"/>
      <c r="G10" s="121"/>
      <c r="H10" s="200"/>
      <c r="I10" s="200"/>
      <c r="J10" s="192"/>
      <c r="K10" s="122"/>
    </row>
    <row r="11" spans="1:16" s="123" customFormat="1" ht="15.75" x14ac:dyDescent="0.25">
      <c r="A11" s="97" t="s">
        <v>77</v>
      </c>
      <c r="B11" s="127"/>
      <c r="C11" s="119"/>
      <c r="D11" s="132"/>
      <c r="E11" s="202"/>
      <c r="F11" s="202"/>
      <c r="G11" s="132"/>
      <c r="H11" s="202"/>
      <c r="I11" s="202"/>
      <c r="J11" s="192"/>
      <c r="K11" s="122"/>
    </row>
    <row r="12" spans="1:16" s="21" customFormat="1" ht="15.75" x14ac:dyDescent="0.25">
      <c r="A12" s="135"/>
      <c r="B12" s="127"/>
      <c r="C12" s="119"/>
      <c r="D12" s="120"/>
      <c r="E12" s="201"/>
      <c r="F12" s="201"/>
      <c r="G12" s="121"/>
      <c r="H12" s="201"/>
      <c r="I12" s="201"/>
      <c r="J12" s="193"/>
      <c r="K12" s="132"/>
    </row>
    <row r="13" spans="1:16" customFormat="1" ht="15.75" x14ac:dyDescent="0.25">
      <c r="A13" s="137"/>
      <c r="B13" s="138"/>
      <c r="C13" s="137"/>
      <c r="D13" s="245" t="s">
        <v>106</v>
      </c>
      <c r="E13" s="245"/>
      <c r="F13" s="245"/>
      <c r="G13" s="245" t="s">
        <v>107</v>
      </c>
      <c r="H13" s="245"/>
      <c r="I13" s="245"/>
      <c r="J13" s="194" t="s">
        <v>5</v>
      </c>
      <c r="K13" s="139"/>
    </row>
    <row r="14" spans="1:16" ht="31.5" x14ac:dyDescent="0.25">
      <c r="A14" s="137" t="s">
        <v>0</v>
      </c>
      <c r="B14" s="138" t="s">
        <v>11</v>
      </c>
      <c r="C14" s="137" t="s">
        <v>1</v>
      </c>
      <c r="D14" s="140" t="s">
        <v>4</v>
      </c>
      <c r="E14" s="141" t="s">
        <v>108</v>
      </c>
      <c r="F14" s="141" t="s">
        <v>109</v>
      </c>
      <c r="G14" s="137" t="s">
        <v>110</v>
      </c>
      <c r="H14" s="141" t="s">
        <v>108</v>
      </c>
      <c r="I14" s="141" t="s">
        <v>111</v>
      </c>
      <c r="J14" s="195" t="s">
        <v>8</v>
      </c>
      <c r="K14" s="142" t="s">
        <v>17</v>
      </c>
    </row>
    <row r="15" spans="1:16" s="150" customFormat="1" ht="35.1" customHeight="1" x14ac:dyDescent="0.25">
      <c r="A15" s="143">
        <v>57</v>
      </c>
      <c r="B15" s="144" t="s">
        <v>124</v>
      </c>
      <c r="C15" s="145"/>
      <c r="D15" s="146"/>
      <c r="E15" s="147"/>
      <c r="F15" s="148">
        <f>SUBTOTAL(9, F16:F18)</f>
        <v>0</v>
      </c>
      <c r="G15" s="147"/>
      <c r="H15" s="148"/>
      <c r="I15" s="148">
        <f>SUBTOTAL(9, I16:I18)</f>
        <v>0</v>
      </c>
      <c r="J15" s="196">
        <f>SUBTOTAL(9, J16:J18)</f>
        <v>0</v>
      </c>
      <c r="K15" s="149"/>
    </row>
    <row r="16" spans="1:16" s="150" customFormat="1" ht="157.5" customHeight="1" x14ac:dyDescent="0.25">
      <c r="A16" s="151">
        <f>A15+0.1</f>
        <v>57.1</v>
      </c>
      <c r="B16" s="152" t="s">
        <v>130</v>
      </c>
      <c r="C16" s="153" t="s">
        <v>28</v>
      </c>
      <c r="D16" s="154">
        <v>7</v>
      </c>
      <c r="E16" s="155"/>
      <c r="F16" s="156">
        <f t="shared" ref="F16" si="0">ROUND(D16*E16,2)</f>
        <v>0</v>
      </c>
      <c r="G16" s="154">
        <v>7</v>
      </c>
      <c r="H16" s="155"/>
      <c r="I16" s="209">
        <f t="shared" ref="I16" si="1">ROUND(G16*H16,2)</f>
        <v>0</v>
      </c>
      <c r="J16" s="157">
        <f t="shared" ref="J16" si="2">SUM(F16,I16)</f>
        <v>0</v>
      </c>
      <c r="K16" s="149"/>
    </row>
    <row r="17" spans="1:11" s="150" customFormat="1" ht="157.5" customHeight="1" x14ac:dyDescent="0.25">
      <c r="A17" s="151">
        <f t="shared" ref="A17:A30" si="3">A16+0.1</f>
        <v>57.2</v>
      </c>
      <c r="B17" s="152" t="s">
        <v>131</v>
      </c>
      <c r="C17" s="153" t="s">
        <v>28</v>
      </c>
      <c r="D17" s="154">
        <v>1</v>
      </c>
      <c r="E17" s="155"/>
      <c r="F17" s="156">
        <f t="shared" ref="F17" si="4">ROUND(D17*E17,2)</f>
        <v>0</v>
      </c>
      <c r="G17" s="154">
        <v>1</v>
      </c>
      <c r="H17" s="155"/>
      <c r="I17" s="209">
        <f t="shared" ref="I17" si="5">ROUND(G17*H17,2)</f>
        <v>0</v>
      </c>
      <c r="J17" s="157">
        <f t="shared" ref="J17" si="6">SUM(F17,I17)</f>
        <v>0</v>
      </c>
      <c r="K17" s="149"/>
    </row>
    <row r="18" spans="1:11" s="150" customFormat="1" ht="157.5" customHeight="1" x14ac:dyDescent="0.25">
      <c r="A18" s="151">
        <f t="shared" si="3"/>
        <v>57.300000000000004</v>
      </c>
      <c r="B18" s="152" t="s">
        <v>132</v>
      </c>
      <c r="C18" s="153" t="s">
        <v>28</v>
      </c>
      <c r="D18" s="154">
        <v>1</v>
      </c>
      <c r="E18" s="155"/>
      <c r="F18" s="156">
        <f t="shared" ref="F18" si="7">ROUND(D18*E18,2)</f>
        <v>0</v>
      </c>
      <c r="G18" s="154">
        <v>1</v>
      </c>
      <c r="H18" s="155"/>
      <c r="I18" s="209">
        <f t="shared" ref="I18" si="8">ROUND(G18*H18,2)</f>
        <v>0</v>
      </c>
      <c r="J18" s="157">
        <f t="shared" ref="J18" si="9">SUM(F18,I18)</f>
        <v>0</v>
      </c>
      <c r="K18" s="149"/>
    </row>
    <row r="19" spans="1:11" s="150" customFormat="1" ht="35.1" customHeight="1" x14ac:dyDescent="0.25">
      <c r="A19" s="143">
        <f>A15+1</f>
        <v>58</v>
      </c>
      <c r="B19" s="144" t="s">
        <v>125</v>
      </c>
      <c r="C19" s="145"/>
      <c r="D19" s="146"/>
      <c r="E19" s="147"/>
      <c r="F19" s="148">
        <f xml:space="preserve"> SUBTOTAL(9,F20:F22)</f>
        <v>0</v>
      </c>
      <c r="G19" s="147"/>
      <c r="H19" s="148"/>
      <c r="I19" s="148">
        <f xml:space="preserve"> SUBTOTAL(9,I20:I22)</f>
        <v>0</v>
      </c>
      <c r="J19" s="196">
        <f xml:space="preserve"> SUBTOTAL(9,J20:J22)</f>
        <v>0</v>
      </c>
      <c r="K19" s="149"/>
    </row>
    <row r="20" spans="1:11" s="150" customFormat="1" ht="157.5" customHeight="1" x14ac:dyDescent="0.25">
      <c r="A20" s="151">
        <f t="shared" si="3"/>
        <v>58.1</v>
      </c>
      <c r="B20" s="152" t="s">
        <v>130</v>
      </c>
      <c r="C20" s="153" t="s">
        <v>28</v>
      </c>
      <c r="D20" s="154">
        <v>7</v>
      </c>
      <c r="E20" s="155"/>
      <c r="F20" s="156"/>
      <c r="G20" s="154">
        <v>7</v>
      </c>
      <c r="H20" s="155"/>
      <c r="I20" s="209">
        <f t="shared" ref="I20:I22" si="10">ROUND(G20*H20,2)</f>
        <v>0</v>
      </c>
      <c r="J20" s="157">
        <f t="shared" ref="J20:J22" si="11">SUM(F20,I20)</f>
        <v>0</v>
      </c>
      <c r="K20" s="149"/>
    </row>
    <row r="21" spans="1:11" s="150" customFormat="1" ht="157.5" customHeight="1" x14ac:dyDescent="0.25">
      <c r="A21" s="151">
        <f t="shared" si="3"/>
        <v>58.2</v>
      </c>
      <c r="B21" s="152" t="s">
        <v>131</v>
      </c>
      <c r="C21" s="153" t="s">
        <v>28</v>
      </c>
      <c r="D21" s="154">
        <v>1</v>
      </c>
      <c r="E21" s="155"/>
      <c r="F21" s="156">
        <f t="shared" ref="F21:F22" si="12">ROUND(D21*E21,2)</f>
        <v>0</v>
      </c>
      <c r="G21" s="154">
        <v>1</v>
      </c>
      <c r="H21" s="155"/>
      <c r="I21" s="209">
        <f t="shared" si="10"/>
        <v>0</v>
      </c>
      <c r="J21" s="157">
        <f t="shared" si="11"/>
        <v>0</v>
      </c>
      <c r="K21" s="149"/>
    </row>
    <row r="22" spans="1:11" s="150" customFormat="1" ht="157.5" customHeight="1" x14ac:dyDescent="0.25">
      <c r="A22" s="151">
        <f t="shared" si="3"/>
        <v>58.300000000000004</v>
      </c>
      <c r="B22" s="152" t="s">
        <v>132</v>
      </c>
      <c r="C22" s="153" t="s">
        <v>28</v>
      </c>
      <c r="D22" s="154">
        <v>1</v>
      </c>
      <c r="E22" s="155"/>
      <c r="F22" s="156">
        <f t="shared" si="12"/>
        <v>0</v>
      </c>
      <c r="G22" s="154">
        <v>1</v>
      </c>
      <c r="H22" s="155"/>
      <c r="I22" s="209">
        <f t="shared" si="10"/>
        <v>0</v>
      </c>
      <c r="J22" s="157">
        <f t="shared" si="11"/>
        <v>0</v>
      </c>
      <c r="K22" s="149"/>
    </row>
    <row r="23" spans="1:11" s="102" customFormat="1" ht="102" customHeight="1" x14ac:dyDescent="0.25">
      <c r="A23" s="159">
        <f>A19+1</f>
        <v>59</v>
      </c>
      <c r="B23" s="158" t="s">
        <v>126</v>
      </c>
      <c r="C23" s="145"/>
      <c r="D23" s="160"/>
      <c r="E23" s="203"/>
      <c r="F23" s="148">
        <f>SUBTOTAL(9, F24:F31)</f>
        <v>0</v>
      </c>
      <c r="G23" s="147"/>
      <c r="H23" s="148"/>
      <c r="I23" s="148">
        <f>SUBTOTAL(9, I24:I31)</f>
        <v>0</v>
      </c>
      <c r="J23" s="196">
        <f>SUBTOTAL(9, J24:J31)</f>
        <v>0</v>
      </c>
      <c r="K23" s="149"/>
    </row>
    <row r="24" spans="1:11" s="167" customFormat="1" ht="80.099999999999994" customHeight="1" x14ac:dyDescent="0.25">
      <c r="A24" s="161">
        <f t="shared" si="3"/>
        <v>59.1</v>
      </c>
      <c r="B24" s="152" t="s">
        <v>113</v>
      </c>
      <c r="C24" s="153" t="s">
        <v>114</v>
      </c>
      <c r="D24" s="162">
        <v>200</v>
      </c>
      <c r="E24" s="163"/>
      <c r="F24" s="164">
        <f t="shared" ref="F24:F31" si="13">ROUND(D24*E24,2)</f>
        <v>0</v>
      </c>
      <c r="G24" s="162">
        <v>200</v>
      </c>
      <c r="H24" s="163"/>
      <c r="I24" s="164">
        <f t="shared" ref="I24:I31" si="14">ROUND(G24*H24,2)</f>
        <v>0</v>
      </c>
      <c r="J24" s="165">
        <f t="shared" ref="J24:J31" si="15">SUM(F24,I24)</f>
        <v>0</v>
      </c>
      <c r="K24" s="166"/>
    </row>
    <row r="25" spans="1:11" s="167" customFormat="1" ht="80.099999999999994" customHeight="1" x14ac:dyDescent="0.25">
      <c r="A25" s="161">
        <f t="shared" si="3"/>
        <v>59.2</v>
      </c>
      <c r="B25" s="152" t="s">
        <v>115</v>
      </c>
      <c r="C25" s="153" t="s">
        <v>114</v>
      </c>
      <c r="D25" s="162">
        <v>200</v>
      </c>
      <c r="E25" s="163"/>
      <c r="F25" s="164">
        <f t="shared" si="13"/>
        <v>0</v>
      </c>
      <c r="G25" s="162">
        <v>200</v>
      </c>
      <c r="H25" s="163"/>
      <c r="I25" s="164">
        <f t="shared" si="14"/>
        <v>0</v>
      </c>
      <c r="J25" s="165">
        <f t="shared" si="15"/>
        <v>0</v>
      </c>
      <c r="K25" s="166"/>
    </row>
    <row r="26" spans="1:11" s="167" customFormat="1" ht="80.099999999999994" customHeight="1" x14ac:dyDescent="0.25">
      <c r="A26" s="161">
        <f t="shared" si="3"/>
        <v>59.300000000000004</v>
      </c>
      <c r="B26" s="152" t="s">
        <v>116</v>
      </c>
      <c r="C26" s="153" t="s">
        <v>114</v>
      </c>
      <c r="D26" s="162">
        <v>100</v>
      </c>
      <c r="E26" s="163"/>
      <c r="F26" s="164">
        <f t="shared" si="13"/>
        <v>0</v>
      </c>
      <c r="G26" s="162">
        <v>100</v>
      </c>
      <c r="H26" s="163"/>
      <c r="I26" s="164">
        <f t="shared" si="14"/>
        <v>0</v>
      </c>
      <c r="J26" s="165">
        <f t="shared" si="15"/>
        <v>0</v>
      </c>
      <c r="K26" s="166"/>
    </row>
    <row r="27" spans="1:11" s="167" customFormat="1" ht="80.099999999999994" customHeight="1" x14ac:dyDescent="0.25">
      <c r="A27" s="161">
        <f t="shared" si="3"/>
        <v>59.400000000000006</v>
      </c>
      <c r="B27" s="152" t="s">
        <v>117</v>
      </c>
      <c r="C27" s="153" t="s">
        <v>114</v>
      </c>
      <c r="D27" s="162">
        <v>100</v>
      </c>
      <c r="E27" s="163"/>
      <c r="F27" s="164">
        <f t="shared" si="13"/>
        <v>0</v>
      </c>
      <c r="G27" s="162">
        <v>100</v>
      </c>
      <c r="H27" s="163"/>
      <c r="I27" s="164">
        <f t="shared" si="14"/>
        <v>0</v>
      </c>
      <c r="J27" s="165">
        <f t="shared" si="15"/>
        <v>0</v>
      </c>
      <c r="K27" s="166"/>
    </row>
    <row r="28" spans="1:11" s="167" customFormat="1" ht="80.099999999999994" customHeight="1" x14ac:dyDescent="0.25">
      <c r="A28" s="161">
        <f t="shared" si="3"/>
        <v>59.500000000000007</v>
      </c>
      <c r="B28" s="152" t="s">
        <v>118</v>
      </c>
      <c r="C28" s="153" t="s">
        <v>114</v>
      </c>
      <c r="D28" s="162">
        <v>100</v>
      </c>
      <c r="E28" s="163"/>
      <c r="F28" s="164">
        <f t="shared" si="13"/>
        <v>0</v>
      </c>
      <c r="G28" s="162">
        <v>100</v>
      </c>
      <c r="H28" s="163"/>
      <c r="I28" s="164">
        <f t="shared" si="14"/>
        <v>0</v>
      </c>
      <c r="J28" s="165">
        <f t="shared" si="15"/>
        <v>0</v>
      </c>
      <c r="K28" s="166"/>
    </row>
    <row r="29" spans="1:11" s="167" customFormat="1" ht="80.099999999999994" customHeight="1" x14ac:dyDescent="0.25">
      <c r="A29" s="161">
        <f t="shared" si="3"/>
        <v>59.600000000000009</v>
      </c>
      <c r="B29" s="152" t="s">
        <v>119</v>
      </c>
      <c r="C29" s="153" t="s">
        <v>114</v>
      </c>
      <c r="D29" s="162">
        <v>100</v>
      </c>
      <c r="E29" s="163"/>
      <c r="F29" s="164">
        <f t="shared" si="13"/>
        <v>0</v>
      </c>
      <c r="G29" s="162">
        <v>100</v>
      </c>
      <c r="H29" s="163"/>
      <c r="I29" s="164">
        <f t="shared" si="14"/>
        <v>0</v>
      </c>
      <c r="J29" s="165">
        <f t="shared" si="15"/>
        <v>0</v>
      </c>
      <c r="K29" s="166"/>
    </row>
    <row r="30" spans="1:11" s="167" customFormat="1" ht="80.099999999999994" customHeight="1" x14ac:dyDescent="0.25">
      <c r="A30" s="161">
        <f t="shared" si="3"/>
        <v>59.70000000000001</v>
      </c>
      <c r="B30" s="172" t="s">
        <v>133</v>
      </c>
      <c r="C30" s="173" t="s">
        <v>112</v>
      </c>
      <c r="D30" s="174">
        <v>20</v>
      </c>
      <c r="E30" s="163"/>
      <c r="F30" s="175">
        <f t="shared" si="13"/>
        <v>0</v>
      </c>
      <c r="G30" s="174">
        <v>20</v>
      </c>
      <c r="H30" s="163"/>
      <c r="I30" s="175">
        <f t="shared" si="14"/>
        <v>0</v>
      </c>
      <c r="J30" s="176">
        <f t="shared" si="15"/>
        <v>0</v>
      </c>
      <c r="K30" s="177"/>
    </row>
    <row r="31" spans="1:11" s="102" customFormat="1" ht="80.099999999999994" customHeight="1" x14ac:dyDescent="0.25">
      <c r="A31" s="178">
        <f>A23+1</f>
        <v>60</v>
      </c>
      <c r="B31" s="179" t="s">
        <v>120</v>
      </c>
      <c r="C31" s="180" t="s">
        <v>121</v>
      </c>
      <c r="D31" s="181">
        <v>1</v>
      </c>
      <c r="E31" s="204"/>
      <c r="F31" s="207">
        <f t="shared" si="13"/>
        <v>0</v>
      </c>
      <c r="G31" s="181">
        <v>1</v>
      </c>
      <c r="H31" s="204"/>
      <c r="I31" s="207">
        <f t="shared" si="14"/>
        <v>0</v>
      </c>
      <c r="J31" s="182">
        <f t="shared" si="15"/>
        <v>0</v>
      </c>
      <c r="K31" s="183"/>
    </row>
    <row r="32" spans="1:11" s="168" customFormat="1" ht="39.950000000000003" customHeight="1" x14ac:dyDescent="0.25">
      <c r="A32" s="246" t="s">
        <v>140</v>
      </c>
      <c r="B32" s="246"/>
      <c r="C32" s="246"/>
      <c r="D32" s="246"/>
      <c r="E32" s="246"/>
      <c r="F32" s="246"/>
      <c r="G32" s="246"/>
      <c r="H32" s="246"/>
      <c r="I32" s="246"/>
      <c r="J32" s="184">
        <f>SUBTOTAL(9,J15:J31)</f>
        <v>0</v>
      </c>
      <c r="K32" s="185"/>
    </row>
    <row r="33" spans="1:11" x14ac:dyDescent="0.25">
      <c r="A33" s="132"/>
      <c r="B33" s="122"/>
      <c r="C33" s="132"/>
      <c r="D33" s="169"/>
      <c r="E33" s="205"/>
      <c r="F33" s="205"/>
      <c r="G33" s="132"/>
      <c r="H33" s="205"/>
      <c r="I33" s="205"/>
      <c r="J33" s="193"/>
      <c r="K33" s="132"/>
    </row>
    <row r="34" spans="1:11" ht="15.75" thickBot="1" x14ac:dyDescent="0.3">
      <c r="A34" s="132"/>
      <c r="B34" s="122"/>
      <c r="C34" s="132"/>
      <c r="D34" s="169"/>
      <c r="E34" s="205"/>
      <c r="F34" s="205"/>
      <c r="G34" s="132"/>
      <c r="H34" s="205"/>
      <c r="I34" s="205"/>
      <c r="J34" s="193"/>
      <c r="K34" s="132"/>
    </row>
    <row r="35" spans="1:11" ht="39.950000000000003" customHeight="1" x14ac:dyDescent="0.25">
      <c r="A35" s="132"/>
      <c r="B35" s="247" t="s">
        <v>15</v>
      </c>
      <c r="C35" s="234"/>
      <c r="D35" s="235"/>
      <c r="E35" s="235"/>
      <c r="F35" s="236"/>
      <c r="G35" s="240"/>
      <c r="H35" s="235"/>
      <c r="I35" s="241"/>
      <c r="J35" s="193"/>
      <c r="K35" s="132"/>
    </row>
    <row r="36" spans="1:11" ht="39.950000000000003" customHeight="1" x14ac:dyDescent="0.25">
      <c r="A36" s="132"/>
      <c r="B36" s="248"/>
      <c r="C36" s="250" t="s">
        <v>14</v>
      </c>
      <c r="D36" s="251"/>
      <c r="E36" s="251"/>
      <c r="F36" s="251"/>
      <c r="G36" s="252" t="s">
        <v>122</v>
      </c>
      <c r="H36" s="253"/>
      <c r="I36" s="254"/>
      <c r="J36" s="193"/>
      <c r="K36" s="132"/>
    </row>
    <row r="37" spans="1:11" ht="39.950000000000003" customHeight="1" x14ac:dyDescent="0.25">
      <c r="A37" s="132"/>
      <c r="B37" s="248"/>
      <c r="C37" s="237"/>
      <c r="D37" s="238"/>
      <c r="E37" s="238"/>
      <c r="F37" s="239"/>
      <c r="G37" s="242"/>
      <c r="H37" s="243"/>
      <c r="I37" s="244"/>
      <c r="J37" s="193"/>
      <c r="K37" s="132"/>
    </row>
    <row r="38" spans="1:11" ht="39.950000000000003" customHeight="1" thickBot="1" x14ac:dyDescent="0.3">
      <c r="A38" s="132"/>
      <c r="B38" s="249"/>
      <c r="C38" s="255" t="s">
        <v>18</v>
      </c>
      <c r="D38" s="256"/>
      <c r="E38" s="256"/>
      <c r="F38" s="256"/>
      <c r="G38" s="257" t="s">
        <v>123</v>
      </c>
      <c r="H38" s="258"/>
      <c r="I38" s="259"/>
      <c r="J38" s="193"/>
      <c r="K38" s="132"/>
    </row>
    <row r="39" spans="1:11" x14ac:dyDescent="0.25">
      <c r="A39" s="132"/>
      <c r="B39" s="122"/>
      <c r="C39" s="132"/>
      <c r="D39" s="169"/>
      <c r="E39" s="205"/>
      <c r="F39" s="205"/>
      <c r="G39" s="132"/>
      <c r="H39" s="205"/>
      <c r="I39" s="205"/>
      <c r="J39" s="193"/>
      <c r="K39" s="132"/>
    </row>
    <row r="40" spans="1:11" x14ac:dyDescent="0.25">
      <c r="A40" s="132"/>
      <c r="B40" s="122"/>
      <c r="C40" s="132"/>
      <c r="D40" s="169"/>
      <c r="E40" s="205"/>
      <c r="F40" s="205"/>
      <c r="G40" s="132"/>
      <c r="H40" s="205"/>
      <c r="I40" s="205"/>
      <c r="J40" s="193"/>
      <c r="K40" s="132"/>
    </row>
  </sheetData>
  <sheetProtection formatCells="0" formatColumns="0" formatRows="0" insertRows="0" deleteRows="0"/>
  <protectedRanges>
    <protectedRange sqref="G36 C35:E37" name="Range7"/>
    <protectedRange sqref="K15:K32" name="Range6"/>
    <protectedRange sqref="G15:H15 G23:H23 G19:H19 H16:H18 H20:H22" name="Range4"/>
    <protectedRange sqref="D18 A31 C31:E31 C19:D19 C15:E15 D16:E17 G16:G18 G20:G22 D20:E22 A15:B22 E18:E19 A23:E30 G24:H31" name="Range3"/>
    <protectedRange sqref="B5" name="Range1"/>
    <protectedRange sqref="B31" name="Range3_1"/>
    <protectedRange sqref="B3:B4" name="Range1_1"/>
  </protectedRanges>
  <mergeCells count="13">
    <mergeCell ref="E4:H4"/>
    <mergeCell ref="C35:F35"/>
    <mergeCell ref="C37:F37"/>
    <mergeCell ref="G35:I35"/>
    <mergeCell ref="G37:I37"/>
    <mergeCell ref="D13:F13"/>
    <mergeCell ref="G13:I13"/>
    <mergeCell ref="A32:I32"/>
    <mergeCell ref="B35:B38"/>
    <mergeCell ref="C36:F36"/>
    <mergeCell ref="G36:I36"/>
    <mergeCell ref="C38:F38"/>
    <mergeCell ref="G38:I38"/>
  </mergeCells>
  <phoneticPr fontId="12" type="noConversion"/>
  <dataValidations count="1">
    <dataValidation type="decimal" operator="greaterThanOrEqual" allowBlank="1" showInputMessage="1" showErrorMessage="1" sqref="D15:E31 G15:H31" xr:uid="{8A87A7A2-14D0-4C29-992B-5E87B2DBBDAF}">
      <formula1>0</formula1>
    </dataValidation>
  </dataValidations>
  <pageMargins left="0.70866141732283472" right="0.70866141732283472" top="0.74803149606299213" bottom="0.74803149606299213" header="0.31496062992125984" footer="0.31496062992125984"/>
  <pageSetup paperSize="8" scale="55" fitToHeight="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C632-81D0-4540-8C7B-1F520D188263}">
  <sheetPr>
    <pageSetUpPr fitToPage="1"/>
  </sheetPr>
  <dimension ref="A1:M26"/>
  <sheetViews>
    <sheetView showGridLines="0" topLeftCell="A12" zoomScale="109" zoomScaleNormal="109" workbookViewId="0">
      <selection activeCell="N8" sqref="N8"/>
    </sheetView>
  </sheetViews>
  <sheetFormatPr defaultColWidth="9.140625" defaultRowHeight="15" x14ac:dyDescent="0.25"/>
  <cols>
    <col min="1" max="1" width="13.42578125" style="23" customWidth="1"/>
    <col min="2" max="2" width="69.7109375" style="22" customWidth="1"/>
    <col min="3" max="3" width="40.7109375" style="22" customWidth="1"/>
    <col min="4" max="16384" width="9.140625" style="22"/>
  </cols>
  <sheetData>
    <row r="1" spans="1:13" s="19" customFormat="1" ht="31.5" x14ac:dyDescent="0.5">
      <c r="A1" s="60"/>
      <c r="B1" s="3" t="s">
        <v>9</v>
      </c>
    </row>
    <row r="2" spans="1:13" customFormat="1" ht="28.9" customHeight="1" x14ac:dyDescent="0.25">
      <c r="A2" s="61"/>
      <c r="B2" s="16" t="s">
        <v>19</v>
      </c>
    </row>
    <row r="3" spans="1:13" customFormat="1" ht="15.75" customHeight="1" x14ac:dyDescent="0.25">
      <c r="A3" s="62" t="s">
        <v>6</v>
      </c>
      <c r="B3" s="106" t="s">
        <v>148</v>
      </c>
      <c r="C3" s="15"/>
      <c r="D3" s="32"/>
      <c r="E3" s="14"/>
      <c r="F3" s="21"/>
      <c r="G3" s="21"/>
      <c r="H3" s="21"/>
      <c r="I3" s="21"/>
      <c r="J3" s="21"/>
      <c r="K3" s="21"/>
      <c r="L3" s="21"/>
      <c r="M3" s="21"/>
    </row>
    <row r="4" spans="1:13" customFormat="1" ht="31.5" x14ac:dyDescent="0.25">
      <c r="A4" s="63" t="s">
        <v>7</v>
      </c>
      <c r="B4" s="107" t="s">
        <v>143</v>
      </c>
      <c r="C4" s="274" t="s">
        <v>139</v>
      </c>
      <c r="D4" s="275"/>
      <c r="E4" s="275"/>
      <c r="F4" s="21"/>
      <c r="G4" s="21"/>
      <c r="H4" s="21"/>
      <c r="I4" s="21"/>
      <c r="J4" s="21"/>
      <c r="K4" s="21"/>
      <c r="L4" s="21"/>
      <c r="M4" s="21"/>
    </row>
    <row r="5" spans="1:13" customFormat="1" ht="24.95" customHeight="1" x14ac:dyDescent="0.25">
      <c r="A5" s="64" t="s">
        <v>10</v>
      </c>
      <c r="B5" s="25"/>
      <c r="C5" s="15"/>
      <c r="D5" s="34"/>
      <c r="E5" s="11"/>
      <c r="F5" s="21"/>
      <c r="G5" s="21"/>
      <c r="H5" s="21"/>
      <c r="I5" s="21"/>
      <c r="J5" s="21"/>
      <c r="K5" s="21"/>
      <c r="L5" s="21"/>
      <c r="M5" s="21"/>
    </row>
    <row r="6" spans="1:13" customFormat="1" ht="15.75" x14ac:dyDescent="0.25">
      <c r="A6" s="93"/>
      <c r="B6" s="24"/>
      <c r="C6" s="21"/>
      <c r="D6" s="21"/>
      <c r="E6" s="21"/>
      <c r="F6" s="21"/>
      <c r="G6" s="21"/>
      <c r="H6" s="21"/>
    </row>
    <row r="7" spans="1:13" s="21" customFormat="1" ht="15.75" x14ac:dyDescent="0.25">
      <c r="A7" s="94" t="s">
        <v>3</v>
      </c>
      <c r="B7" s="12"/>
    </row>
    <row r="8" spans="1:13" s="21" customFormat="1" ht="15.75" x14ac:dyDescent="0.25">
      <c r="A8" s="95" t="s">
        <v>20</v>
      </c>
      <c r="B8" s="13"/>
    </row>
    <row r="9" spans="1:13" s="21" customFormat="1" ht="15.75" x14ac:dyDescent="0.25">
      <c r="A9" s="96" t="s">
        <v>21</v>
      </c>
      <c r="B9" s="6"/>
    </row>
    <row r="10" spans="1:13" s="21" customFormat="1" ht="15.75" x14ac:dyDescent="0.25">
      <c r="A10" s="96" t="s">
        <v>76</v>
      </c>
      <c r="B10" s="6"/>
    </row>
    <row r="11" spans="1:13" s="21" customFormat="1" ht="15.75" x14ac:dyDescent="0.25">
      <c r="A11" s="97" t="s">
        <v>77</v>
      </c>
      <c r="B11" s="6"/>
    </row>
    <row r="12" spans="1:13" s="21" customFormat="1" ht="15.75" x14ac:dyDescent="0.25">
      <c r="A12" s="37"/>
      <c r="B12" s="10"/>
    </row>
    <row r="13" spans="1:13" ht="30" customHeight="1" x14ac:dyDescent="0.25">
      <c r="A13" s="98" t="s">
        <v>0</v>
      </c>
      <c r="B13" s="99" t="s">
        <v>142</v>
      </c>
      <c r="C13" s="276" t="s">
        <v>141</v>
      </c>
      <c r="D13" s="276"/>
      <c r="E13" s="276"/>
    </row>
    <row r="14" spans="1:13" s="52" customFormat="1" ht="30" customHeight="1" x14ac:dyDescent="0.25">
      <c r="A14" s="100">
        <v>1</v>
      </c>
      <c r="B14" s="101" t="s">
        <v>136</v>
      </c>
      <c r="C14" s="273">
        <f>+'1. PRICING SCHEDULE_CENTURION'!F137</f>
        <v>0</v>
      </c>
      <c r="D14" s="273"/>
      <c r="E14" s="273"/>
    </row>
    <row r="15" spans="1:13" s="52" customFormat="1" ht="30" customHeight="1" x14ac:dyDescent="0.25">
      <c r="A15" s="100">
        <v>2</v>
      </c>
      <c r="B15" s="101" t="s">
        <v>137</v>
      </c>
      <c r="C15" s="273">
        <f>+'2. PRICING SCHEDULE_BETA'!F137</f>
        <v>0</v>
      </c>
      <c r="D15" s="273"/>
      <c r="E15" s="273"/>
    </row>
    <row r="16" spans="1:13" s="52" customFormat="1" ht="30" customHeight="1" x14ac:dyDescent="0.25">
      <c r="A16" s="100">
        <v>3</v>
      </c>
      <c r="B16" s="101" t="s">
        <v>138</v>
      </c>
      <c r="C16" s="273">
        <f>+'3. MAINTENANCE SUPPORT'!J32</f>
        <v>0</v>
      </c>
      <c r="D16" s="273"/>
      <c r="E16" s="273"/>
    </row>
    <row r="17" spans="1:11" s="102" customFormat="1" ht="24.95" customHeight="1" x14ac:dyDescent="0.25">
      <c r="A17" s="264" t="s">
        <v>12</v>
      </c>
      <c r="B17" s="265"/>
      <c r="C17" s="277">
        <f>+SUBTOTAL(9,C14:E16)</f>
        <v>0</v>
      </c>
      <c r="D17" s="277"/>
      <c r="E17" s="277"/>
    </row>
    <row r="18" spans="1:11" s="102" customFormat="1" ht="24.95" customHeight="1" x14ac:dyDescent="0.25">
      <c r="A18" s="264" t="s">
        <v>2</v>
      </c>
      <c r="B18" s="265"/>
      <c r="C18" s="277">
        <f>+ROUND(C17*15%,2)</f>
        <v>0</v>
      </c>
      <c r="D18" s="277"/>
      <c r="E18" s="277"/>
    </row>
    <row r="19" spans="1:11" s="102" customFormat="1" ht="24.95" customHeight="1" x14ac:dyDescent="0.25">
      <c r="A19" s="264" t="s">
        <v>13</v>
      </c>
      <c r="B19" s="265"/>
      <c r="C19" s="277">
        <f>+C17+C18</f>
        <v>0</v>
      </c>
      <c r="D19" s="277"/>
      <c r="E19" s="277"/>
    </row>
    <row r="20" spans="1:11" ht="15.75" thickBot="1" x14ac:dyDescent="0.3">
      <c r="A20" s="27"/>
      <c r="B20" s="26"/>
      <c r="C20" s="28"/>
    </row>
    <row r="21" spans="1:11" ht="39.950000000000003" customHeight="1" x14ac:dyDescent="0.25">
      <c r="A21" s="132"/>
      <c r="B21" s="260" t="s">
        <v>15</v>
      </c>
      <c r="C21" s="263"/>
      <c r="D21" s="263"/>
      <c r="E21" s="263"/>
      <c r="F21" s="263"/>
      <c r="G21" s="263"/>
      <c r="H21" s="263"/>
      <c r="I21" s="268"/>
      <c r="J21" s="132"/>
      <c r="K21" s="132"/>
    </row>
    <row r="22" spans="1:11" ht="39.950000000000003" customHeight="1" x14ac:dyDescent="0.25">
      <c r="A22" s="132"/>
      <c r="B22" s="261"/>
      <c r="C22" s="251" t="s">
        <v>14</v>
      </c>
      <c r="D22" s="251"/>
      <c r="E22" s="269" t="s">
        <v>122</v>
      </c>
      <c r="F22" s="269"/>
      <c r="G22" s="269"/>
      <c r="H22" s="269"/>
      <c r="I22" s="270"/>
      <c r="J22" s="132"/>
      <c r="K22" s="132"/>
    </row>
    <row r="23" spans="1:11" ht="39.950000000000003" customHeight="1" x14ac:dyDescent="0.25">
      <c r="A23" s="132"/>
      <c r="B23" s="261"/>
      <c r="C23" s="267"/>
      <c r="D23" s="267"/>
      <c r="E23" s="267"/>
      <c r="F23" s="267"/>
      <c r="G23" s="267"/>
      <c r="H23" s="267"/>
      <c r="I23" s="272"/>
      <c r="J23" s="132"/>
      <c r="K23" s="132"/>
    </row>
    <row r="24" spans="1:11" ht="39.950000000000003" customHeight="1" thickBot="1" x14ac:dyDescent="0.3">
      <c r="A24" s="132"/>
      <c r="B24" s="262"/>
      <c r="C24" s="266" t="s">
        <v>18</v>
      </c>
      <c r="D24" s="266"/>
      <c r="E24" s="266" t="s">
        <v>123</v>
      </c>
      <c r="F24" s="266"/>
      <c r="G24" s="266"/>
      <c r="H24" s="266"/>
      <c r="I24" s="271"/>
      <c r="J24" s="132"/>
      <c r="K24" s="132"/>
    </row>
    <row r="25" spans="1:11" x14ac:dyDescent="0.25">
      <c r="A25" s="27"/>
      <c r="B25" s="28"/>
      <c r="C25" s="28"/>
    </row>
    <row r="26" spans="1:11" x14ac:dyDescent="0.25">
      <c r="A26" s="27"/>
      <c r="B26" s="28"/>
      <c r="C26" s="28"/>
    </row>
  </sheetData>
  <sheetProtection formatCells="0" formatColumns="0" formatRows="0" insertRows="0" deleteRows="0"/>
  <protectedRanges>
    <protectedRange sqref="A14:B16" name="Range3"/>
    <protectedRange sqref="B5" name="Range1_2"/>
    <protectedRange sqref="C21:E23" name="Range7_1"/>
    <protectedRange sqref="B3:B4" name="Range1_1"/>
  </protectedRanges>
  <mergeCells count="20">
    <mergeCell ref="E23:I23"/>
    <mergeCell ref="C24:D24"/>
    <mergeCell ref="E24:I24"/>
    <mergeCell ref="A18:B18"/>
    <mergeCell ref="C18:E18"/>
    <mergeCell ref="A19:B19"/>
    <mergeCell ref="C19:E19"/>
    <mergeCell ref="B21:B24"/>
    <mergeCell ref="C21:D21"/>
    <mergeCell ref="E21:I21"/>
    <mergeCell ref="C22:D22"/>
    <mergeCell ref="E22:I22"/>
    <mergeCell ref="C23:D23"/>
    <mergeCell ref="C4:E4"/>
    <mergeCell ref="C13:E13"/>
    <mergeCell ref="C14:E14"/>
    <mergeCell ref="C15:E15"/>
    <mergeCell ref="C16:E16"/>
    <mergeCell ref="A17:B17"/>
    <mergeCell ref="C17:E17"/>
  </mergeCells>
  <pageMargins left="0.70866141732283472" right="0.70866141732283472" top="0.74803149606299213" bottom="0.74803149606299213" header="0.31496062992125984" footer="0.31496062992125984"/>
  <pageSetup paperSize="9" scale="6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8</vt:i4>
      </vt:variant>
    </vt:vector>
  </HeadingPairs>
  <TitlesOfParts>
    <vt:vector size="12" baseType="lpstr">
      <vt:lpstr>1. PRICING SCHEDULE_CENTURION</vt:lpstr>
      <vt:lpstr>2. PRICING SCHEDULE_BETA</vt:lpstr>
      <vt:lpstr>3. MAINTENANCE SUPPORT</vt:lpstr>
      <vt:lpstr>4. TOTALS BID PRICING</vt:lpstr>
      <vt:lpstr>'1. PRICING SCHEDULE_CENTURION'!Print_Area</vt:lpstr>
      <vt:lpstr>'2. PRICING SCHEDULE_BETA'!Print_Area</vt:lpstr>
      <vt:lpstr>'3. MAINTENANCE SUPPORT'!Print_Area</vt:lpstr>
      <vt:lpstr>'4. TOTALS BID PRICING'!Print_Area</vt:lpstr>
      <vt:lpstr>'1. PRICING SCHEDULE_CENTURION'!Print_Titles</vt:lpstr>
      <vt:lpstr>'2. PRICING SCHEDULE_BETA'!Print_Titles</vt:lpstr>
      <vt:lpstr>'3. MAINTENANCE SUPPORT'!Print_Titles</vt:lpstr>
      <vt:lpstr>'4. TOTALS BID PRICING'!Print_Titles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Kwena Ramasenya</cp:lastModifiedBy>
  <cp:lastPrinted>2026-01-29T06:57:18Z</cp:lastPrinted>
  <dcterms:created xsi:type="dcterms:W3CDTF">2017-06-15T23:28:53Z</dcterms:created>
  <dcterms:modified xsi:type="dcterms:W3CDTF">2026-01-29T06:58:33Z</dcterms:modified>
</cp:coreProperties>
</file>