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C:\Users\mmpule\OneDrive - Rand Water\Documents\"/>
    </mc:Choice>
  </mc:AlternateContent>
  <xr:revisionPtr revIDLastSave="0" documentId="8_{C0C29065-EF27-4FD8-B0D8-6D6B1BD107A9}" xr6:coauthVersionLast="47" xr6:coauthVersionMax="47" xr10:uidLastSave="{00000000-0000-0000-0000-000000000000}"/>
  <bookViews>
    <workbookView xWindow="-108" yWindow="-108" windowWidth="23256" windowHeight="12576" tabRatio="599" firstSheet="2" activeTab="5" xr2:uid="{00000000-000D-0000-FFFF-FFFF00000000}"/>
  </bookViews>
  <sheets>
    <sheet name="COVER PAGE" sheetId="80" r:id="rId1"/>
    <sheet name="Preamble to the BOQ" sheetId="81" r:id="rId2"/>
    <sheet name="Schedule 1 OHS" sheetId="113" r:id="rId3"/>
    <sheet name="Schedule 2 P n G's General" sheetId="82" r:id="rId4"/>
    <sheet name="Schedule 3 Valve Chambers" sheetId="47" r:id="rId5"/>
    <sheet name="Schedule 4 Mechanical" sheetId="114" r:id="rId6"/>
    <sheet name="Summary All" sheetId="111" r:id="rId7"/>
    <sheet name="G CALCS" sheetId="56" state="hidden" r:id="rId8"/>
    <sheet name="Factor for rates" sheetId="60" state="hidden" r:id="rId9"/>
    <sheet name="Sheet1" sheetId="61" state="hidden" r:id="rId10"/>
  </sheets>
  <externalReferences>
    <externalReference r:id="rId11"/>
    <externalReference r:id="rId12"/>
    <externalReference r:id="rId13"/>
    <externalReference r:id="rId14"/>
    <externalReference r:id="rId15"/>
  </externalReferences>
  <definedNames>
    <definedName name="__1NEW_PROJECT" localSheetId="2">#REF!</definedName>
    <definedName name="__1NEW_PROJECT" localSheetId="5">#REF!</definedName>
    <definedName name="__1NEW_PROJECT">#REF!</definedName>
    <definedName name="__2P_PAY_CERTIFICA" localSheetId="2">#REF!</definedName>
    <definedName name="__2P_PAY_CERTIFICA">#REF!</definedName>
    <definedName name="__3PRINT_ESCAL" localSheetId="2">#REF!</definedName>
    <definedName name="__3PRINT_ESCAL">#REF!</definedName>
    <definedName name="__4PRINT_PENALTIES">#REF!</definedName>
    <definedName name="__5PRINT_PROJECT_C">#REF!</definedName>
    <definedName name="__6PRINT_SPEC_SUBC">#REF!</definedName>
    <definedName name="__7SUM_FORMULAR">#REF!</definedName>
    <definedName name="_1NEW_PROJECT">#REF!</definedName>
    <definedName name="_2P_PAY_CERTIFICA">#REF!</definedName>
    <definedName name="_3PRINT_ESCAL">#REF!</definedName>
    <definedName name="_4PRINT_PENALTIES">#REF!</definedName>
    <definedName name="_5PRINT_PROJECT_C">#REF!</definedName>
    <definedName name="_6PRINT_SPEC_SUBC">#REF!</definedName>
    <definedName name="_7SUM_FORMULAR">#REF!</definedName>
    <definedName name="_Order1" hidden="1">255</definedName>
    <definedName name="_Order2" hidden="1">255</definedName>
    <definedName name="_Toc390253330" localSheetId="1">'Preamble to the BOQ'!$A$1</definedName>
    <definedName name="_Toc390253331" localSheetId="1">'Preamble to the BOQ'!$A$3</definedName>
    <definedName name="_Toc390253332" localSheetId="1">'Preamble to the BOQ'!$A$4</definedName>
    <definedName name="_Toc390253333" localSheetId="1">'Preamble to the BOQ'!$A$5</definedName>
    <definedName name="_Toc390253334" localSheetId="1">'Preamble to the BOQ'!$A$6</definedName>
    <definedName name="_Toc390253335" localSheetId="1">'Preamble to the BOQ'!$A$7</definedName>
    <definedName name="_Toc390253336" localSheetId="1">'Preamble to the BOQ'!$A$8</definedName>
    <definedName name="_Toc390253337" localSheetId="1">'Preamble to the BOQ'!$A$9</definedName>
    <definedName name="_Toc390253338" localSheetId="1">'Preamble to the BOQ'!$A$10</definedName>
    <definedName name="_Toc390253339" localSheetId="1">'Preamble to the BOQ'!$A$11</definedName>
    <definedName name="_Toc390253340" localSheetId="1">'Preamble to the BOQ'!$A$12</definedName>
    <definedName name="_Toc390253341" localSheetId="1">'Preamble to the BOQ'!$A$13</definedName>
    <definedName name="_Toc390253342" localSheetId="1">'Preamble to the BOQ'!$A$14</definedName>
    <definedName name="_Toc390253343" localSheetId="1">'Preamble to the BOQ'!$A$15</definedName>
    <definedName name="_Toc390253344" localSheetId="1">'Preamble to the BOQ'!$A$16</definedName>
    <definedName name="_Toc390253345" localSheetId="1">'Preamble to the BOQ'!$A$17</definedName>
    <definedName name="a">'[1]CPA-GroupF2-F3'!$A$1:$J$59</definedName>
    <definedName name="Amangcoya_Constr._cc">#REF!</definedName>
    <definedName name="b">#REF!</definedName>
    <definedName name="bbb">#REF!</definedName>
    <definedName name="Building">#REF!</definedName>
    <definedName name="Critical_Path_Construction">#REF!</definedName>
    <definedName name="d">#REF!</definedName>
    <definedName name="f">'[2]Any size'!$C$5:$P$80</definedName>
    <definedName name="g">#REF!</definedName>
    <definedName name="Group_5___BoTT_JV">#REF!</definedName>
    <definedName name="HELP">#REF!</definedName>
    <definedName name="hen">#REF!</definedName>
    <definedName name="Inkonka_Construction">#REF!</definedName>
    <definedName name="ITEM_NO" localSheetId="7">#REF!</definedName>
    <definedName name="ITEM_NO">#REF!</definedName>
    <definedName name="Items_01">#REF!</definedName>
    <definedName name="jjjk">#REF!</definedName>
    <definedName name="Kala_Civils">#REF!</definedName>
    <definedName name="Makhubu_Civil_Eng._Cc">#REF!</definedName>
    <definedName name="Melki_Civils___Plant_Hire">#REF!</definedName>
    <definedName name="Mxoli_Civil_Constrution">#REF!</definedName>
    <definedName name="NEW">#REF!</definedName>
    <definedName name="NIL">#REF!</definedName>
    <definedName name="none">#REF!</definedName>
    <definedName name="p">'[3]Reticulation Ph2'!$A$1:$N$58</definedName>
    <definedName name="PAYMENT_REFERS" localSheetId="7">#REF!</definedName>
    <definedName name="PAYMENT_REFERS">#REF!</definedName>
    <definedName name="pmfs">[4]A!$C$1</definedName>
    <definedName name="_xlnm.Print_Area" localSheetId="2">#REF!</definedName>
    <definedName name="_xlnm.Print_Area" localSheetId="3">'Schedule 2 P n G''s General'!$A$1:$G$39</definedName>
    <definedName name="_xlnm.Print_Area" localSheetId="4">'Schedule 3 Valve Chambers'!$A$1:$G$249</definedName>
    <definedName name="_xlnm.Print_Area" localSheetId="5">'Schedule 4 Mechanical'!$A$1:$G$71</definedName>
    <definedName name="_xlnm.Print_Area" localSheetId="9">Sheet1!$A$1:$I$64</definedName>
    <definedName name="_xlnm.Print_Area">#REF!</definedName>
    <definedName name="_xlnm.Print_Titles" localSheetId="3">'Schedule 2 P n G''s General'!$1:$7</definedName>
    <definedName name="_xlnm.Print_Titles" localSheetId="4">'Schedule 3 Valve Chambers'!$2:$3</definedName>
    <definedName name="_xlnm.Print_Titles" localSheetId="5">'Schedule 4 Mechanical'!$2:$3</definedName>
    <definedName name="QUANTITY" localSheetId="7">#REF!</definedName>
    <definedName name="QUANTITY" localSheetId="2">#REF!</definedName>
    <definedName name="QUANTITY" localSheetId="5">#REF!</definedName>
    <definedName name="QUANTITY">#REF!</definedName>
    <definedName name="RANGE1" localSheetId="2">#REF!</definedName>
    <definedName name="RANGE1" localSheetId="5">#REF!</definedName>
    <definedName name="RANGE1">#REF!</definedName>
    <definedName name="RATE" localSheetId="7">#REF!</definedName>
    <definedName name="RATE">#REF!</definedName>
    <definedName name="SHORT">'[5]9431A'!$C$1</definedName>
    <definedName name="SHORT_DESCRIPTION" localSheetId="7">#REF!</definedName>
    <definedName name="SHORT_DESCRIPTION" localSheetId="2">#REF!</definedName>
    <definedName name="SHORT_DESCRIPTION" localSheetId="5">#REF!</definedName>
    <definedName name="SHORT_DESCRIPTION">#REF!</definedName>
    <definedName name="TEST" localSheetId="2">#REF!</definedName>
    <definedName name="TEST" localSheetId="5">#REF!</definedName>
    <definedName name="TEST">#REF!</definedName>
    <definedName name="Unam__Constr._cc">#REF!</definedName>
    <definedName name="UNIT" localSheetId="7">#REF!</definedName>
    <definedName name="UNIT">#REF!</definedName>
    <definedName name="UP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1" i="113" l="1"/>
  <c r="E63" i="47"/>
  <c r="E62" i="47"/>
  <c r="E57" i="47"/>
  <c r="E56" i="47"/>
  <c r="F6" i="113"/>
  <c r="F8" i="113"/>
  <c r="F10" i="113"/>
  <c r="F15" i="113"/>
  <c r="F18" i="113"/>
  <c r="F20" i="113"/>
  <c r="F22" i="113"/>
  <c r="F24" i="113"/>
  <c r="F27" i="113"/>
  <c r="F29" i="113"/>
  <c r="C3" i="111" l="1"/>
  <c r="E52" i="47" l="1"/>
  <c r="E72" i="47" s="1"/>
  <c r="E51" i="47"/>
  <c r="E71" i="47" s="1"/>
  <c r="G3" i="82" l="1"/>
  <c r="G39" i="82"/>
  <c r="I48" i="61" l="1"/>
  <c r="I50" i="61" s="1"/>
  <c r="I15" i="61"/>
  <c r="H26" i="56"/>
  <c r="E42" i="56"/>
  <c r="H32" i="56"/>
  <c r="E8" i="56" s="1"/>
  <c r="H28" i="56"/>
  <c r="H31" i="56" s="1"/>
  <c r="H27" i="56"/>
  <c r="E29" i="56" l="1"/>
  <c r="E13" i="56"/>
  <c r="I54" i="61"/>
  <c r="I17" i="61"/>
  <c r="I21" i="61" s="1"/>
  <c r="E14" i="56"/>
  <c r="E7" i="56"/>
  <c r="H30" i="56"/>
  <c r="E9" i="56" s="1"/>
  <c r="I56" i="61" l="1"/>
  <c r="I58" i="61" s="1"/>
  <c r="I23" i="61"/>
  <c r="I25" i="61" s="1"/>
  <c r="E34" i="56"/>
  <c r="E38" i="56"/>
  <c r="E17" i="56"/>
  <c r="E25" i="56" l="1"/>
  <c r="E21" i="56" l="1"/>
</calcChain>
</file>

<file path=xl/sharedStrings.xml><?xml version="1.0" encoding="utf-8"?>
<sst xmlns="http://schemas.openxmlformats.org/spreadsheetml/2006/main" count="714" uniqueCount="505">
  <si>
    <t>SABS</t>
  </si>
  <si>
    <t>8.3</t>
  </si>
  <si>
    <t>8.3.2</t>
  </si>
  <si>
    <t>8.4</t>
  </si>
  <si>
    <t>8.4.3</t>
  </si>
  <si>
    <t>8.4.4</t>
  </si>
  <si>
    <t>8.2.1</t>
  </si>
  <si>
    <t>ITEM NO</t>
  </si>
  <si>
    <t>PAYMENT REFERS</t>
  </si>
  <si>
    <t>SHORT DESCRIPTION</t>
  </si>
  <si>
    <t>UNIT</t>
  </si>
  <si>
    <t>QUANTITY</t>
  </si>
  <si>
    <t>RATE</t>
  </si>
  <si>
    <t>AMOUNT</t>
  </si>
  <si>
    <t>m³</t>
  </si>
  <si>
    <t>m²</t>
  </si>
  <si>
    <t>R</t>
  </si>
  <si>
    <t>8.2.2</t>
  </si>
  <si>
    <t>Sum</t>
  </si>
  <si>
    <t>No</t>
  </si>
  <si>
    <t>m</t>
  </si>
  <si>
    <t>t</t>
  </si>
  <si>
    <t>-</t>
  </si>
  <si>
    <t>1200 GA</t>
  </si>
  <si>
    <t>8.2</t>
  </si>
  <si>
    <t>FORMWORK</t>
  </si>
  <si>
    <t>REINFORCEMENT</t>
  </si>
  <si>
    <t>CONCRETE</t>
  </si>
  <si>
    <t>8.4.2</t>
  </si>
  <si>
    <t>Wood floated finish</t>
  </si>
  <si>
    <t>Steel floated finish</t>
  </si>
  <si>
    <t>GA3.6</t>
  </si>
  <si>
    <t>Unformed surface finishings:</t>
  </si>
  <si>
    <t>ITEM        NO</t>
  </si>
  <si>
    <t>Rough below ground</t>
  </si>
  <si>
    <t>High-tensile steel bars average</t>
  </si>
  <si>
    <t>price:</t>
  </si>
  <si>
    <t>Blinding layer in 15 MPa/19 mm concrete:</t>
  </si>
  <si>
    <t>50 mm minimum thickness</t>
  </si>
  <si>
    <t>CONCRETE CUBE-TESTING MACHINE</t>
  </si>
  <si>
    <t>Testing of concrete cubes</t>
  </si>
  <si>
    <t>Supply cube-testing machine on site with recent calibration certificate and water trough</t>
  </si>
  <si>
    <t>Strength concrete: 25MPa/19 mm:</t>
  </si>
  <si>
    <t>GA1</t>
  </si>
  <si>
    <t>GA1.1</t>
  </si>
  <si>
    <t>GA1.2</t>
  </si>
  <si>
    <t>GA1.3</t>
  </si>
  <si>
    <t>GA2</t>
  </si>
  <si>
    <t>GA2.1</t>
  </si>
  <si>
    <t>GA3</t>
  </si>
  <si>
    <t>GA3.1</t>
  </si>
  <si>
    <t>GA3.4</t>
  </si>
  <si>
    <t>GA4</t>
  </si>
  <si>
    <t>GA4.1</t>
  </si>
  <si>
    <t>GA4.2</t>
  </si>
  <si>
    <t>TOTAL FOR SECTION GA CARRIED TO SUMMARY</t>
  </si>
  <si>
    <t>D2</t>
  </si>
  <si>
    <t>D1</t>
  </si>
  <si>
    <t>SECTION G: CONCRETE (STRUCTURAL)</t>
  </si>
  <si>
    <t>Especially Smooth and buffed vertical plane to :</t>
  </si>
  <si>
    <t>GA1.4</t>
  </si>
  <si>
    <t>GA2.2</t>
  </si>
  <si>
    <t>Diameters 8 mm to 40 mm: Average price as indicated on schedules</t>
  </si>
  <si>
    <t>SECTION C: SITE CLEARANCE</t>
  </si>
  <si>
    <t>GA3.7</t>
  </si>
  <si>
    <t>Vertical plane to:</t>
  </si>
  <si>
    <t>Mild steel bars:</t>
  </si>
  <si>
    <t>SUMMARY OF SCHEDULE OF QUANTITIES</t>
  </si>
  <si>
    <t>SECTION</t>
  </si>
  <si>
    <t>DESCRIPTION</t>
  </si>
  <si>
    <t>TOTAL</t>
  </si>
  <si>
    <t>SECTION A</t>
  </si>
  <si>
    <t>: PRELIMINARY AND GENERAL</t>
  </si>
  <si>
    <t>SECTION C</t>
  </si>
  <si>
    <t>: SITE CLEARANCE</t>
  </si>
  <si>
    <t>SECTION D</t>
  </si>
  <si>
    <t>: EARTHWORKS</t>
  </si>
  <si>
    <t>SECTION DB</t>
  </si>
  <si>
    <t>: EARTHWORKS (PIPE TRENCHES)</t>
  </si>
  <si>
    <t>SECTION GA</t>
  </si>
  <si>
    <t>: CONCRETE (SMALL WORKS)</t>
  </si>
  <si>
    <t>TOTAL FOR SCHEDULE OF QUANTITIES</t>
  </si>
  <si>
    <t>CONTRACT PRICE ADJUSTMENT</t>
  </si>
  <si>
    <t>FIXED</t>
  </si>
  <si>
    <t>SUB TOTAL</t>
  </si>
  <si>
    <t>ADD 14 % VAT</t>
  </si>
  <si>
    <t xml:space="preserve">TOTAL FOR TENDER </t>
  </si>
  <si>
    <t>CONTINGENCIES</t>
  </si>
  <si>
    <t>Chamber1</t>
  </si>
  <si>
    <t>Chamber2</t>
  </si>
  <si>
    <t>Chamber3</t>
  </si>
  <si>
    <t>W1</t>
  </si>
  <si>
    <t>B1</t>
  </si>
  <si>
    <t>W2</t>
  </si>
  <si>
    <t>B2</t>
  </si>
  <si>
    <t>W3</t>
  </si>
  <si>
    <t>B3</t>
  </si>
  <si>
    <t>Inside of chamber walls</t>
  </si>
  <si>
    <t>Outside of chamber walls</t>
  </si>
  <si>
    <t>Outside of chamber cover</t>
  </si>
  <si>
    <t>Inside of manhole void in chamber cover</t>
  </si>
  <si>
    <t>30MPa/19mm concrete for chambers</t>
  </si>
  <si>
    <t>T</t>
  </si>
  <si>
    <t>GA1.5</t>
  </si>
  <si>
    <t>Outside of chamber floor</t>
  </si>
  <si>
    <t>Especially Smooth and buffed horizontal plane to :</t>
  </si>
  <si>
    <t>Soffit of chamber cover</t>
  </si>
  <si>
    <t>Factor for rates</t>
  </si>
  <si>
    <t>=</t>
  </si>
  <si>
    <t>Mankge-Makuwa Construction cc</t>
  </si>
  <si>
    <t>Topsoiling</t>
  </si>
  <si>
    <r>
      <t>m</t>
    </r>
    <r>
      <rPr>
        <vertAlign val="superscript"/>
        <sz val="10"/>
        <rFont val="Arial"/>
        <family val="2"/>
      </rPr>
      <t>2</t>
    </r>
  </si>
  <si>
    <t>Clear and grub site (and remove any obstruction that may occur. Only areas indicated in writing by the Engineer)</t>
  </si>
  <si>
    <t>1.1.1</t>
  </si>
  <si>
    <t>No.</t>
  </si>
  <si>
    <t>SECTION DA: EARTHWORKS</t>
  </si>
  <si>
    <t>SABS      1200DA</t>
  </si>
  <si>
    <t>Excavation</t>
  </si>
  <si>
    <t>a) Remove topsoil to nominal depth 150mm, stockpile and maintain</t>
  </si>
  <si>
    <t xml:space="preserve">b) Excavate in all materials and use for embankment or backfill or dispose, as ordered </t>
  </si>
  <si>
    <t xml:space="preserve">Shoring of deep excavations </t>
  </si>
  <si>
    <t>SECTION GA: CONCRETE (SMALL WORKS)</t>
  </si>
  <si>
    <t>Narrow widths</t>
  </si>
  <si>
    <t>Box out Holes / Form Voids</t>
  </si>
  <si>
    <r>
      <t>m</t>
    </r>
    <r>
      <rPr>
        <vertAlign val="superscript"/>
        <sz val="10"/>
        <rFont val="Arial"/>
        <family val="2"/>
      </rPr>
      <t>3</t>
    </r>
  </si>
  <si>
    <t>Unformed surface finishes</t>
  </si>
  <si>
    <t>Cast in PVC sleeves:</t>
  </si>
  <si>
    <t>Supply and cast in standard Rand Water frame and sump cover (as per DGR No. A8879)</t>
  </si>
  <si>
    <t>SABS
1200HA</t>
  </si>
  <si>
    <t>Ladders complete and installed</t>
  </si>
  <si>
    <t xml:space="preserve">Supply and Install Standard Rand Water Catladder (as per DRG No. A7406) </t>
  </si>
  <si>
    <t>Supply and install Grab Rails as detailed on Rand Water Detail (as per DRG. No. A9858)</t>
  </si>
  <si>
    <t>Blinding Layer in ….. Concrete</t>
  </si>
  <si>
    <t>Strength Concrete</t>
  </si>
  <si>
    <t>SECTION HA: STRUCTURAL STEELWORK (SUNDRY ITEMS)</t>
  </si>
  <si>
    <t>2.1.1</t>
  </si>
  <si>
    <t>a) Importing of backfill G7 Material compacted in layers not exceeding 150mm in thickness compacted to 93% MOD AASHTO density at -1% to +2% OMC</t>
  </si>
  <si>
    <t>Scheduled Formwork Items</t>
  </si>
  <si>
    <t>Scheduled Concrete Items</t>
  </si>
  <si>
    <t>Miscellaneous</t>
  </si>
  <si>
    <t>Scheduled Items</t>
  </si>
  <si>
    <t>Description</t>
  </si>
  <si>
    <t>Description:</t>
  </si>
  <si>
    <t xml:space="preserve">Carried Forward </t>
  </si>
  <si>
    <t>Brought Forward</t>
  </si>
  <si>
    <t>Item</t>
  </si>
  <si>
    <t>Payment</t>
  </si>
  <si>
    <t>Unit</t>
  </si>
  <si>
    <t>Qty</t>
  </si>
  <si>
    <t>Rate</t>
  </si>
  <si>
    <t>Amount</t>
  </si>
  <si>
    <t>Refers</t>
  </si>
  <si>
    <t>BILL OF QUANTITIES</t>
  </si>
  <si>
    <t>DATE:</t>
  </si>
  <si>
    <t>PROJECT TITLE:</t>
  </si>
  <si>
    <t>SAP PROJECT NUMBER:</t>
  </si>
  <si>
    <t xml:space="preserve">CONTRACT NUMBER </t>
  </si>
  <si>
    <t>No Rates or with rates</t>
  </si>
  <si>
    <t>SECTION 1 CARRIED FORWARD TO SUMMARY</t>
  </si>
  <si>
    <t>2.2.1</t>
  </si>
  <si>
    <t>2.2.3</t>
  </si>
  <si>
    <t>SECTION 2 CARRIED FORWARD TO SUMMARY</t>
  </si>
  <si>
    <t>Contract No.:</t>
  </si>
  <si>
    <t>SUMMARY OF PRICING SCHEDULES</t>
  </si>
  <si>
    <t>Schedule</t>
  </si>
  <si>
    <t>Schedule 1</t>
  </si>
  <si>
    <t>Schedule 2</t>
  </si>
  <si>
    <t>Schedule 3</t>
  </si>
  <si>
    <r>
      <t xml:space="preserve">SUBTOTAL E </t>
    </r>
    <r>
      <rPr>
        <sz val="10"/>
        <rFont val="Arial"/>
        <family val="2"/>
      </rPr>
      <t>……………………………………..……………………………………………</t>
    </r>
  </si>
  <si>
    <t>VALUE ADDED TAX</t>
  </si>
  <si>
    <t>(Provisional sum based on current rate of VAT)</t>
  </si>
  <si>
    <r>
      <t>SIGNED ON BEHALF OF TENDERER:</t>
    </r>
    <r>
      <rPr>
        <sz val="10"/>
        <rFont val="Arial"/>
        <family val="2"/>
      </rPr>
      <t xml:space="preserve"> ……………………………………………..…………………………………………….</t>
    </r>
  </si>
  <si>
    <t>Preamble and Pricing Instructions</t>
  </si>
  <si>
    <t>Definition of The Scope of Scheduled Items</t>
  </si>
  <si>
    <t>The prices and rates to be inserted in Bills of Quantities are to be the fully inclusive prices for the work described under the Price Schedules therein. Such prices and rates shall cover all costs and expenses that may be required in and for the execution of the work described, and shall cover the cost of all general risks, liabilities, and obligations set forth or implied in the documents on which the tender is based, as well as overhead charges and profit. This shall include any documentation or attendance of mandatory safety induction. Reasonable prices shall be inserted, as these will be used as a basis for assessment of payment for additional work that may have to be carried out.</t>
  </si>
  <si>
    <t>1.1.2</t>
  </si>
  <si>
    <t>A price or rate is to be entered against each item in Bills of Quantities, whether the quantities are stated or not. Items that are required to be inserted in the Provisional Bills of Quantities by the Contractor, and which have not been duly inserted, shall be considered as covered by other rates or prices in the Provisional Bills of Quantities.</t>
  </si>
  <si>
    <t>1.1.3</t>
  </si>
  <si>
    <t>Except where rates only are required, insert all amounts to be included in the total tendered price in the "Amount" column and show the corresponding total tendered price.</t>
  </si>
  <si>
    <t>1.1.4</t>
  </si>
  <si>
    <t>The units of measurement described in the Bills of Quantities are in metric units.</t>
  </si>
  <si>
    <t>1.1.5</t>
  </si>
  <si>
    <t>The Price Schedule is provisional and shall be subject to finalisation of the requirements on site and accurate measurement of actual quantities installed on site by the Contractor. The Contractor shall verify all quantities, dimensions, etc by actual measurement on site before the ordering of material, etc.  Rand Water does not accept responsibility for under or over measure as a result of the failure of the Contractor to verify quantities and dimensions before ordering. Jointing of e g cables which have resulted due to erroneous measurements will not be accepted.</t>
  </si>
  <si>
    <t>1.1.6</t>
  </si>
  <si>
    <t>The quantities in the Provisional Schedules are estimates of the final quantities to enable the Contractor to determine the magnitude and scope of the works.  Payment will be made on final measurement of quantities of each item of the work on site.</t>
  </si>
  <si>
    <t>1.1.7</t>
  </si>
  <si>
    <t>The Contractor in executing the work or in ordering any Contractors equipment or in ordering any plant shall not be guided by or work to any descriptions, dimensions or quantities as set forth in the Provisional Bills of Quantities.  He/she shall be guided by and work to the drawings supplied for the works, specifications and by the instructions of the Engineer and measurements taken on site.</t>
  </si>
  <si>
    <t>1.1.8</t>
  </si>
  <si>
    <t>Where Provisional Sums appear in the Bills of Quantities the contractor shall provide competitive quotations with breakdowns of costs for work required and agreed, and payments will be against these quotations taking into account the contractors mark up. All items described as "Provisional" shall be measured as executed and paid for according to prices in the Bills of Quantities and any unexpended amounts shall be deducted from the amount of the Contract Sum.  No work for which "Provisional" items are provided shall be commenced without written instructions from the Engineer.</t>
  </si>
  <si>
    <t>1.1.9</t>
  </si>
  <si>
    <t>System Specification Clause column is provided to make it easier for the Contractor to quickly locate some of the major clauses pertaining to that equipment/works within the System Specifications document. It is still the responsibility of the Contractor to thoroughly read through the entire System Specification document (including the entire Tender Documents, Drawings, Applicable Standards and Site Information) identify other applicable clauses pertaining to an equipment/works that have not been stated in the System Specification Clause column.</t>
  </si>
  <si>
    <t>1.1.10</t>
  </si>
  <si>
    <t>These Bills of Quantities shall be used to assist both parties in administering and agreeing any changes/variations, which may arise during the course of the Contract.</t>
  </si>
  <si>
    <t>1.1.11</t>
  </si>
  <si>
    <t>These Bills of Quantities shall be used to calculate the value of work completed in the evaluation of interim/final payments.</t>
  </si>
  <si>
    <t>1.1.12</t>
  </si>
  <si>
    <t>The Contractor is deemed to have allowed opposite each item contained in these Bills of Quantities whatever costs and charges it may consider necessary for the carrying out, complying with and due observance of the provisions, conditions and requirements set out in the Contract.</t>
  </si>
  <si>
    <t>1.1.13</t>
  </si>
  <si>
    <t xml:space="preserve">No claim whatsoever will be entertained in respect of errors or omissions in pricing due to the brevity of a description of any item contained in these Bills of Quantities which items are fully described or can reasonably inferred when read in conjunction with the relevant clauses provided for in the Conditions of Contract, Specifications, Drawings or other relevant documentation.  </t>
  </si>
  <si>
    <t>1.1.14</t>
  </si>
  <si>
    <t>Any item left un-priced will be deemed to be provided for elsewhere and no claim for any extras arising out of the Contractor’s omission to price any item will be entertained.</t>
  </si>
  <si>
    <t>1.1.15</t>
  </si>
  <si>
    <t>Whatever rate the tenderer puts in the Bill of Quantities as “rate only” shall be subject to verification by Rand Water quantity surveyors during project implementation.</t>
  </si>
  <si>
    <t>1.1.16</t>
  </si>
  <si>
    <t>For the purposes of this schedule of quantities, the following words shall have the meaning hereby assigned to them:</t>
  </si>
  <si>
    <t>·         Unit: The unit of measurement for each item of work as defined in the specifications.</t>
  </si>
  <si>
    <t>·         Quantity: The number of units of work for each item.</t>
  </si>
  <si>
    <t>·         Rate: The payment per unit of work for which the tenderer tenders to do the work.</t>
  </si>
  <si>
    <t>·         Amount: An amount tendered for an item, the extent of which is described in the schedule of quantities, the specification or elsewhere, but of which the quantity of work is not measured in units.</t>
  </si>
  <si>
    <t>1.1.17</t>
  </si>
  <si>
    <t>The Form of Tender, the General and Particular Conditions of Contract, the Specification            and Drawings shall be read in conjunction with the price schedule.</t>
  </si>
  <si>
    <t>1.1.18</t>
  </si>
  <si>
    <t>The price schedules and summary of price schedules shall be priced, extended, totalled and signed by the Tenderer. The total tender price shall be carried to the Form of Tender.  The Form of Tender and the Schedules shall be completed and signed.</t>
  </si>
  <si>
    <t>1.1.19</t>
  </si>
  <si>
    <t>The tender price will be taken to be the price entered in the Form of Tender.  In the event of discrepancies between tendered rates and extended amounts in the price schedule, the amounts will be deemed to be correct and the rates will be corrected accordingly.  In the event of discrepancies between extended amounts and the total tender price entered in the Form of Tender, the total tender price will be deemed to be correct and adjustments made by agreement to rates and extended amounts.</t>
  </si>
  <si>
    <t>1.1.20</t>
  </si>
  <si>
    <t>The quantities set out in the Schedule of Quantities are the estimated quantities of the Contract Works, but the Contractor will be required to undertake whatever quantities may be directed by the Engineer from time to time.  The Contract Price for the completed contract shall be computed from the actual quantities of work done, valued at the relevant unit rates and prices. The validity of the contract shall in no way be affected by differences between the quantities in the schedule of quantities and the quantities finally certified for payment.  Work shall be valued at the rates or lump sums tendered, subject only to the provisions of the general conditions of contract.</t>
  </si>
  <si>
    <t>1.1.21</t>
  </si>
  <si>
    <t>All rates and sums of money quoted in the schedule of quantities shall be in Rands and whole cents.  Fractions of a cent shall be discarded.</t>
  </si>
  <si>
    <t>1.1.22</t>
  </si>
  <si>
    <t>The Employer shall without prejudice retain the rights to exclude and/or include certain aspects of the Bill of Quantities</t>
  </si>
  <si>
    <t>1.1.23</t>
  </si>
  <si>
    <t>The items included in Bills of Quantities are a guideline to the contractor.  It is the Contractor’s responsibility to thoroughly familiarise himself with all of the works information and specifications for this Contact so as to ascertain the scope and extent of the works and ensure that any items that are required to achieve the functional requirements of this Contract are included in the Bill of Quantities.</t>
  </si>
  <si>
    <t>1.1.24</t>
  </si>
  <si>
    <t>Where no requirement has been stated in the documentation for Technical Data Sheets, Tenderers shall provide for items as reflected in the “measurement and payment” clauses of the applicable standard specification (e.g. SABS 1200 series specifications).</t>
  </si>
  <si>
    <t>1.1.25</t>
  </si>
  <si>
    <t>The description of each item shall, unless otherwise stated herein, be held to include making, conveying and delivering, unloading, storing, unpacking, hoisting, setting, fitting and fixing in position, cutting and waste, patterns, models and templates, plant, temporary works, return of packings, establishment charges, profit and all other obligations arising out of the Conditions of Contract.</t>
  </si>
  <si>
    <t>1.1.26</t>
  </si>
  <si>
    <t>Unless a separate rate for the supply and for the installation of any item is specifically called for, the supply, delivery and installation costs of any item shall be fully included in the unit price.</t>
  </si>
  <si>
    <t>1.1.27</t>
  </si>
  <si>
    <t>No alteration, erasure or addition is to be made in the typed text of the Bills of Quantities.  Should any alteration, erasure or addition be made other than in the areas allowed for this, it will not be recognised but the original wording of the Bill of Quantities will be adhered to.</t>
  </si>
  <si>
    <t>1.1.28</t>
  </si>
  <si>
    <t>The Tenderer shall not be relieved of responsibility for measuring quantities at the Tender stage, and the Tender Sum submitted shall be in respect of the quantities set out in the Bills of Quantities.  The Tenderer shall be required to make his assessment and allowance of sundry equipment such as gaskets, bolts, nuts, brackets, fixing, etc., to form part of his pricing and shall include in the item prices for such small installation materials as are required for complete installation in accordance with the Specification.</t>
  </si>
  <si>
    <t>1.1.29</t>
  </si>
  <si>
    <t>The following abbreviations are used in the schedule of quantities:</t>
  </si>
  <si>
    <t>mm = millimetre</t>
  </si>
  <si>
    <t>m = metre</t>
  </si>
  <si>
    <t>m² = square metre</t>
  </si>
  <si>
    <t>m³ = cubic metre</t>
  </si>
  <si>
    <t>t = tons</t>
  </si>
  <si>
    <t>No = number</t>
  </si>
  <si>
    <t>PC Sum = prime cost sum</t>
  </si>
  <si>
    <t>Prov Sum = provisional sum</t>
  </si>
  <si>
    <t>Electrical Preamble</t>
  </si>
  <si>
    <t>Design and detailing of the installation</t>
  </si>
  <si>
    <t>Items are provided in the Provisional Bills of Quantities for final design suitable for construction of the Substation Distribution Board and the Mimic Panel. Included is marking up Rand Water’s schematic diagrams, general arrangement layout, door layouts, selection of equipment and planning the chassis layouts with wiring channels, labels, terminals etc.</t>
  </si>
  <si>
    <t>The final planning of cable routes, detailed cable racking layouts and design considering cable runs to minimise cross overs, mechanical strength of the racking system wherever required is included. Also included is detailed liaison with Eskom with respect to cable runs in their switchyard.</t>
  </si>
  <si>
    <t>The contractor shall also determine the best positions for installation of the Distribution Board, Mimic Panel and UPS, and core drilling into the Engine Room basements where required for cable access.</t>
  </si>
  <si>
    <t>Documentation</t>
  </si>
  <si>
    <t>The contractor shall provide as built drawings in latest version Autocad format of all distribution boards inclusive of dimensioned general arrangements, schematic diagrams, labels etc.</t>
  </si>
  <si>
    <t>Detailed as installed cable schedules and earthing conductors with installed lengths of cable shall be provided in electronic and hard copy format.</t>
  </si>
  <si>
    <t>Marked up dimensioned cable route drawings shall be provided for updating by Rand Water.</t>
  </si>
  <si>
    <t>Certification inclusive of test certificates, FAT certificates, assembly assessors certificate and Certificates of Compliance shall be provided in hard copy and electronic formats.</t>
  </si>
  <si>
    <t>Supply and delivery of cables</t>
  </si>
  <si>
    <t>In determining the length of cable installed the gland to gland distance will be measured plus additional cable per end as determined below:</t>
  </si>
  <si>
    <t>a) End at 400 V and 11kV switchgear - 1,5 metres</t>
  </si>
  <si>
    <t>b) End at any other device - 0,5 metre</t>
  </si>
  <si>
    <t>Separate items will be scheduled for each type, size and number of cores of cables supplied and/or installed.  The rates shall apply for installation of cables at all levels.  Should cable be required to be installed at levels above two metres completed working platforms (and ground level) an additional rate will be applied reflecting actual costs for scaffolding, scaffold planks, boarding, labour to erect scaffolding etc.</t>
  </si>
  <si>
    <t>Cables - supply and install</t>
  </si>
  <si>
    <t>a) Rates shall include full compensation for the procurement, delivery to site, unloading and on site storage, protection, handling, craneage, measurement of cable runs, cutting, installing the cable in accordance with the specification (including cable jacks and rollers) laying in cable ducts or on cable racking complete with identification tagging and labelling.  Rates shall also include the supply and fixing of all clamps, trefoil clamps for single core cables, cable straps or cable ties etc.  The testing of Medium Voltage cables will be by the Overvoltage Low Frequency Method and by On Line Partial Discharge three months after commissioning. The testing of all 600/1 000 V PVC, PVC, SWA, PVC cable with 1 000 V DC megger shall also be included in the rates.  Instrumentation signal cables shall not be tested with a megger.</t>
  </si>
  <si>
    <t xml:space="preserve">b) All power and control cables supplied shall comply with SABS 1507 and 1339 Type A and B where applicable and shall bear the SABS mark. Cables shall be 6.35/11 kV XLPE and 600/1 000V PVC, PVC, SWA, PVC with copper conductors and flame retardant, outer sheaths.  </t>
  </si>
  <si>
    <t>Cables - installation only</t>
  </si>
  <si>
    <t xml:space="preserve">The rates for the installation only of cables shall include full compensation for the unloading and on site storage, protection, handling, cranage, measurement of cable runs, cutting, installing the cable in accordance with the specification (including cable jacks and rollers) fixing the cable to cable racking with cable ties, complete with identification tagging and labelling. </t>
  </si>
  <si>
    <t>Cable termination</t>
  </si>
  <si>
    <t xml:space="preserve">A termination rate is defined as one cable end.  Separate rates shall be supplied for each type of cable end.  Rates shall include full compensation for the supply of all cable glands, tapes, shrouds, termination kits, cutting, stripping, lacing/harnessing crimping, lugs and cable core numbering ferrules in accordance with the specification. The drilling of gland plates shall also be included in rates as well as the treatment of metal parts with cold galvanising paint </t>
  </si>
  <si>
    <t>Cable trenches - excavation and backfill</t>
  </si>
  <si>
    <t>The excavation and backfilling of cable trenches shall be measured on a cubic meter basis.</t>
  </si>
  <si>
    <t>Rates shall include full compensation for the setting out, supervision, labour, materials, provision of all necessary equipment to complete the backfilling process including the cleaning out of trenches, supply and laying sieved stone free soil or sand, supply, backfilling and compaction of trenches in accordance with the specifications.</t>
  </si>
  <si>
    <t>The rates shall include for the barricading of open cable trenches with orange netting type barricade (danger tape not acceptable).</t>
  </si>
  <si>
    <t>The contractor shall also protect open cable trenches against subsidence and filling with storm water.</t>
  </si>
  <si>
    <t>The contractor shall repair the tar roads after installation of sleeves as per the Rand Water specification.</t>
  </si>
  <si>
    <t>The contractor shall also measure on a per meter basis for the supply and installation of concrete paving slabs and danger tape in all cable trenches.</t>
  </si>
  <si>
    <t>The excavation of trenches is defined in the terms of the specification as Class 1 soft pickable material or Class 2 Hard Rock. Unless otherwise stated all excavation shall be carried out by hand.</t>
  </si>
  <si>
    <t>Excavations will be classified in two categories only.</t>
  </si>
  <si>
    <t>a) Class 1: Pickable, Earth, hand pickable and soft rock. All ground types including hand pickable rock which do not have to be removed by pneumatic drill, blasting, wedging or other mechanical means. The material may contain significant proportions of boulders and rock which can be removed manually.</t>
  </si>
  <si>
    <t>b) Class 2: Hard Rock, All ground types which can only be broken by pneumatic drill, wedging or other mechanical means.</t>
  </si>
  <si>
    <t>Excavations are measured in the Bills as Class 1 (Pickable) and Class 2 (Hard Rock). No excavations shall be deemed to be Hard Rock unless certified by the Engineer. The Engineer shall be called to site by the Contractor to inspect and certify occurrence of Hard Rock.</t>
  </si>
  <si>
    <t>Cable markers will be measured separately and measured by number. Rates for cable markers shall include full compensation of the manufacture, delivery to site, handling, storage and installation on completion of cable trenching.</t>
  </si>
  <si>
    <t>Cable racking - supply and install</t>
  </si>
  <si>
    <t>Cable racking will be measured by length as installed between fittings which will be measured by number. Separate items are scheduled for each type and size of cable rack, cable rack fittings such as 90 degree bends, tees, elbows, reducers etc for each type and size of rack.</t>
  </si>
  <si>
    <t>Rates shall include full compensation for supply, delivery, storage, installation, cutting, application of corrosion protection, splices, nuts and bolts, drilling, support brackets including spring nuts and bolts, steelwork, tools and hilti/rawl bolts necessary to complete the installation.</t>
  </si>
  <si>
    <t>Where cable racks are installed in the horizontal plane, racks shall be supported at a minimum of 1,2 metre intervals. Where cable racks are installed in the vertical plane, racking shall be supported at a minimum of 1, 5 metre intervals. The support brackets, unistrut supports, painting and treatment of steelwork are inclusive in the cable racking and rates are to be calculated on this basis.</t>
  </si>
  <si>
    <t>The earthing of cable racks shall be measured as a separate item.</t>
  </si>
  <si>
    <t>Cable joints - supply and install</t>
  </si>
  <si>
    <t>Cable joints will be measured by number.  Separate items will be scheduled for each type of kit and cable to be joined.</t>
  </si>
  <si>
    <t>Rates shall cover full compensation for the jointing kits, all labour including specialist labour as required, ferrules, crimping, tape, materials, tools and necessary protection covers for outdoors whilst jointing.</t>
  </si>
  <si>
    <t>Earthing and Suppression - supply and install</t>
  </si>
  <si>
    <t>The Contractor shall connect each plant item e.g. 11kV switchboard and distribution board, etc to the applicable station earth bar.  No allowance will be made for slack, at joints or connections to equipment etc. Earthing will be measured from lug to lug and separate items will be scheduled for copper coated steel wire or insulated earth wire for each size of conductor run with individual circuits.  Rates shall include full compensation for installing the earthing including supply, delivery, measuring of runs, installing in terms of the specification and strapping and supporting as necessary.</t>
  </si>
  <si>
    <t>Miscellaneous equipment - supply and installation</t>
  </si>
  <si>
    <t>The supply and installation of miscellaneous items such as statutory labels, equipment labels and any other piece of equipment not covered in previous clauses will be measured by number  where possible, alternatively by a sum amount.</t>
  </si>
  <si>
    <t>Rates shall include full compensation for the supply, delivery to site, storage, transport, labour handling, brackets, bolts, corrosive protection and fixings.</t>
  </si>
  <si>
    <t>Testing and Commissioning</t>
  </si>
  <si>
    <t>Separate items will be scheduled for the testing and commissioning of MV and LV switchgear, UPS, Mimic Panel and all power cables. Test equipment to be supplied for commissioning shall include but be limited to the following and shall be available on site at all times:</t>
  </si>
  <si>
    <t>Two off portable electronic instruments (Fluke or approved equivalent)</t>
  </si>
  <si>
    <t>Two off clip on tong testers (Robin mod 2006F, Fluke or approved equivalent)</t>
  </si>
  <si>
    <t>500 V / 1 000 V megger</t>
  </si>
  <si>
    <t>Architecture Preamble</t>
  </si>
  <si>
    <t>Refer to Standard System of Measuring Building Work 7th Ed: ISBN: 978-0-86886-837-0; The Asscociation of South African Quantity Surveyors</t>
  </si>
  <si>
    <t>Civil and Pipeline Preamble</t>
  </si>
  <si>
    <t>All tenderers are to ensure that they familiarise themselves with the variations and additions to SANS 1200 which are provided as part of the contract documentation.</t>
  </si>
  <si>
    <t>The Tenderer shall state separately against each item the rate per metre of pipe that shall be deemed to include the full inclusive cost of providing the material and of carrying out the work required to manufacture the steel pipe shell, provide the coatings and for the transport to the route of the pipelines, all in accordance with Sub- Clause 7.1 of the Conditions of Contract Fidic Redbook.  The rate shall include all conditions, liabilities, general risks and obligations set forth or implied in the Contract Documents. The preamble hereafter headed Methods of Measurement and Payment regarding the scope of the prices and rates shall be taken as amplifying but not limiting Sub-Clause 7.1 of the Conditions of Contract Fidic Redbook.</t>
  </si>
  <si>
    <t>Importing of material from commercial sources or from borrow pits</t>
  </si>
  <si>
    <t>Cast in standard Rand Water manhole frame and cover (Contractor to collect from Rand Water Central Deport)</t>
  </si>
  <si>
    <t>SANS 1200 C</t>
  </si>
  <si>
    <t xml:space="preserve">Contract No.: RW </t>
  </si>
  <si>
    <t>i) A14 tie-in chamber</t>
  </si>
  <si>
    <t>ii) A19 tie-in chamber</t>
  </si>
  <si>
    <t>SABS 1200GA</t>
  </si>
  <si>
    <t>a) Sides of base slab (250mm high)</t>
  </si>
  <si>
    <t>High Tensile Welded Mesh (Mesh Ref. 395)</t>
  </si>
  <si>
    <t>(50mm Class 15/19MPa Blinding Layer)</t>
  </si>
  <si>
    <t>Wood-floated finish to floor slab</t>
  </si>
  <si>
    <t>a) 110mm diameter x 150mm long including vermin proof mesh</t>
  </si>
  <si>
    <t>a) Grade 35MPa/19mm</t>
  </si>
  <si>
    <t>2300mm high</t>
  </si>
  <si>
    <t>SABS
1200GE</t>
  </si>
  <si>
    <t>SECTION GE: PRECAST CONCRETE (STRUCTURAL)</t>
  </si>
  <si>
    <t>SCHEDULED ITEMS</t>
  </si>
  <si>
    <t>Provide Structural Precast Units</t>
  </si>
  <si>
    <t>a) 2000x2000x500x150mm thick precast square units/rings</t>
  </si>
  <si>
    <t>b) 2300x2300x150mm thick precast square roof slab</t>
  </si>
  <si>
    <t>Erection of Structural Precast Units</t>
  </si>
  <si>
    <t>A14 AND A19 CARRIAGE WATER TIE-IN</t>
  </si>
  <si>
    <t>b) Suitable stage 1 fill material (refer to DRG. R027141)</t>
  </si>
  <si>
    <t>i) A19 tie-in chamber</t>
  </si>
  <si>
    <t>a) Box out hole for 500mm x 500mm x 150mm (deep) sump</t>
  </si>
  <si>
    <t>Atactic polypropylene plastic modified asphalt torch-on waterproofing membrane, to be installed by the manufacture (1m width)</t>
  </si>
  <si>
    <t>P. 03753</t>
  </si>
  <si>
    <t xml:space="preserve">RW </t>
  </si>
  <si>
    <t>Contract No:RW</t>
  </si>
  <si>
    <t>SABS 1200AA</t>
  </si>
  <si>
    <t>Contractual Requirements (items to be broken down and qualified by Contractor during pricing of document)</t>
  </si>
  <si>
    <t>Provision of Facilities on Site</t>
  </si>
  <si>
    <t>a) Facilities required by the Engineer</t>
  </si>
  <si>
    <t>b) Facilities required by the Contractor</t>
  </si>
  <si>
    <t>General Responsibilities and other fixed-charge obligations</t>
  </si>
  <si>
    <t>Removal of site establishment</t>
  </si>
  <si>
    <t>SCHEDULED TIME-RELATED ITEMS</t>
  </si>
  <si>
    <t>Operation and Maintenance of Facilities on Site</t>
  </si>
  <si>
    <t>General Responsibilities and other time-related obligations (items to be broken down and qualified by Contractor during pricing of document)</t>
  </si>
  <si>
    <t>SCHEDULED FIXED-CHARGE AND VALUE-RELATED ITEMS</t>
  </si>
  <si>
    <t>A14 &amp; A19 Carriage Water Tie-in</t>
  </si>
  <si>
    <t>RW</t>
  </si>
  <si>
    <t>A14 and A19 Carriage Water Tie-in for the new Chlorine Plant at Vereeniging Pumping Station</t>
  </si>
  <si>
    <t>Preliminary and General (Fixed and Time Related Items)</t>
  </si>
  <si>
    <t>Valve Chamber</t>
  </si>
  <si>
    <t>Add 15% of Subtotal ………..…….……………………..………...……..………………</t>
  </si>
  <si>
    <t>Description: A14 and A19 Carriage Water Tie-in for the new Chlorine Plant at Vereeniging Pumping Station</t>
  </si>
  <si>
    <t>2.3.3.1.1</t>
  </si>
  <si>
    <t>2.3.3.1.2</t>
  </si>
  <si>
    <t>2.3.3.2.1</t>
  </si>
  <si>
    <t>2.3.3.2.1.1</t>
  </si>
  <si>
    <t>2.3.3.2.1.2</t>
  </si>
  <si>
    <t>2.3.3.2.2</t>
  </si>
  <si>
    <t>2.3.3.2.2.2</t>
  </si>
  <si>
    <t>2.3.3.2.2.1</t>
  </si>
  <si>
    <t>2.3.4.1.1</t>
  </si>
  <si>
    <t>2.3.4.1.1.1</t>
  </si>
  <si>
    <t>2.3.4.1.1.2</t>
  </si>
  <si>
    <t xml:space="preserve">Guided Wave Ultrasonic Survey to determine the residual pipe wall thickness and condition of the pipe at the tie-in connections.  </t>
  </si>
  <si>
    <t>Safety notices and signs</t>
  </si>
  <si>
    <t>Barricading</t>
  </si>
  <si>
    <t>Transportation of Workers</t>
  </si>
  <si>
    <t>Provision of First Aid Boxes to GSR requirements and other emergency safety equipment such as fire extinguishers.</t>
  </si>
  <si>
    <t>Induction training</t>
  </si>
  <si>
    <t>(d) Exit examinations</t>
  </si>
  <si>
    <t>1.4.2</t>
  </si>
  <si>
    <t>(a) Initial (baseline) medical examinations</t>
  </si>
  <si>
    <t>1.4.1</t>
  </si>
  <si>
    <t>Cost of medical certificates and medical surveillance</t>
  </si>
  <si>
    <t>Provision of Personal Protective Equipment (PPE)</t>
  </si>
  <si>
    <t>Principal Contractor's time related obligations in respect of the Occupational Health and Safety Act 85 of 1993 and all applicable  regulations</t>
  </si>
  <si>
    <t>Preparation of the Contractor's site specific Health and Safety Plan</t>
  </si>
  <si>
    <t>SECTION OHS: OCCUPATIONAL HEALTH AND SAFETY</t>
  </si>
  <si>
    <t>Rate (B)</t>
  </si>
  <si>
    <t>Qty (A)</t>
  </si>
  <si>
    <t>Item No.</t>
  </si>
  <si>
    <t>Occupational Health and Safety</t>
  </si>
  <si>
    <t>iii) Plinth at A19</t>
  </si>
  <si>
    <t>2.3.3.2.1.3</t>
  </si>
  <si>
    <t>SECTION 3 CARRIED FORWARD TO SUMMARY</t>
  </si>
  <si>
    <t>Insulating Flange Kit complete with spark gaps, cable and supporting bracket as per RW drawing A9548</t>
  </si>
  <si>
    <t>Flange gaskets, bolts, nuts and washers as per RW Valve Spec RW/0310/AS0460</t>
  </si>
  <si>
    <t>200mm NB loose Flange (5 000kPa TP) as per RW drawing A11791 and A9548</t>
  </si>
  <si>
    <t>200mm NB x OD = 219.1mm x ID = 206.4mm x t = 6.35mm x h= 800mm Grade X42 stub pipe flanged on one end to RW drawing A11791 and A9548</t>
  </si>
  <si>
    <t xml:space="preserve">200mm NB x 5 000kPa TP isolation valve complete with gearbox assembly. Valve flanges to RW drawing A11791 and A9548. </t>
  </si>
  <si>
    <t>3.3.4</t>
  </si>
  <si>
    <t xml:space="preserve">200mm  NB x OD = 425mm x ID = 224mm x t = 8mm Grade X42 compenstaion plate </t>
  </si>
  <si>
    <t>3.3.3</t>
  </si>
  <si>
    <t>200mm NB x OD = 219.1mm x ID = 206.4mm x t = 6.35mm Grade X42 90 deg bend flanged on both ends to A11791 and A9548</t>
  </si>
  <si>
    <t>3.3.2</t>
  </si>
  <si>
    <t>200mm NB x OD = 219.1mm x ID = 206.4mm x t = 6.35mm x h= 240mm Grade X42 stub pipe flanged on one end to A11791 and A9548</t>
  </si>
  <si>
    <t>3.3.1</t>
  </si>
  <si>
    <t>A19 PIPELINE – Dwg RA 61223</t>
  </si>
  <si>
    <t>A14 PIPELINE – Dwg RA 61224</t>
  </si>
  <si>
    <t>Supply, deliver and install Pipe Specials with lining &amp; coating, Valves as per Rand Water Valve Specifications (including bolts, studs, nuts and washers, gaskets and loose flanges as per Rand Water Flange drawing A11791 and A9548):</t>
  </si>
  <si>
    <t>2.1</t>
  </si>
  <si>
    <t>Schedule 4</t>
  </si>
  <si>
    <t xml:space="preserve">Mechanical Works </t>
  </si>
  <si>
    <t>2.2</t>
  </si>
  <si>
    <t>2.1.2</t>
  </si>
  <si>
    <t>2.1.3</t>
  </si>
  <si>
    <t>2.1.3.1</t>
  </si>
  <si>
    <t>2.1.3.2</t>
  </si>
  <si>
    <t>2.1.4</t>
  </si>
  <si>
    <t>2.1.5</t>
  </si>
  <si>
    <t>2.2.2</t>
  </si>
  <si>
    <t>2.2.2.1</t>
  </si>
  <si>
    <t>2.2.2.2</t>
  </si>
  <si>
    <t>SECTION 4 CARRIED FORWARD TO SUMMARY</t>
  </si>
  <si>
    <t xml:space="preserve">Unit </t>
  </si>
  <si>
    <t>SECTION A:  PRELIMINARY &amp; GENERAL - GENERAL (Small Works)</t>
  </si>
  <si>
    <t>Schedule 2 :  P&amp;G Time Related</t>
  </si>
  <si>
    <t>Schedule 3:  Valve Chambers</t>
  </si>
  <si>
    <t>Schedule 4:  Mechanical Works</t>
  </si>
  <si>
    <t>3.1.1</t>
  </si>
  <si>
    <t>3.1.1.1</t>
  </si>
  <si>
    <t>3.1.1.2</t>
  </si>
  <si>
    <t>3.2.1</t>
  </si>
  <si>
    <t>3.2.1.1</t>
  </si>
  <si>
    <t>3.2.1.1.1</t>
  </si>
  <si>
    <t>3.2.1.1.2</t>
  </si>
  <si>
    <t>3.2.1.2</t>
  </si>
  <si>
    <t>3.2.1.2.1</t>
  </si>
  <si>
    <t>3.2.1.2.2</t>
  </si>
  <si>
    <t>3.2.2</t>
  </si>
  <si>
    <t>3.2.2.1</t>
  </si>
  <si>
    <t>3.2.2.1.1</t>
  </si>
  <si>
    <t>3.2.2.1.2</t>
  </si>
  <si>
    <t>3.2.2.2</t>
  </si>
  <si>
    <t>3.2.2.2.1</t>
  </si>
  <si>
    <t>3.2.3</t>
  </si>
  <si>
    <t>3.2.3.1</t>
  </si>
  <si>
    <t>3.2.3.2</t>
  </si>
  <si>
    <t>3.2.4</t>
  </si>
  <si>
    <t>3.2.4.1</t>
  </si>
  <si>
    <t>3.2.4.2</t>
  </si>
  <si>
    <t>3.3.1.1</t>
  </si>
  <si>
    <t>3.3.1.1.1</t>
  </si>
  <si>
    <t>3.3.1.2</t>
  </si>
  <si>
    <t>3.3.1.1.1.1</t>
  </si>
  <si>
    <t>3.3.1.1.1.2</t>
  </si>
  <si>
    <t>3.3.1.1.1.3</t>
  </si>
  <si>
    <t>3.3.1.2.1</t>
  </si>
  <si>
    <t>3.3.1.2.1.1</t>
  </si>
  <si>
    <t>3.3.1.2.1.2</t>
  </si>
  <si>
    <t>3.3.2.1</t>
  </si>
  <si>
    <t>3.3.2.1.1</t>
  </si>
  <si>
    <t>3.3.2.1.2</t>
  </si>
  <si>
    <t>3.3.2.1.3</t>
  </si>
  <si>
    <t>3.3.3.1</t>
  </si>
  <si>
    <t>3.3.3.2</t>
  </si>
  <si>
    <t>b) Grade 15MPa/19mm</t>
  </si>
  <si>
    <t>3.3.3.3</t>
  </si>
  <si>
    <t>3.3.3.3.1</t>
  </si>
  <si>
    <t>3.3.3.3.2</t>
  </si>
  <si>
    <t>3.3.3.3.3</t>
  </si>
  <si>
    <t>3.3.4.1</t>
  </si>
  <si>
    <t>3.3.4.2</t>
  </si>
  <si>
    <t>3.3.4.3</t>
  </si>
  <si>
    <t>3.3.4.4</t>
  </si>
  <si>
    <t>3.3.4.4.1</t>
  </si>
  <si>
    <t>3.3.4.4.2</t>
  </si>
  <si>
    <t>3.3.4.3.1</t>
  </si>
  <si>
    <t>3.3.4.3.2</t>
  </si>
  <si>
    <t>3.3.4.2.1</t>
  </si>
  <si>
    <t>3.3.4.2.2</t>
  </si>
  <si>
    <t>3.4.1</t>
  </si>
  <si>
    <t>3.4.1.1</t>
  </si>
  <si>
    <t>3.4.4.1.1</t>
  </si>
  <si>
    <t>3.4.4.1.1.1</t>
  </si>
  <si>
    <t>3.4.4.1.1.2</t>
  </si>
  <si>
    <t>3.4.4.1.2</t>
  </si>
  <si>
    <t>3.4.4.1.2.1</t>
  </si>
  <si>
    <t>3.4.4.1.2.2</t>
  </si>
  <si>
    <t>3.4.1.2</t>
  </si>
  <si>
    <t>3.4.1.2.1</t>
  </si>
  <si>
    <t>3.4.1.2.1.1</t>
  </si>
  <si>
    <t>3.4.1.2.1.2</t>
  </si>
  <si>
    <t>3.4.1.2.2</t>
  </si>
  <si>
    <t>3.4.1.2.2.1</t>
  </si>
  <si>
    <t>3.4.1.2.2.2</t>
  </si>
  <si>
    <t>3.5.1</t>
  </si>
  <si>
    <t>3.5.1.1</t>
  </si>
  <si>
    <t>3.5.1.1.1</t>
  </si>
  <si>
    <t>3.5.1.1.2</t>
  </si>
  <si>
    <t>3.5.1.2</t>
  </si>
  <si>
    <t>3.5.1.2.1</t>
  </si>
  <si>
    <t>3.5.1.2.2</t>
  </si>
  <si>
    <t>4.1.1</t>
  </si>
  <si>
    <t>4.2.2</t>
  </si>
  <si>
    <t>4.1.2</t>
  </si>
  <si>
    <t>4.1.3</t>
  </si>
  <si>
    <t>4.1.4</t>
  </si>
  <si>
    <t>4.1.5</t>
  </si>
  <si>
    <t>4.1.6</t>
  </si>
  <si>
    <t>4.1.7</t>
  </si>
  <si>
    <t>4.1.8</t>
  </si>
  <si>
    <t>4.2.1</t>
  </si>
  <si>
    <t>4.2.3</t>
  </si>
  <si>
    <t>4.2.4</t>
  </si>
  <si>
    <t>4.2.5</t>
  </si>
  <si>
    <t>4.2.6</t>
  </si>
  <si>
    <t>4.2.7</t>
  </si>
  <si>
    <t>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</si>
</sst>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quot;R&quot;\ * #,##0.00_ ;_ &quot;R&quot;\ * \-#,##0.00_ ;_ &quot;R&quot;\ * &quot;-&quot;??_ ;_ @_ "/>
    <numFmt numFmtId="166" formatCode="_ * #,##0_ ;_ * \-#,##0_ ;_ * &quot;-&quot;_ ;_ @_ "/>
    <numFmt numFmtId="167" formatCode="0.0"/>
    <numFmt numFmtId="168" formatCode="_(&quot;R&quot;* #,##0.00_);_(&quot;R&quot;* \(#,##0.00\);_(&quot;R&quot;* &quot;-&quot;??_);_(@_)"/>
    <numFmt numFmtId="169" formatCode="_ * #,##0.00_ ;_ * \-#,##0.00_ ;_ * &quot;-&quot;??_ ;_ @_ "/>
    <numFmt numFmtId="170" formatCode="_ [$R-1C09]\ * #,##0.00_ ;_ [$R-1C09]\ * \-#,##0.00_ ;_ [$R-1C09]\ * &quot;-&quot;??_ ;_ @_ "/>
    <numFmt numFmtId="171" formatCode="&quot;R&quot;\ #,##0.00"/>
    <numFmt numFmtId="172" formatCode="#,##0.0"/>
    <numFmt numFmtId="173" formatCode="_-[$R-1C09]* #,##0.00_-;\-[$R-1C09]* #,##0.00_-;_-[$R-1C09]* &quot;-&quot;??_-;_-@_-"/>
    <numFmt numFmtId="174" formatCode="_ [$R-435]\ * #,##0.00_ ;_ [$R-435]\ * \-#,##0.00_ ;_ [$R-435]\ * &quot;-&quot;??_ ;_ @_ "/>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b/>
      <sz val="10"/>
      <name val="Arial"/>
      <family val="2"/>
    </font>
    <font>
      <sz val="8"/>
      <name val="Arial"/>
      <family val="2"/>
    </font>
    <font>
      <sz val="10"/>
      <name val="Arial"/>
      <family val="2"/>
    </font>
    <font>
      <b/>
      <sz val="10"/>
      <name val="Arial"/>
      <family val="2"/>
    </font>
    <font>
      <sz val="9"/>
      <name val="Arial"/>
      <family val="2"/>
    </font>
    <font>
      <sz val="10"/>
      <name val="Courier"/>
      <family val="3"/>
    </font>
    <font>
      <b/>
      <u/>
      <sz val="12"/>
      <name val="Arial"/>
      <family val="2"/>
    </font>
    <font>
      <sz val="12"/>
      <name val="Arial"/>
      <family val="2"/>
    </font>
    <font>
      <b/>
      <sz val="9"/>
      <name val="Arial"/>
      <family val="2"/>
    </font>
    <font>
      <sz val="9"/>
      <name val="MS Sans Serif"/>
      <family val="2"/>
    </font>
    <font>
      <b/>
      <sz val="9"/>
      <name val="MS Sans Serif"/>
      <family val="2"/>
    </font>
    <font>
      <vertAlign val="superscript"/>
      <sz val="10"/>
      <name val="Arial"/>
      <family val="2"/>
    </font>
    <font>
      <b/>
      <u/>
      <sz val="10"/>
      <name val="Arial"/>
      <family val="2"/>
    </font>
    <font>
      <u/>
      <sz val="10"/>
      <name val="Arial"/>
      <family val="2"/>
    </font>
    <font>
      <sz val="10"/>
      <name val="Arial"/>
      <family val="2"/>
    </font>
    <font>
      <sz val="10"/>
      <color theme="1"/>
      <name val="Arial"/>
      <family val="2"/>
    </font>
    <font>
      <sz val="10"/>
      <name val="Arial"/>
      <family val="2"/>
    </font>
    <font>
      <i/>
      <sz val="10"/>
      <name val="Arial"/>
      <family val="2"/>
    </font>
    <font>
      <sz val="11"/>
      <name val="Arial"/>
      <family val="2"/>
    </font>
    <font>
      <b/>
      <sz val="12"/>
      <name val="Arial"/>
      <family val="2"/>
    </font>
    <font>
      <sz val="10"/>
      <name val="Arial Narrow"/>
      <family val="2"/>
    </font>
    <font>
      <sz val="20"/>
      <name val="Arial Narrow"/>
      <family val="2"/>
    </font>
    <font>
      <b/>
      <sz val="11"/>
      <name val="Arial"/>
      <family val="2"/>
    </font>
    <font>
      <b/>
      <sz val="11"/>
      <name val="Arial Narrow"/>
      <family val="2"/>
    </font>
    <font>
      <sz val="11"/>
      <name val="Arial Narrow"/>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s>
  <cellStyleXfs count="27">
    <xf numFmtId="0" fontId="0" fillId="0" borderId="0">
      <alignment vertical="top"/>
    </xf>
    <xf numFmtId="0" fontId="9" fillId="0" borderId="0">
      <alignment vertical="top"/>
    </xf>
    <xf numFmtId="0" fontId="9" fillId="0" borderId="0"/>
    <xf numFmtId="0" fontId="5" fillId="0" borderId="0"/>
    <xf numFmtId="0" fontId="5" fillId="0" borderId="0"/>
    <xf numFmtId="0" fontId="12" fillId="0" borderId="0"/>
    <xf numFmtId="0" fontId="5" fillId="0" borderId="0">
      <alignment vertical="top"/>
    </xf>
    <xf numFmtId="0" fontId="5" fillId="0" borderId="0"/>
    <xf numFmtId="0" fontId="6" fillId="0" borderId="0"/>
    <xf numFmtId="0" fontId="5" fillId="0" borderId="0"/>
    <xf numFmtId="43" fontId="21"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3" fillId="0" borderId="0"/>
    <xf numFmtId="168"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4" fillId="0" borderId="0"/>
    <xf numFmtId="0" fontId="23" fillId="0" borderId="0"/>
    <xf numFmtId="0" fontId="23" fillId="0" borderId="0"/>
    <xf numFmtId="0" fontId="5" fillId="0" borderId="0"/>
    <xf numFmtId="0" fontId="3" fillId="0" borderId="0"/>
    <xf numFmtId="0" fontId="2" fillId="0" borderId="0"/>
    <xf numFmtId="0" fontId="1" fillId="0" borderId="0"/>
    <xf numFmtId="0" fontId="5" fillId="0" borderId="0">
      <alignment vertical="top"/>
    </xf>
    <xf numFmtId="43" fontId="5" fillId="0" borderId="0" applyFont="0" applyFill="0" applyBorder="0" applyAlignment="0" applyProtection="0"/>
  </cellStyleXfs>
  <cellXfs count="533">
    <xf numFmtId="0" fontId="0" fillId="0" borderId="0" xfId="0" applyAlignment="1"/>
    <xf numFmtId="0" fontId="5" fillId="0" borderId="6" xfId="0" applyFont="1" applyBorder="1" applyAlignment="1">
      <alignment horizontal="center" wrapText="1"/>
    </xf>
    <xf numFmtId="0" fontId="7" fillId="0" borderId="6" xfId="0" applyFont="1" applyBorder="1" applyAlignment="1">
      <alignment vertical="top" wrapText="1"/>
    </xf>
    <xf numFmtId="0" fontId="9" fillId="0" borderId="6" xfId="0" applyFont="1" applyBorder="1" applyAlignment="1">
      <alignment horizontal="left" vertical="top" wrapText="1"/>
    </xf>
    <xf numFmtId="0" fontId="5" fillId="0" borderId="6" xfId="8" applyFont="1" applyBorder="1" applyAlignment="1">
      <alignment vertical="top" wrapText="1"/>
    </xf>
    <xf numFmtId="0" fontId="9" fillId="0" borderId="6" xfId="0" applyFont="1" applyBorder="1" applyAlignment="1">
      <alignment vertical="top" wrapText="1"/>
    </xf>
    <xf numFmtId="0" fontId="5" fillId="0" borderId="6" xfId="0" applyFont="1" applyBorder="1" applyAlignment="1">
      <alignment horizontal="center" vertical="top" wrapText="1"/>
    </xf>
    <xf numFmtId="0" fontId="9" fillId="0" borderId="6" xfId="0" applyFont="1" applyBorder="1" applyAlignment="1">
      <alignment horizontal="center" vertical="top" wrapText="1"/>
    </xf>
    <xf numFmtId="4" fontId="9" fillId="0" borderId="6" xfId="0" applyNumberFormat="1" applyFont="1" applyBorder="1" applyAlignment="1">
      <alignment horizontal="right" vertical="top" wrapText="1"/>
    </xf>
    <xf numFmtId="0" fontId="9" fillId="0" borderId="0" xfId="0" applyFont="1">
      <alignment vertical="top"/>
    </xf>
    <xf numFmtId="0" fontId="10" fillId="0" borderId="6" xfId="0" applyFont="1" applyBorder="1" applyAlignment="1">
      <alignment horizontal="center" vertical="top" wrapText="1"/>
    </xf>
    <xf numFmtId="0" fontId="10" fillId="0" borderId="6" xfId="0" applyFont="1" applyBorder="1" applyAlignment="1">
      <alignment vertical="top" wrapText="1"/>
    </xf>
    <xf numFmtId="0" fontId="9" fillId="0" borderId="1"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4" fontId="10" fillId="0" borderId="6" xfId="0" applyNumberFormat="1" applyFont="1" applyBorder="1" applyAlignment="1">
      <alignment horizontal="righ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10" fillId="0" borderId="0" xfId="0" applyFont="1">
      <alignment vertical="top"/>
    </xf>
    <xf numFmtId="0" fontId="5" fillId="0" borderId="0" xfId="7"/>
    <xf numFmtId="0" fontId="7" fillId="0" borderId="6" xfId="7" applyFont="1" applyBorder="1" applyAlignment="1">
      <alignment vertical="top" wrapText="1"/>
    </xf>
    <xf numFmtId="0" fontId="5" fillId="0" borderId="6" xfId="7" applyBorder="1" applyAlignment="1">
      <alignment vertical="top" wrapText="1"/>
    </xf>
    <xf numFmtId="0" fontId="5" fillId="0" borderId="6" xfId="7" applyBorder="1" applyAlignment="1">
      <alignment horizontal="center" vertical="top" wrapText="1"/>
    </xf>
    <xf numFmtId="4" fontId="5" fillId="0" borderId="6" xfId="7" applyNumberFormat="1" applyBorder="1" applyAlignment="1">
      <alignment horizontal="right" vertical="top" wrapText="1"/>
    </xf>
    <xf numFmtId="4" fontId="5" fillId="0" borderId="6" xfId="7" applyNumberFormat="1" applyBorder="1" applyAlignment="1">
      <alignment vertical="top" wrapText="1"/>
    </xf>
    <xf numFmtId="3" fontId="5" fillId="0" borderId="6" xfId="7" applyNumberFormat="1" applyBorder="1" applyAlignment="1">
      <alignment horizontal="center" vertical="top" wrapText="1"/>
    </xf>
    <xf numFmtId="0" fontId="9" fillId="0" borderId="2" xfId="0" applyFont="1" applyBorder="1" applyAlignment="1">
      <alignment horizontal="center" vertical="top" wrapText="1"/>
    </xf>
    <xf numFmtId="4" fontId="9" fillId="0" borderId="7" xfId="0" applyNumberFormat="1" applyFont="1" applyBorder="1" applyAlignment="1">
      <alignment horizontal="right" vertical="top" wrapText="1"/>
    </xf>
    <xf numFmtId="0" fontId="9" fillId="0" borderId="0" xfId="0" applyFont="1" applyAlignment="1">
      <alignment horizontal="center" vertical="top" wrapText="1"/>
    </xf>
    <xf numFmtId="0" fontId="9" fillId="0" borderId="5" xfId="0" applyFont="1" applyBorder="1" applyAlignment="1">
      <alignment horizontal="center" vertical="top" wrapText="1"/>
    </xf>
    <xf numFmtId="4" fontId="9" fillId="0" borderId="8" xfId="0" applyNumberFormat="1" applyFont="1" applyBorder="1" applyAlignment="1">
      <alignment horizontal="right" vertical="top" wrapText="1"/>
    </xf>
    <xf numFmtId="0" fontId="10" fillId="0" borderId="11" xfId="0" applyFont="1" applyBorder="1" applyAlignment="1">
      <alignment horizontal="center" vertical="top" wrapText="1"/>
    </xf>
    <xf numFmtId="0" fontId="5" fillId="0" borderId="6" xfId="6" applyBorder="1" applyAlignment="1">
      <alignment horizontal="center" wrapText="1"/>
    </xf>
    <xf numFmtId="4" fontId="5" fillId="0" borderId="6" xfId="6" applyNumberFormat="1" applyBorder="1" applyAlignment="1">
      <alignment wrapText="1"/>
    </xf>
    <xf numFmtId="3" fontId="5" fillId="0" borderId="6" xfId="6" applyNumberFormat="1" applyBorder="1" applyAlignment="1">
      <alignment horizontal="center" vertical="top" wrapText="1"/>
    </xf>
    <xf numFmtId="4" fontId="9" fillId="0" borderId="6" xfId="0" applyNumberFormat="1" applyFont="1" applyBorder="1" applyAlignment="1">
      <alignment horizontal="right" wrapText="1"/>
    </xf>
    <xf numFmtId="0" fontId="5" fillId="0" borderId="6" xfId="6" applyBorder="1" applyAlignment="1">
      <alignment vertical="top" wrapText="1"/>
    </xf>
    <xf numFmtId="3" fontId="5" fillId="0" borderId="6" xfId="6" applyNumberFormat="1" applyBorder="1" applyAlignment="1">
      <alignment wrapText="1"/>
    </xf>
    <xf numFmtId="0" fontId="7" fillId="0" borderId="6" xfId="6" applyFont="1" applyBorder="1" applyAlignment="1">
      <alignment vertical="top" wrapText="1"/>
    </xf>
    <xf numFmtId="0" fontId="5" fillId="0" borderId="6" xfId="6" applyBorder="1" applyAlignment="1">
      <alignment horizontal="center" vertical="top" wrapText="1"/>
    </xf>
    <xf numFmtId="3" fontId="9" fillId="0" borderId="6" xfId="0" applyNumberFormat="1" applyFont="1" applyBorder="1" applyAlignment="1">
      <alignment horizontal="center" wrapText="1"/>
    </xf>
    <xf numFmtId="0" fontId="9" fillId="0" borderId="6" xfId="6" applyFont="1" applyBorder="1" applyAlignment="1">
      <alignment vertical="top" wrapText="1"/>
    </xf>
    <xf numFmtId="4" fontId="9" fillId="0" borderId="6" xfId="0" applyNumberFormat="1" applyFont="1" applyBorder="1" applyAlignment="1">
      <alignment horizontal="center" vertical="top" wrapText="1"/>
    </xf>
    <xf numFmtId="0" fontId="9" fillId="0" borderId="6" xfId="0" applyFont="1" applyBorder="1" applyAlignment="1">
      <alignment horizontal="center" wrapText="1"/>
    </xf>
    <xf numFmtId="4" fontId="9" fillId="0" borderId="5" xfId="0" applyNumberFormat="1" applyFont="1" applyBorder="1" applyAlignment="1">
      <alignment horizontal="center" vertical="top" wrapText="1"/>
    </xf>
    <xf numFmtId="4" fontId="9" fillId="0" borderId="2" xfId="0" applyNumberFormat="1" applyFont="1" applyBorder="1" applyAlignment="1">
      <alignment horizontal="center" vertical="top" wrapText="1"/>
    </xf>
    <xf numFmtId="4" fontId="10" fillId="0" borderId="0" xfId="0" applyNumberFormat="1" applyFont="1" applyAlignment="1">
      <alignment horizontal="right" vertical="top" wrapText="1"/>
    </xf>
    <xf numFmtId="4" fontId="5" fillId="0" borderId="6" xfId="9" applyNumberFormat="1" applyBorder="1" applyAlignment="1">
      <alignment wrapText="1"/>
    </xf>
    <xf numFmtId="4" fontId="5" fillId="0" borderId="6" xfId="0" applyNumberFormat="1" applyFont="1" applyBorder="1" applyAlignment="1">
      <alignment wrapText="1"/>
    </xf>
    <xf numFmtId="3" fontId="0" fillId="0" borderId="6" xfId="6" applyNumberFormat="1" applyFont="1" applyBorder="1" applyAlignment="1">
      <alignment horizontal="center" wrapText="1"/>
    </xf>
    <xf numFmtId="3" fontId="5" fillId="0" borderId="6" xfId="6" applyNumberFormat="1" applyBorder="1" applyAlignment="1">
      <alignment horizontal="center" wrapText="1"/>
    </xf>
    <xf numFmtId="49" fontId="9" fillId="0" borderId="6" xfId="0" applyNumberFormat="1" applyFont="1" applyBorder="1" applyAlignment="1">
      <alignment vertical="top" wrapText="1"/>
    </xf>
    <xf numFmtId="49" fontId="9" fillId="0" borderId="2" xfId="0" applyNumberFormat="1" applyFont="1" applyBorder="1" applyAlignment="1">
      <alignment vertical="top" wrapText="1"/>
    </xf>
    <xf numFmtId="0" fontId="5" fillId="0" borderId="6" xfId="7" applyBorder="1" applyAlignment="1">
      <alignment vertical="top"/>
    </xf>
    <xf numFmtId="4" fontId="5" fillId="0" borderId="6" xfId="7" applyNumberFormat="1" applyBorder="1" applyAlignment="1">
      <alignment horizontal="right" wrapText="1"/>
    </xf>
    <xf numFmtId="4" fontId="5" fillId="0" borderId="6" xfId="7" applyNumberFormat="1" applyBorder="1" applyAlignment="1">
      <alignment horizontal="right"/>
    </xf>
    <xf numFmtId="49" fontId="9" fillId="0" borderId="6" xfId="0" applyNumberFormat="1" applyFont="1" applyBorder="1">
      <alignment vertical="top"/>
    </xf>
    <xf numFmtId="49" fontId="5" fillId="0" borderId="6" xfId="0" applyNumberFormat="1" applyFont="1" applyBorder="1" applyAlignment="1">
      <alignment vertical="top" wrapText="1"/>
    </xf>
    <xf numFmtId="49" fontId="9" fillId="0" borderId="0" xfId="0" applyNumberFormat="1" applyFont="1" applyAlignment="1">
      <alignment vertical="top" wrapText="1"/>
    </xf>
    <xf numFmtId="49" fontId="9" fillId="0" borderId="5" xfId="0" applyNumberFormat="1" applyFont="1" applyBorder="1" applyAlignment="1">
      <alignment vertical="top" wrapText="1"/>
    </xf>
    <xf numFmtId="0" fontId="9" fillId="0" borderId="0" xfId="0" applyFont="1" applyAlignment="1">
      <alignment vertical="top" wrapText="1"/>
    </xf>
    <xf numFmtId="0" fontId="10" fillId="0" borderId="2" xfId="0" applyFont="1" applyBorder="1" applyAlignment="1">
      <alignment vertical="top" wrapText="1"/>
    </xf>
    <xf numFmtId="4" fontId="5" fillId="0" borderId="6" xfId="6" applyNumberFormat="1" applyBorder="1" applyAlignment="1">
      <alignment horizontal="center" wrapText="1"/>
    </xf>
    <xf numFmtId="0" fontId="9" fillId="0" borderId="6" xfId="0" quotePrefix="1" applyFont="1" applyBorder="1" applyAlignment="1">
      <alignment horizontal="center" wrapText="1"/>
    </xf>
    <xf numFmtId="4" fontId="9" fillId="0" borderId="6" xfId="0" applyNumberFormat="1" applyFont="1" applyBorder="1" applyAlignment="1">
      <alignment wrapText="1"/>
    </xf>
    <xf numFmtId="4" fontId="9" fillId="0" borderId="6" xfId="0" applyNumberFormat="1" applyFont="1" applyBorder="1" applyAlignment="1"/>
    <xf numFmtId="0" fontId="5" fillId="0" borderId="6" xfId="0" applyFont="1" applyBorder="1" applyAlignment="1">
      <alignment horizontal="left" vertical="top" wrapText="1"/>
    </xf>
    <xf numFmtId="0" fontId="13" fillId="1" borderId="12" xfId="0" applyFont="1" applyFill="1" applyBorder="1" applyAlignment="1">
      <alignment horizontal="left"/>
    </xf>
    <xf numFmtId="0" fontId="14" fillId="1" borderId="13" xfId="0" applyFont="1" applyFill="1" applyBorder="1">
      <alignment vertical="top"/>
    </xf>
    <xf numFmtId="0" fontId="11" fillId="1" borderId="13" xfId="0" applyFont="1" applyFill="1" applyBorder="1">
      <alignment vertical="top"/>
    </xf>
    <xf numFmtId="0" fontId="11" fillId="1" borderId="14" xfId="0" applyFont="1" applyFill="1" applyBorder="1">
      <alignment vertical="top"/>
    </xf>
    <xf numFmtId="0" fontId="11" fillId="1" borderId="15" xfId="0" applyFont="1" applyFill="1" applyBorder="1" applyAlignment="1">
      <alignment horizontal="left"/>
    </xf>
    <xf numFmtId="0" fontId="11" fillId="1" borderId="0" xfId="0" applyFont="1" applyFill="1">
      <alignment vertical="top"/>
    </xf>
    <xf numFmtId="0" fontId="11" fillId="1" borderId="16" xfId="0" applyFont="1" applyFill="1" applyBorder="1">
      <alignment vertical="top"/>
    </xf>
    <xf numFmtId="0" fontId="15" fillId="1" borderId="17" xfId="0" applyFont="1" applyFill="1" applyBorder="1" applyAlignment="1">
      <alignment horizontal="center"/>
    </xf>
    <xf numFmtId="0" fontId="11" fillId="1" borderId="18" xfId="0" applyFont="1" applyFill="1" applyBorder="1">
      <alignment vertical="top"/>
    </xf>
    <xf numFmtId="0" fontId="15" fillId="1" borderId="19" xfId="0" applyFont="1" applyFill="1" applyBorder="1" applyAlignment="1">
      <alignment horizontal="center"/>
    </xf>
    <xf numFmtId="0" fontId="16" fillId="0" borderId="15" xfId="0" applyFont="1" applyBorder="1" applyAlignment="1">
      <alignment horizontal="left" vertical="center"/>
    </xf>
    <xf numFmtId="0" fontId="16" fillId="0" borderId="0" xfId="0" applyFont="1" applyAlignment="1">
      <alignment vertical="center"/>
    </xf>
    <xf numFmtId="165" fontId="16" fillId="0" borderId="16" xfId="0" applyNumberFormat="1" applyFont="1" applyBorder="1" applyAlignment="1">
      <alignment vertical="center"/>
    </xf>
    <xf numFmtId="0" fontId="16" fillId="0" borderId="15" xfId="0" applyFont="1" applyBorder="1" applyAlignment="1">
      <alignment horizontal="left"/>
    </xf>
    <xf numFmtId="0" fontId="16" fillId="0" borderId="0" xfId="0" applyFont="1">
      <alignment vertical="top"/>
    </xf>
    <xf numFmtId="165" fontId="16" fillId="0" borderId="16" xfId="0" applyNumberFormat="1" applyFont="1" applyBorder="1">
      <alignment vertical="top"/>
    </xf>
    <xf numFmtId="0" fontId="17" fillId="0" borderId="20" xfId="0" applyFont="1" applyBorder="1" applyAlignment="1">
      <alignment horizontal="left"/>
    </xf>
    <xf numFmtId="0" fontId="16" fillId="0" borderId="2" xfId="0" applyFont="1" applyBorder="1">
      <alignment vertical="top"/>
    </xf>
    <xf numFmtId="165" fontId="17" fillId="0" borderId="21" xfId="0" applyNumberFormat="1" applyFont="1" applyBorder="1">
      <alignment vertical="top"/>
    </xf>
    <xf numFmtId="0" fontId="11" fillId="0" borderId="15" xfId="0" applyFont="1" applyBorder="1" applyAlignment="1">
      <alignment horizontal="left"/>
    </xf>
    <xf numFmtId="0" fontId="11" fillId="0" borderId="0" xfId="0" applyFont="1">
      <alignment vertical="top"/>
    </xf>
    <xf numFmtId="0" fontId="11" fillId="0" borderId="16" xfId="0" applyFont="1" applyBorder="1">
      <alignment vertical="top"/>
    </xf>
    <xf numFmtId="0" fontId="17" fillId="0" borderId="15" xfId="0" applyFont="1" applyBorder="1" applyAlignment="1">
      <alignment horizontal="left"/>
    </xf>
    <xf numFmtId="165" fontId="17" fillId="0" borderId="16" xfId="0" applyNumberFormat="1" applyFont="1" applyBorder="1">
      <alignment vertical="top"/>
    </xf>
    <xf numFmtId="165" fontId="16" fillId="0" borderId="21" xfId="0" applyNumberFormat="1" applyFont="1" applyBorder="1">
      <alignment vertical="top"/>
    </xf>
    <xf numFmtId="0" fontId="17" fillId="0" borderId="17" xfId="0" applyFont="1" applyBorder="1" applyAlignment="1">
      <alignment horizontal="left"/>
    </xf>
    <xf numFmtId="0" fontId="16" fillId="0" borderId="18" xfId="0" applyFont="1" applyBorder="1">
      <alignment vertical="top"/>
    </xf>
    <xf numFmtId="165" fontId="16" fillId="0" borderId="19" xfId="0" applyNumberFormat="1" applyFont="1" applyBorder="1">
      <alignment vertical="top"/>
    </xf>
    <xf numFmtId="0" fontId="16" fillId="0" borderId="22" xfId="0" applyFont="1" applyBorder="1" applyAlignment="1">
      <alignment horizontal="left"/>
    </xf>
    <xf numFmtId="0" fontId="16" fillId="0" borderId="23" xfId="0" applyFont="1" applyBorder="1">
      <alignment vertical="top"/>
    </xf>
    <xf numFmtId="0" fontId="16" fillId="0" borderId="24" xfId="0" applyFont="1" applyBorder="1">
      <alignment vertical="top"/>
    </xf>
    <xf numFmtId="0" fontId="7" fillId="0" borderId="0" xfId="0" applyFont="1" applyAlignment="1"/>
    <xf numFmtId="165" fontId="17" fillId="0" borderId="0" xfId="0" applyNumberFormat="1" applyFont="1">
      <alignment vertical="top"/>
    </xf>
    <xf numFmtId="4" fontId="8" fillId="0" borderId="0" xfId="0" applyNumberFormat="1" applyFont="1">
      <alignment vertical="top"/>
    </xf>
    <xf numFmtId="165" fontId="0" fillId="0" borderId="0" xfId="0" applyNumberFormat="1" applyAlignment="1"/>
    <xf numFmtId="0" fontId="5" fillId="0" borderId="0" xfId="0" applyFont="1">
      <alignment vertical="top"/>
    </xf>
    <xf numFmtId="0" fontId="9" fillId="0" borderId="25" xfId="0" applyFont="1" applyBorder="1">
      <alignment vertical="top"/>
    </xf>
    <xf numFmtId="0" fontId="9" fillId="0" borderId="26" xfId="0" applyFont="1" applyBorder="1">
      <alignment vertical="top"/>
    </xf>
    <xf numFmtId="0" fontId="9" fillId="0" borderId="27" xfId="0" applyFont="1" applyBorder="1">
      <alignment vertical="top"/>
    </xf>
    <xf numFmtId="0" fontId="9" fillId="0" borderId="28" xfId="0" applyFont="1" applyBorder="1">
      <alignment vertical="top"/>
    </xf>
    <xf numFmtId="0" fontId="9" fillId="0" borderId="8" xfId="0" applyFont="1" applyBorder="1">
      <alignment vertical="top"/>
    </xf>
    <xf numFmtId="0" fontId="9" fillId="0" borderId="29" xfId="0" applyFont="1" applyBorder="1">
      <alignment vertical="top"/>
    </xf>
    <xf numFmtId="0" fontId="5" fillId="0" borderId="30" xfId="0" applyFont="1" applyBorder="1">
      <alignment vertical="top"/>
    </xf>
    <xf numFmtId="0" fontId="5" fillId="0" borderId="31" xfId="0" applyFont="1" applyBorder="1">
      <alignment vertical="top"/>
    </xf>
    <xf numFmtId="0" fontId="5" fillId="0" borderId="32" xfId="0" applyFont="1" applyBorder="1">
      <alignment vertical="top"/>
    </xf>
    <xf numFmtId="0" fontId="9" fillId="0" borderId="10" xfId="0" applyFont="1" applyBorder="1">
      <alignment vertical="top"/>
    </xf>
    <xf numFmtId="0" fontId="9" fillId="0" borderId="33" xfId="0" applyFont="1" applyBorder="1">
      <alignment vertical="top"/>
    </xf>
    <xf numFmtId="0" fontId="9" fillId="0" borderId="34" xfId="0" applyFont="1" applyBorder="1">
      <alignment vertical="top"/>
    </xf>
    <xf numFmtId="0" fontId="9" fillId="0" borderId="35" xfId="0" applyFont="1" applyBorder="1">
      <alignment vertical="top"/>
    </xf>
    <xf numFmtId="0" fontId="5" fillId="0" borderId="36" xfId="0" applyFont="1" applyBorder="1">
      <alignment vertical="top"/>
    </xf>
    <xf numFmtId="0" fontId="5" fillId="0" borderId="37" xfId="0" applyFont="1" applyBorder="1">
      <alignment vertical="top"/>
    </xf>
    <xf numFmtId="0" fontId="5" fillId="0" borderId="38" xfId="0" applyFont="1" applyBorder="1">
      <alignment vertical="top"/>
    </xf>
    <xf numFmtId="0" fontId="15" fillId="1" borderId="18" xfId="0" applyFont="1" applyFill="1" applyBorder="1" applyAlignment="1">
      <alignment horizontal="center" vertical="top"/>
    </xf>
    <xf numFmtId="0" fontId="11" fillId="1" borderId="18" xfId="0" applyFont="1" applyFill="1" applyBorder="1" applyAlignment="1">
      <alignment horizontal="center" vertical="top"/>
    </xf>
    <xf numFmtId="49" fontId="7" fillId="0" borderId="6" xfId="0" applyNumberFormat="1" applyFont="1" applyBorder="1" applyAlignment="1">
      <alignment vertical="top" wrapText="1"/>
    </xf>
    <xf numFmtId="0" fontId="5" fillId="0" borderId="6" xfId="7" applyBorder="1" applyAlignment="1">
      <alignment horizontal="left" vertical="top" wrapText="1"/>
    </xf>
    <xf numFmtId="0" fontId="0" fillId="0" borderId="0" xfId="0">
      <alignment vertical="top"/>
    </xf>
    <xf numFmtId="0" fontId="9" fillId="0" borderId="6" xfId="1" applyBorder="1" applyAlignment="1">
      <alignment horizontal="left" vertical="top" wrapText="1"/>
    </xf>
    <xf numFmtId="0" fontId="19" fillId="0" borderId="6" xfId="0" applyFont="1" applyBorder="1" applyAlignment="1">
      <alignment vertical="top" wrapText="1"/>
    </xf>
    <xf numFmtId="0" fontId="20" fillId="0" borderId="6" xfId="0" applyFont="1" applyBorder="1" applyAlignment="1">
      <alignment vertical="top" wrapText="1"/>
    </xf>
    <xf numFmtId="0" fontId="19" fillId="0" borderId="6" xfId="7" applyFont="1" applyBorder="1" applyAlignment="1">
      <alignment vertical="top" wrapText="1"/>
    </xf>
    <xf numFmtId="0" fontId="0" fillId="0" borderId="0" xfId="0" applyAlignment="1">
      <alignment horizontal="left" vertical="top"/>
    </xf>
    <xf numFmtId="0" fontId="7" fillId="0" borderId="39" xfId="7" applyFont="1" applyBorder="1" applyAlignment="1">
      <alignment horizontal="center" vertical="top" wrapText="1"/>
    </xf>
    <xf numFmtId="0" fontId="7" fillId="0" borderId="30" xfId="7" applyFont="1" applyBorder="1" applyAlignment="1">
      <alignment horizontal="center" vertical="top" wrapText="1"/>
    </xf>
    <xf numFmtId="3" fontId="7" fillId="0" borderId="30" xfId="7" applyNumberFormat="1" applyFont="1" applyBorder="1" applyAlignment="1">
      <alignment horizontal="center" vertical="top" wrapText="1"/>
    </xf>
    <xf numFmtId="4" fontId="7" fillId="0" borderId="30" xfId="7" applyNumberFormat="1" applyFont="1" applyBorder="1" applyAlignment="1">
      <alignment horizontal="center" vertical="top" wrapText="1"/>
    </xf>
    <xf numFmtId="4" fontId="7" fillId="0" borderId="31" xfId="7" applyNumberFormat="1" applyFont="1" applyBorder="1" applyAlignment="1">
      <alignment horizontal="center" vertical="top" wrapText="1"/>
    </xf>
    <xf numFmtId="0" fontId="5" fillId="0" borderId="42" xfId="7" applyBorder="1" applyAlignment="1">
      <alignment horizontal="left" vertical="top" wrapText="1"/>
    </xf>
    <xf numFmtId="4" fontId="5" fillId="0" borderId="43" xfId="7" applyNumberFormat="1" applyBorder="1"/>
    <xf numFmtId="0" fontId="7" fillId="0" borderId="42" xfId="7" applyFont="1" applyBorder="1" applyAlignment="1">
      <alignment horizontal="left" vertical="top" wrapText="1"/>
    </xf>
    <xf numFmtId="4" fontId="5" fillId="0" borderId="43" xfId="7" applyNumberFormat="1" applyBorder="1" applyAlignment="1">
      <alignment wrapText="1"/>
    </xf>
    <xf numFmtId="0" fontId="7" fillId="0" borderId="42" xfId="7" applyFont="1" applyBorder="1" applyAlignment="1">
      <alignment horizontal="left" vertical="top"/>
    </xf>
    <xf numFmtId="4" fontId="5" fillId="0" borderId="43" xfId="7" applyNumberFormat="1" applyBorder="1" applyAlignment="1">
      <alignmen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5" fillId="0" borderId="6" xfId="1" applyFont="1" applyBorder="1" applyAlignment="1">
      <alignment horizontal="left" vertical="top" wrapText="1"/>
    </xf>
    <xf numFmtId="0" fontId="5" fillId="0" borderId="6" xfId="0" applyFont="1" applyBorder="1" applyAlignment="1">
      <alignment horizontal="left" vertical="top"/>
    </xf>
    <xf numFmtId="0" fontId="5" fillId="0" borderId="0" xfId="0" applyFont="1" applyAlignment="1">
      <alignment horizontal="left" vertical="top"/>
    </xf>
    <xf numFmtId="3" fontId="9" fillId="0" borderId="6" xfId="0" applyNumberFormat="1" applyFont="1" applyBorder="1" applyAlignment="1">
      <alignment horizontal="center" vertical="top" wrapText="1"/>
    </xf>
    <xf numFmtId="0" fontId="5" fillId="0" borderId="6" xfId="8" applyFont="1" applyBorder="1" applyAlignment="1">
      <alignment horizontal="center" vertical="top" wrapText="1"/>
    </xf>
    <xf numFmtId="3" fontId="5" fillId="0" borderId="6" xfId="0" applyNumberFormat="1" applyFont="1" applyBorder="1" applyAlignment="1">
      <alignment horizontal="center" vertical="top" wrapText="1"/>
    </xf>
    <xf numFmtId="3" fontId="9" fillId="0" borderId="0" xfId="0" applyNumberFormat="1" applyFont="1" applyAlignment="1">
      <alignment horizontal="center" vertical="top" wrapText="1"/>
    </xf>
    <xf numFmtId="1" fontId="0" fillId="0" borderId="0" xfId="0" applyNumberFormat="1" applyAlignment="1">
      <alignment horizontal="center" vertical="top"/>
    </xf>
    <xf numFmtId="0" fontId="5" fillId="0" borderId="6" xfId="1" applyFont="1" applyBorder="1" applyAlignment="1">
      <alignment horizontal="left" vertical="top"/>
    </xf>
    <xf numFmtId="0" fontId="5" fillId="0" borderId="6" xfId="1" applyFont="1" applyBorder="1" applyAlignment="1">
      <alignment horizontal="center" vertical="top" wrapText="1"/>
    </xf>
    <xf numFmtId="0" fontId="7" fillId="0" borderId="6" xfId="1" applyFont="1" applyBorder="1" applyAlignment="1">
      <alignment horizontal="left" vertical="top" wrapText="1"/>
    </xf>
    <xf numFmtId="0" fontId="5" fillId="0" borderId="6" xfId="1" applyFont="1" applyBorder="1" applyAlignment="1">
      <alignment horizontal="center" vertical="top"/>
    </xf>
    <xf numFmtId="0" fontId="9" fillId="0" borderId="6" xfId="1" applyBorder="1" applyAlignment="1">
      <alignment horizontal="center" vertical="top"/>
    </xf>
    <xf numFmtId="0" fontId="7" fillId="0" borderId="6" xfId="1" applyFont="1" applyBorder="1" applyAlignment="1">
      <alignment vertical="top" wrapText="1"/>
    </xf>
    <xf numFmtId="0" fontId="9" fillId="0" borderId="6" xfId="1" applyBorder="1" applyAlignment="1">
      <alignment horizontal="center" vertical="top" wrapText="1"/>
    </xf>
    <xf numFmtId="0" fontId="20" fillId="0" borderId="6" xfId="1" applyFont="1" applyBorder="1" applyAlignment="1">
      <alignment horizontal="left" vertical="top" wrapText="1"/>
    </xf>
    <xf numFmtId="0" fontId="20" fillId="0" borderId="6" xfId="1" applyFont="1" applyBorder="1" applyAlignment="1">
      <alignment vertical="top" wrapText="1"/>
    </xf>
    <xf numFmtId="0" fontId="5" fillId="0" borderId="6" xfId="0" applyFont="1" applyBorder="1" applyAlignment="1">
      <alignment horizontal="center" vertical="top"/>
    </xf>
    <xf numFmtId="0" fontId="5" fillId="0" borderId="0" xfId="0" applyFont="1" applyAlignment="1">
      <alignment horizontal="left" vertical="top" wrapText="1"/>
    </xf>
    <xf numFmtId="0" fontId="19" fillId="0" borderId="0" xfId="0" applyFont="1" applyAlignment="1">
      <alignment vertical="top" wrapText="1"/>
    </xf>
    <xf numFmtId="0" fontId="19" fillId="0" borderId="6" xfId="1" applyFont="1" applyBorder="1" applyAlignment="1">
      <alignment vertical="top" wrapText="1"/>
    </xf>
    <xf numFmtId="0" fontId="7" fillId="0" borderId="6" xfId="1" applyFont="1" applyBorder="1" applyAlignment="1">
      <alignment horizontal="center" vertical="top"/>
    </xf>
    <xf numFmtId="0" fontId="7" fillId="0" borderId="6" xfId="1" applyFont="1" applyBorder="1" applyAlignment="1">
      <alignment horizontal="center" vertical="top" wrapText="1"/>
    </xf>
    <xf numFmtId="0" fontId="19" fillId="0" borderId="6" xfId="1" applyFont="1" applyBorder="1" applyAlignment="1">
      <alignment horizontal="left" vertical="top" wrapText="1"/>
    </xf>
    <xf numFmtId="3" fontId="9" fillId="0" borderId="6" xfId="0" applyNumberFormat="1" applyFont="1" applyBorder="1" applyAlignment="1">
      <alignment horizontal="center" vertical="top"/>
    </xf>
    <xf numFmtId="0" fontId="9" fillId="0" borderId="0" xfId="0" applyFont="1" applyAlignment="1">
      <alignment horizontal="center" vertical="top"/>
    </xf>
    <xf numFmtId="3" fontId="9" fillId="0" borderId="2" xfId="0" applyNumberFormat="1" applyFont="1" applyBorder="1" applyAlignment="1">
      <alignment horizontal="center" vertical="top" wrapText="1"/>
    </xf>
    <xf numFmtId="3" fontId="9" fillId="0" borderId="5" xfId="0" applyNumberFormat="1" applyFont="1" applyBorder="1" applyAlignment="1">
      <alignment horizontal="center" vertical="top" wrapText="1"/>
    </xf>
    <xf numFmtId="4" fontId="9" fillId="0" borderId="7" xfId="0" applyNumberFormat="1" applyFont="1" applyBorder="1" applyAlignment="1">
      <alignment horizontal="right" wrapText="1"/>
    </xf>
    <xf numFmtId="4" fontId="7" fillId="0" borderId="9" xfId="0" applyNumberFormat="1" applyFont="1" applyBorder="1" applyAlignment="1">
      <alignment horizontal="right" vertical="center" wrapText="1"/>
    </xf>
    <xf numFmtId="49" fontId="9" fillId="0" borderId="7" xfId="0" applyNumberFormat="1" applyFont="1" applyBorder="1" applyAlignment="1">
      <alignment vertical="top" wrapText="1"/>
    </xf>
    <xf numFmtId="0" fontId="5" fillId="0" borderId="7" xfId="7" applyBorder="1" applyAlignment="1">
      <alignment horizontal="left" vertical="top" wrapText="1"/>
    </xf>
    <xf numFmtId="0" fontId="5" fillId="0" borderId="7" xfId="7" applyBorder="1" applyAlignment="1">
      <alignment vertical="top" wrapText="1"/>
    </xf>
    <xf numFmtId="0" fontId="5" fillId="0" borderId="7" xfId="7" applyBorder="1" applyAlignment="1">
      <alignment horizontal="center" vertical="top" wrapText="1"/>
    </xf>
    <xf numFmtId="3" fontId="5" fillId="0" borderId="7" xfId="7" applyNumberFormat="1" applyBorder="1" applyAlignment="1">
      <alignment horizontal="center" vertical="top" wrapText="1"/>
    </xf>
    <xf numFmtId="4" fontId="5" fillId="0" borderId="7" xfId="7" applyNumberFormat="1" applyBorder="1" applyAlignment="1">
      <alignment horizontal="right" vertical="top" wrapText="1"/>
    </xf>
    <xf numFmtId="4" fontId="5" fillId="0" borderId="7" xfId="7" applyNumberFormat="1" applyBorder="1" applyAlignment="1">
      <alignment vertical="top" wrapText="1"/>
    </xf>
    <xf numFmtId="0" fontId="5" fillId="0" borderId="49" xfId="7" applyBorder="1" applyAlignment="1">
      <alignment horizontal="left" vertical="top" wrapText="1"/>
    </xf>
    <xf numFmtId="0" fontId="5" fillId="0" borderId="49" xfId="7" applyBorder="1" applyAlignment="1">
      <alignment vertical="top" wrapText="1"/>
    </xf>
    <xf numFmtId="0" fontId="5" fillId="0" borderId="49" xfId="7" applyBorder="1" applyAlignment="1">
      <alignment horizontal="center" vertical="top" wrapText="1"/>
    </xf>
    <xf numFmtId="3" fontId="5" fillId="0" borderId="49" xfId="7" applyNumberFormat="1" applyBorder="1" applyAlignment="1">
      <alignment horizontal="center" vertical="top" wrapText="1"/>
    </xf>
    <xf numFmtId="4" fontId="5" fillId="0" borderId="49" xfId="7" applyNumberFormat="1" applyBorder="1" applyAlignment="1">
      <alignment horizontal="right" vertical="top" wrapText="1"/>
    </xf>
    <xf numFmtId="4" fontId="5" fillId="0" borderId="49" xfId="7" applyNumberFormat="1" applyBorder="1" applyAlignment="1">
      <alignment vertical="top" wrapText="1"/>
    </xf>
    <xf numFmtId="0" fontId="5" fillId="0" borderId="49" xfId="7" applyBorder="1" applyAlignment="1">
      <alignment horizontal="right" vertical="top" wrapText="1"/>
    </xf>
    <xf numFmtId="0" fontId="22" fillId="0" borderId="7" xfId="0" applyFont="1" applyBorder="1" applyAlignment="1">
      <alignment vertical="center"/>
    </xf>
    <xf numFmtId="0" fontId="7" fillId="2" borderId="8" xfId="1" applyFont="1" applyFill="1" applyBorder="1" applyAlignment="1">
      <alignment horizontal="center" vertical="center"/>
    </xf>
    <xf numFmtId="0" fontId="7" fillId="3" borderId="7" xfId="1" applyFont="1" applyFill="1" applyBorder="1" applyAlignment="1">
      <alignment horizontal="center" vertical="center" wrapText="1"/>
    </xf>
    <xf numFmtId="0" fontId="9" fillId="0" borderId="6" xfId="0" applyFont="1" applyBorder="1">
      <alignment vertical="top"/>
    </xf>
    <xf numFmtId="0" fontId="9" fillId="0" borderId="7" xfId="0" applyFont="1" applyBorder="1" applyAlignment="1">
      <alignment horizontal="left" vertical="top" wrapText="1"/>
    </xf>
    <xf numFmtId="4" fontId="10" fillId="0" borderId="7" xfId="0" applyNumberFormat="1" applyFont="1" applyBorder="1" applyAlignment="1">
      <alignment horizontal="right" vertical="top" wrapText="1"/>
    </xf>
    <xf numFmtId="49" fontId="9" fillId="0" borderId="8" xfId="0" applyNumberFormat="1" applyFont="1" applyBorder="1" applyAlignment="1">
      <alignment vertical="top" wrapText="1"/>
    </xf>
    <xf numFmtId="0" fontId="9" fillId="0" borderId="8" xfId="0" applyFont="1" applyBorder="1" applyAlignment="1">
      <alignment vertical="top" wrapText="1"/>
    </xf>
    <xf numFmtId="0" fontId="5" fillId="0" borderId="8" xfId="0" applyFont="1" applyBorder="1" applyAlignment="1">
      <alignment horizontal="left" vertical="top" wrapText="1"/>
    </xf>
    <xf numFmtId="3" fontId="9" fillId="0" borderId="8" xfId="0" applyNumberFormat="1" applyFont="1" applyBorder="1" applyAlignment="1">
      <alignment horizontal="center" vertical="top"/>
    </xf>
    <xf numFmtId="4" fontId="9" fillId="0" borderId="8" xfId="0" applyNumberFormat="1" applyFont="1" applyBorder="1" applyAlignment="1"/>
    <xf numFmtId="0" fontId="7" fillId="0" borderId="7" xfId="0" applyFont="1" applyBorder="1" applyAlignment="1">
      <alignment horizontal="center" vertical="center" wrapText="1"/>
    </xf>
    <xf numFmtId="0" fontId="22" fillId="0" borderId="7" xfId="0" applyFont="1" applyBorder="1" applyAlignment="1"/>
    <xf numFmtId="0" fontId="7" fillId="2" borderId="8" xfId="1" applyFont="1" applyFill="1" applyBorder="1" applyAlignment="1">
      <alignment horizontal="center" vertical="top"/>
    </xf>
    <xf numFmtId="0" fontId="7" fillId="3" borderId="7" xfId="1" applyFont="1" applyFill="1" applyBorder="1" applyAlignment="1">
      <alignment horizontal="center" vertical="top" wrapText="1"/>
    </xf>
    <xf numFmtId="4" fontId="7" fillId="0" borderId="10" xfId="0" applyNumberFormat="1" applyFont="1" applyBorder="1" applyAlignment="1">
      <alignment horizontal="right" vertical="center" wrapText="1"/>
    </xf>
    <xf numFmtId="4" fontId="9" fillId="0" borderId="8" xfId="0" applyNumberFormat="1" applyFont="1" applyBorder="1" applyAlignment="1">
      <alignment horizontal="right"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3" borderId="6" xfId="1" applyFont="1" applyFill="1" applyBorder="1" applyAlignment="1">
      <alignment horizontal="center" vertical="center" wrapText="1"/>
    </xf>
    <xf numFmtId="4" fontId="7" fillId="0" borderId="44" xfId="0" applyNumberFormat="1" applyFont="1" applyBorder="1" applyAlignment="1">
      <alignment horizontal="right" vertical="center" wrapText="1"/>
    </xf>
    <xf numFmtId="0" fontId="7" fillId="0" borderId="49" xfId="0" applyFont="1" applyBorder="1" applyAlignment="1">
      <alignment horizontal="center" vertical="center" wrapText="1"/>
    </xf>
    <xf numFmtId="0" fontId="7" fillId="2" borderId="49" xfId="1" applyFont="1" applyFill="1" applyBorder="1" applyAlignment="1">
      <alignment horizontal="center" vertical="center"/>
    </xf>
    <xf numFmtId="4" fontId="7" fillId="0" borderId="46" xfId="0" applyNumberFormat="1" applyFont="1" applyBorder="1" applyAlignment="1">
      <alignment horizontal="right" vertical="center" wrapText="1"/>
    </xf>
    <xf numFmtId="4" fontId="9" fillId="0" borderId="49" xfId="0" applyNumberFormat="1" applyFont="1" applyBorder="1" applyAlignment="1">
      <alignment horizontal="right" wrapText="1"/>
    </xf>
    <xf numFmtId="164" fontId="5" fillId="3" borderId="0" xfId="11" applyFont="1" applyFill="1" applyBorder="1" applyAlignment="1">
      <alignment horizontal="right" vertical="top"/>
    </xf>
    <xf numFmtId="164" fontId="5" fillId="3" borderId="0" xfId="11" applyFont="1" applyFill="1" applyBorder="1" applyAlignment="1">
      <alignment vertical="top"/>
    </xf>
    <xf numFmtId="49" fontId="5" fillId="2" borderId="0" xfId="13" applyNumberFormat="1" applyFill="1" applyAlignment="1">
      <alignment horizontal="left" vertical="top"/>
    </xf>
    <xf numFmtId="0" fontId="5" fillId="2" borderId="0" xfId="13" applyFill="1" applyAlignment="1">
      <alignment horizontal="center" vertical="top"/>
    </xf>
    <xf numFmtId="0" fontId="5" fillId="2" borderId="0" xfId="13" applyFill="1" applyAlignment="1">
      <alignment vertical="top"/>
    </xf>
    <xf numFmtId="49" fontId="22" fillId="2" borderId="0" xfId="13" applyNumberFormat="1" applyFont="1" applyFill="1" applyAlignment="1">
      <alignment horizontal="center" vertical="top"/>
    </xf>
    <xf numFmtId="0" fontId="23" fillId="0" borderId="0" xfId="14"/>
    <xf numFmtId="0" fontId="5" fillId="0" borderId="0" xfId="13" applyAlignment="1">
      <alignment vertical="top"/>
    </xf>
    <xf numFmtId="2" fontId="22" fillId="2" borderId="0" xfId="13" applyNumberFormat="1" applyFont="1" applyFill="1" applyAlignment="1">
      <alignment vertical="top"/>
    </xf>
    <xf numFmtId="0" fontId="5" fillId="2" borderId="0" xfId="13" applyFill="1"/>
    <xf numFmtId="0" fontId="5" fillId="2" borderId="0" xfId="13" applyFill="1" applyAlignment="1">
      <alignment horizontal="left" vertical="top" wrapText="1"/>
    </xf>
    <xf numFmtId="0" fontId="22" fillId="2" borderId="0" xfId="13" applyFont="1" applyFill="1" applyAlignment="1">
      <alignment horizontal="left" vertical="top" wrapText="1"/>
    </xf>
    <xf numFmtId="164" fontId="5" fillId="2" borderId="0" xfId="11" applyFont="1" applyFill="1" applyBorder="1" applyAlignment="1">
      <alignment horizontal="left" vertical="top" wrapText="1"/>
    </xf>
    <xf numFmtId="17" fontId="5" fillId="0" borderId="0" xfId="14" quotePrefix="1" applyNumberFormat="1" applyFont="1" applyAlignment="1">
      <alignment horizontal="right" vertical="top"/>
    </xf>
    <xf numFmtId="49" fontId="5" fillId="2" borderId="0" xfId="13" applyNumberFormat="1" applyFill="1" applyAlignment="1">
      <alignment vertical="top"/>
    </xf>
    <xf numFmtId="0" fontId="22" fillId="2" borderId="0" xfId="13" applyFont="1" applyFill="1" applyAlignment="1">
      <alignment horizontal="center" vertical="top"/>
    </xf>
    <xf numFmtId="164" fontId="5" fillId="2" borderId="0" xfId="11" applyFont="1" applyFill="1" applyBorder="1" applyAlignment="1">
      <alignment horizontal="center" vertical="top"/>
    </xf>
    <xf numFmtId="2" fontId="5" fillId="0" borderId="0" xfId="13" applyNumberFormat="1" applyAlignment="1">
      <alignment horizontal="center" vertical="top"/>
    </xf>
    <xf numFmtId="0" fontId="7" fillId="0" borderId="0" xfId="13" applyFont="1" applyAlignment="1">
      <alignment horizontal="left" vertical="top" wrapText="1"/>
    </xf>
    <xf numFmtId="0" fontId="5" fillId="0" borderId="0" xfId="13" applyAlignment="1">
      <alignment horizontal="center" vertical="top"/>
    </xf>
    <xf numFmtId="3" fontId="5" fillId="0" borderId="0" xfId="13" applyNumberFormat="1" applyAlignment="1">
      <alignment horizontal="center" vertical="top"/>
    </xf>
    <xf numFmtId="49" fontId="5" fillId="0" borderId="0" xfId="13" applyNumberFormat="1" applyAlignment="1">
      <alignment horizontal="left" vertical="top"/>
    </xf>
    <xf numFmtId="0" fontId="7" fillId="0" borderId="0" xfId="14" applyFont="1" applyAlignment="1">
      <alignment horizontal="center" vertical="center"/>
    </xf>
    <xf numFmtId="0" fontId="5" fillId="0" borderId="0" xfId="13" applyAlignment="1">
      <alignment horizontal="left" vertical="top" wrapText="1"/>
    </xf>
    <xf numFmtId="0" fontId="7" fillId="0" borderId="0" xfId="14" applyFont="1"/>
    <xf numFmtId="15" fontId="7" fillId="0" borderId="0" xfId="14" applyNumberFormat="1" applyFont="1"/>
    <xf numFmtId="49" fontId="7" fillId="0" borderId="0" xfId="13" applyNumberFormat="1" applyFont="1" applyAlignment="1">
      <alignment horizontal="left" vertical="top"/>
    </xf>
    <xf numFmtId="0" fontId="7" fillId="0" borderId="0" xfId="13" applyFont="1" applyAlignment="1">
      <alignment horizontal="center" vertical="top"/>
    </xf>
    <xf numFmtId="3" fontId="7" fillId="0" borderId="0" xfId="13" applyNumberFormat="1" applyFont="1" applyAlignment="1">
      <alignment horizontal="center" vertical="top"/>
    </xf>
    <xf numFmtId="166" fontId="7" fillId="0" borderId="0" xfId="13" applyNumberFormat="1" applyFont="1" applyAlignment="1">
      <alignment horizontal="center" vertical="top"/>
    </xf>
    <xf numFmtId="49" fontId="7" fillId="0" borderId="5" xfId="13" applyNumberFormat="1" applyFont="1" applyBorder="1" applyAlignment="1">
      <alignment horizontal="left" vertical="top"/>
    </xf>
    <xf numFmtId="0" fontId="5" fillId="0" borderId="5" xfId="13" applyBorder="1" applyAlignment="1">
      <alignment horizontal="center" vertical="top"/>
    </xf>
    <xf numFmtId="0" fontId="5" fillId="0" borderId="5" xfId="13" applyBorder="1" applyAlignment="1">
      <alignment horizontal="left" vertical="top" wrapText="1"/>
    </xf>
    <xf numFmtId="49" fontId="7" fillId="3" borderId="5" xfId="14" applyNumberFormat="1" applyFont="1" applyFill="1" applyBorder="1" applyAlignment="1">
      <alignment horizontal="left" vertical="top"/>
    </xf>
    <xf numFmtId="3" fontId="5" fillId="0" borderId="5" xfId="13" applyNumberFormat="1" applyBorder="1" applyAlignment="1">
      <alignment horizontal="center" vertical="top"/>
    </xf>
    <xf numFmtId="166" fontId="5" fillId="0" borderId="5" xfId="13" applyNumberFormat="1" applyBorder="1" applyAlignment="1">
      <alignment horizontal="center" vertical="top"/>
    </xf>
    <xf numFmtId="166" fontId="5" fillId="0" borderId="0" xfId="13" applyNumberFormat="1" applyAlignment="1">
      <alignment horizontal="center" vertical="top"/>
    </xf>
    <xf numFmtId="0" fontId="5" fillId="0" borderId="0" xfId="13" applyAlignment="1">
      <alignment horizontal="center" vertical="top" wrapText="1"/>
    </xf>
    <xf numFmtId="49" fontId="5" fillId="0" borderId="0" xfId="13" quotePrefix="1" applyNumberFormat="1" applyAlignment="1">
      <alignment horizontal="left" vertical="top"/>
    </xf>
    <xf numFmtId="0" fontId="5" fillId="0" borderId="0" xfId="13" applyAlignment="1">
      <alignment horizontal="center" wrapText="1"/>
    </xf>
    <xf numFmtId="0" fontId="5" fillId="0" borderId="0" xfId="13" applyAlignment="1">
      <alignment horizontal="center"/>
    </xf>
    <xf numFmtId="49" fontId="5" fillId="0" borderId="0" xfId="14" applyNumberFormat="1" applyFont="1" applyAlignment="1">
      <alignment horizontal="left" vertical="top"/>
    </xf>
    <xf numFmtId="0" fontId="5" fillId="0" borderId="0" xfId="14" applyFont="1" applyAlignment="1">
      <alignment horizontal="center" vertical="top" wrapText="1"/>
    </xf>
    <xf numFmtId="0" fontId="5" fillId="0" borderId="0" xfId="14" applyFont="1" applyAlignment="1">
      <alignment vertical="top" wrapText="1"/>
    </xf>
    <xf numFmtId="0" fontId="7" fillId="0" borderId="0" xfId="14" applyFont="1" applyAlignment="1">
      <alignment wrapText="1"/>
    </xf>
    <xf numFmtId="0" fontId="23" fillId="0" borderId="0" xfId="14" applyAlignment="1">
      <alignment wrapText="1"/>
    </xf>
    <xf numFmtId="0" fontId="23" fillId="2" borderId="0" xfId="14" applyFill="1"/>
    <xf numFmtId="0" fontId="23" fillId="2" borderId="48" xfId="14" applyFill="1" applyBorder="1" applyAlignment="1">
      <alignment horizontal="center"/>
    </xf>
    <xf numFmtId="0" fontId="23" fillId="2" borderId="35" xfId="14" applyFill="1" applyBorder="1"/>
    <xf numFmtId="0" fontId="23" fillId="2" borderId="47" xfId="14" applyFill="1" applyBorder="1"/>
    <xf numFmtId="0" fontId="5" fillId="2" borderId="4" xfId="14" applyFont="1" applyFill="1" applyBorder="1"/>
    <xf numFmtId="0" fontId="5" fillId="2" borderId="5" xfId="14" applyFont="1" applyFill="1" applyBorder="1" applyAlignment="1">
      <alignment horizontal="center" vertical="top"/>
    </xf>
    <xf numFmtId="49" fontId="5" fillId="2" borderId="5" xfId="14" applyNumberFormat="1" applyFont="1" applyFill="1" applyBorder="1" applyAlignment="1">
      <alignment horizontal="center" vertical="top"/>
    </xf>
    <xf numFmtId="2" fontId="5" fillId="2" borderId="10" xfId="14" applyNumberFormat="1" applyFont="1" applyFill="1" applyBorder="1" applyAlignment="1">
      <alignment vertical="top"/>
    </xf>
    <xf numFmtId="49" fontId="7" fillId="2" borderId="7" xfId="14" applyNumberFormat="1" applyFont="1" applyFill="1" applyBorder="1" applyAlignment="1">
      <alignment horizontal="center" vertical="top"/>
    </xf>
    <xf numFmtId="0" fontId="7" fillId="2" borderId="7" xfId="14" applyFont="1" applyFill="1" applyBorder="1" applyAlignment="1">
      <alignment horizontal="center" vertical="top"/>
    </xf>
    <xf numFmtId="0" fontId="7" fillId="2" borderId="7" xfId="14" applyFont="1" applyFill="1" applyBorder="1" applyAlignment="1">
      <alignment horizontal="center" wrapText="1"/>
    </xf>
    <xf numFmtId="1" fontId="7" fillId="2" borderId="7" xfId="14" applyNumberFormat="1" applyFont="1" applyFill="1" applyBorder="1" applyAlignment="1">
      <alignment horizontal="center" vertical="top"/>
    </xf>
    <xf numFmtId="2" fontId="7" fillId="2" borderId="7" xfId="14" applyNumberFormat="1" applyFont="1" applyFill="1" applyBorder="1" applyAlignment="1">
      <alignment horizontal="center" vertical="top"/>
    </xf>
    <xf numFmtId="49" fontId="7" fillId="2" borderId="8" xfId="14" applyNumberFormat="1" applyFont="1" applyFill="1" applyBorder="1" applyAlignment="1">
      <alignment horizontal="center" vertical="top"/>
    </xf>
    <xf numFmtId="0" fontId="7" fillId="2" borderId="8" xfId="14" applyFont="1" applyFill="1" applyBorder="1" applyAlignment="1">
      <alignment horizontal="center" vertical="top"/>
    </xf>
    <xf numFmtId="0" fontId="7" fillId="2" borderId="8" xfId="14" applyFont="1" applyFill="1" applyBorder="1" applyAlignment="1">
      <alignment horizontal="center" wrapText="1"/>
    </xf>
    <xf numFmtId="1" fontId="7" fillId="2" borderId="8" xfId="14" applyNumberFormat="1" applyFont="1" applyFill="1" applyBorder="1" applyAlignment="1">
      <alignment horizontal="center" vertical="top"/>
    </xf>
    <xf numFmtId="2" fontId="7" fillId="2" borderId="8" xfId="14" applyNumberFormat="1" applyFont="1" applyFill="1" applyBorder="1" applyAlignment="1">
      <alignment horizontal="center" vertical="top"/>
    </xf>
    <xf numFmtId="0" fontId="7" fillId="0" borderId="6" xfId="13" applyFont="1" applyBorder="1" applyAlignment="1">
      <alignment horizontal="left" vertical="top" wrapText="1"/>
    </xf>
    <xf numFmtId="0" fontId="5" fillId="0" borderId="6" xfId="13" applyBorder="1" applyAlignment="1">
      <alignment horizontal="center" vertical="top"/>
    </xf>
    <xf numFmtId="0" fontId="5" fillId="0" borderId="6" xfId="13" applyBorder="1" applyAlignment="1">
      <alignment vertical="top"/>
    </xf>
    <xf numFmtId="0" fontId="5" fillId="0" borderId="0" xfId="13"/>
    <xf numFmtId="49" fontId="5" fillId="0" borderId="6" xfId="13" applyNumberFormat="1" applyBorder="1" applyAlignment="1">
      <alignment horizontal="left" vertical="top"/>
    </xf>
    <xf numFmtId="0" fontId="7" fillId="0" borderId="6" xfId="13" applyFont="1" applyBorder="1" applyAlignment="1">
      <alignment horizontal="center" vertical="top"/>
    </xf>
    <xf numFmtId="0" fontId="5" fillId="0" borderId="6" xfId="13" applyBorder="1" applyAlignment="1">
      <alignment horizontal="left" vertical="top" wrapText="1"/>
    </xf>
    <xf numFmtId="0" fontId="5" fillId="2" borderId="8" xfId="13" applyFill="1" applyBorder="1" applyAlignment="1">
      <alignment horizontal="left" vertical="top"/>
    </xf>
    <xf numFmtId="49" fontId="5" fillId="0" borderId="7" xfId="13" applyNumberFormat="1" applyBorder="1" applyAlignment="1">
      <alignment horizontal="left" vertical="top"/>
    </xf>
    <xf numFmtId="0" fontId="5" fillId="0" borderId="7" xfId="13" applyBorder="1" applyAlignment="1">
      <alignment horizontal="left" vertical="top" wrapText="1"/>
    </xf>
    <xf numFmtId="0" fontId="5" fillId="0" borderId="7" xfId="13" applyBorder="1" applyAlignment="1">
      <alignment horizontal="center" vertical="top"/>
    </xf>
    <xf numFmtId="1" fontId="5" fillId="0" borderId="7" xfId="13" applyNumberFormat="1" applyBorder="1" applyAlignment="1">
      <alignment horizontal="center" vertical="top"/>
    </xf>
    <xf numFmtId="0" fontId="5" fillId="0" borderId="7" xfId="13" applyBorder="1" applyAlignment="1">
      <alignment vertical="top"/>
    </xf>
    <xf numFmtId="4" fontId="23" fillId="0" borderId="7" xfId="14" applyNumberFormat="1" applyBorder="1" applyAlignment="1">
      <alignment horizontal="center" vertical="top"/>
    </xf>
    <xf numFmtId="49" fontId="5" fillId="0" borderId="8" xfId="13" applyNumberFormat="1" applyBorder="1" applyAlignment="1">
      <alignment horizontal="left" vertical="top"/>
    </xf>
    <xf numFmtId="0" fontId="5" fillId="0" borderId="8" xfId="13" applyBorder="1" applyAlignment="1">
      <alignment horizontal="left" vertical="top" wrapText="1"/>
    </xf>
    <xf numFmtId="0" fontId="7" fillId="0" borderId="8" xfId="13" applyFont="1" applyBorder="1" applyAlignment="1">
      <alignment horizontal="left" vertical="top" wrapText="1"/>
    </xf>
    <xf numFmtId="0" fontId="5" fillId="0" borderId="8" xfId="13" applyBorder="1" applyAlignment="1">
      <alignment horizontal="center" vertical="top"/>
    </xf>
    <xf numFmtId="1" fontId="5" fillId="0" borderId="8" xfId="13" applyNumberFormat="1" applyBorder="1" applyAlignment="1">
      <alignment horizontal="center" vertical="top"/>
    </xf>
    <xf numFmtId="0" fontId="5" fillId="0" borderId="8" xfId="13" applyBorder="1" applyAlignment="1">
      <alignment vertical="top"/>
    </xf>
    <xf numFmtId="4" fontId="23" fillId="0" borderId="8" xfId="14" applyNumberFormat="1" applyBorder="1" applyAlignment="1">
      <alignment horizontal="center" vertical="top"/>
    </xf>
    <xf numFmtId="49" fontId="23" fillId="2" borderId="2" xfId="14" applyNumberFormat="1" applyFill="1" applyBorder="1" applyAlignment="1">
      <alignment horizontal="left"/>
    </xf>
    <xf numFmtId="0" fontId="23" fillId="2" borderId="2" xfId="14" applyFill="1" applyBorder="1" applyAlignment="1">
      <alignment horizontal="center"/>
    </xf>
    <xf numFmtId="49" fontId="23" fillId="2" borderId="0" xfId="14" applyNumberFormat="1" applyFill="1" applyAlignment="1">
      <alignment horizontal="left"/>
    </xf>
    <xf numFmtId="1" fontId="5" fillId="2" borderId="0" xfId="14" applyNumberFormat="1" applyFont="1" applyFill="1"/>
    <xf numFmtId="0" fontId="23" fillId="2" borderId="0" xfId="14" applyFill="1" applyAlignment="1">
      <alignment horizontal="center"/>
    </xf>
    <xf numFmtId="0" fontId="7" fillId="2" borderId="2" xfId="14" applyFont="1" applyFill="1" applyBorder="1" applyAlignment="1">
      <alignment vertical="top"/>
    </xf>
    <xf numFmtId="17" fontId="7" fillId="0" borderId="44" xfId="14" quotePrefix="1" applyNumberFormat="1" applyFont="1" applyBorder="1" applyAlignment="1">
      <alignment horizontal="right" vertical="top"/>
    </xf>
    <xf numFmtId="0" fontId="5" fillId="2" borderId="7" xfId="13" applyFill="1" applyBorder="1" applyAlignment="1">
      <alignment horizontal="left" vertical="top"/>
    </xf>
    <xf numFmtId="0" fontId="5" fillId="3" borderId="6" xfId="13" applyFill="1" applyBorder="1" applyAlignment="1">
      <alignment horizontal="center" vertical="top" wrapText="1"/>
    </xf>
    <xf numFmtId="0" fontId="5" fillId="3" borderId="6" xfId="13" applyFill="1" applyBorder="1" applyAlignment="1">
      <alignment horizontal="left" vertical="top" wrapText="1"/>
    </xf>
    <xf numFmtId="0" fontId="5" fillId="2" borderId="0" xfId="13" applyFill="1" applyAlignment="1">
      <alignment horizontal="center"/>
    </xf>
    <xf numFmtId="0" fontId="5" fillId="3" borderId="6" xfId="13" applyFill="1" applyBorder="1" applyAlignment="1">
      <alignment horizontal="left" vertical="top"/>
    </xf>
    <xf numFmtId="0" fontId="5" fillId="0" borderId="6" xfId="13" applyBorder="1" applyAlignment="1">
      <alignment horizontal="left" vertical="top"/>
    </xf>
    <xf numFmtId="0" fontId="5" fillId="2" borderId="6" xfId="13" applyFill="1" applyBorder="1" applyAlignment="1">
      <alignment horizontal="left" vertical="top" wrapText="1"/>
    </xf>
    <xf numFmtId="0" fontId="5" fillId="2" borderId="6" xfId="13" applyFill="1" applyBorder="1"/>
    <xf numFmtId="0" fontId="5" fillId="3" borderId="3" xfId="13" applyFill="1" applyBorder="1" applyAlignment="1">
      <alignment horizontal="center" vertical="top"/>
    </xf>
    <xf numFmtId="0" fontId="5" fillId="2" borderId="9" xfId="13" applyFill="1" applyBorder="1" applyAlignment="1">
      <alignment vertical="top"/>
    </xf>
    <xf numFmtId="0" fontId="5" fillId="3" borderId="7" xfId="13" applyFill="1" applyBorder="1" applyAlignment="1">
      <alignment horizontal="left" vertical="top" wrapText="1"/>
    </xf>
    <xf numFmtId="49" fontId="5" fillId="3" borderId="44" xfId="13" applyNumberFormat="1" applyFill="1" applyBorder="1" applyAlignment="1">
      <alignment horizontal="left" vertical="top"/>
    </xf>
    <xf numFmtId="17" fontId="5" fillId="2" borderId="6" xfId="13" applyNumberFormat="1" applyFill="1" applyBorder="1" applyAlignment="1">
      <alignment vertical="top" wrapText="1"/>
    </xf>
    <xf numFmtId="0" fontId="5" fillId="2" borderId="0" xfId="13" applyFill="1" applyAlignment="1">
      <alignment vertical="top" wrapText="1"/>
    </xf>
    <xf numFmtId="49" fontId="5" fillId="3" borderId="44" xfId="13" applyNumberFormat="1" applyFill="1" applyBorder="1" applyAlignment="1">
      <alignment horizontal="center" vertical="top"/>
    </xf>
    <xf numFmtId="49" fontId="5" fillId="2" borderId="8" xfId="13" applyNumberFormat="1" applyFill="1" applyBorder="1" applyAlignment="1">
      <alignment horizontal="center" vertical="top"/>
    </xf>
    <xf numFmtId="49" fontId="5" fillId="2" borderId="8" xfId="13" applyNumberFormat="1" applyFill="1" applyBorder="1" applyAlignment="1">
      <alignment horizontal="left" vertical="top" wrapText="1"/>
    </xf>
    <xf numFmtId="49" fontId="5" fillId="2" borderId="7" xfId="13" applyNumberFormat="1" applyFill="1" applyBorder="1" applyAlignment="1">
      <alignment horizontal="center" vertical="top"/>
    </xf>
    <xf numFmtId="49" fontId="5" fillId="2" borderId="7" xfId="13" applyNumberFormat="1" applyFill="1" applyBorder="1" applyAlignment="1">
      <alignment horizontal="left" vertical="top" wrapText="1"/>
    </xf>
    <xf numFmtId="49" fontId="7" fillId="2" borderId="6" xfId="13" applyNumberFormat="1" applyFont="1" applyFill="1" applyBorder="1" applyAlignment="1">
      <alignment horizontal="center" vertical="top"/>
    </xf>
    <xf numFmtId="49" fontId="26" fillId="2" borderId="6" xfId="13" applyNumberFormat="1" applyFont="1" applyFill="1" applyBorder="1" applyAlignment="1">
      <alignment horizontal="left" vertical="top" wrapText="1"/>
    </xf>
    <xf numFmtId="49" fontId="7" fillId="2" borderId="25" xfId="13" applyNumberFormat="1" applyFont="1" applyFill="1" applyBorder="1" applyAlignment="1">
      <alignment horizontal="center" vertical="top"/>
    </xf>
    <xf numFmtId="0" fontId="7" fillId="2" borderId="25" xfId="13" applyFont="1" applyFill="1" applyBorder="1" applyAlignment="1">
      <alignment horizontal="left" vertical="top" wrapText="1"/>
    </xf>
    <xf numFmtId="0" fontId="7" fillId="2" borderId="25" xfId="13" applyFont="1" applyFill="1" applyBorder="1" applyAlignment="1">
      <alignment horizontal="left" vertical="top"/>
    </xf>
    <xf numFmtId="170" fontId="5" fillId="0" borderId="6" xfId="15" applyNumberFormat="1" applyFont="1" applyFill="1" applyBorder="1" applyAlignment="1">
      <alignment horizontal="right" vertical="top"/>
    </xf>
    <xf numFmtId="0" fontId="5" fillId="2" borderId="1" xfId="13" applyFill="1" applyBorder="1" applyAlignment="1">
      <alignment horizontal="center" vertical="top"/>
    </xf>
    <xf numFmtId="0" fontId="5" fillId="2" borderId="9" xfId="13" applyFill="1" applyBorder="1" applyAlignment="1">
      <alignment horizontal="left" vertical="top" wrapText="1"/>
    </xf>
    <xf numFmtId="170" fontId="5" fillId="0" borderId="7" xfId="15" applyNumberFormat="1" applyFont="1" applyFill="1" applyBorder="1" applyAlignment="1">
      <alignment horizontal="right" vertical="top"/>
    </xf>
    <xf numFmtId="0" fontId="7" fillId="2" borderId="4" xfId="13" applyFont="1" applyFill="1" applyBorder="1" applyAlignment="1">
      <alignment horizontal="center" vertical="top" wrapText="1"/>
    </xf>
    <xf numFmtId="0" fontId="7" fillId="2" borderId="10" xfId="13" applyFont="1" applyFill="1" applyBorder="1" applyAlignment="1">
      <alignment horizontal="left" vertical="top" wrapText="1"/>
    </xf>
    <xf numFmtId="170" fontId="5" fillId="0" borderId="8" xfId="11" applyNumberFormat="1" applyFont="1" applyFill="1" applyBorder="1" applyAlignment="1">
      <alignment horizontal="right" vertical="top"/>
    </xf>
    <xf numFmtId="0" fontId="5" fillId="2" borderId="1" xfId="13" applyFill="1" applyBorder="1" applyAlignment="1">
      <alignment horizontal="center" vertical="top" wrapText="1"/>
    </xf>
    <xf numFmtId="171" fontId="5" fillId="0" borderId="6" xfId="13" applyNumberFormat="1" applyBorder="1" applyAlignment="1">
      <alignment horizontal="right" vertical="top"/>
    </xf>
    <xf numFmtId="0" fontId="7" fillId="2" borderId="4" xfId="13" applyFont="1" applyFill="1" applyBorder="1" applyAlignment="1">
      <alignment horizontal="center" vertical="top"/>
    </xf>
    <xf numFmtId="171" fontId="5" fillId="0" borderId="8" xfId="13" applyNumberFormat="1" applyBorder="1" applyAlignment="1">
      <alignment horizontal="right" vertical="top"/>
    </xf>
    <xf numFmtId="0" fontId="5" fillId="2" borderId="44" xfId="13" applyFill="1" applyBorder="1" applyAlignment="1">
      <alignment horizontal="left" vertical="top" wrapText="1"/>
    </xf>
    <xf numFmtId="171" fontId="5" fillId="2" borderId="6" xfId="13" applyNumberFormat="1" applyFill="1" applyBorder="1" applyAlignment="1">
      <alignment horizontal="right" vertical="top"/>
    </xf>
    <xf numFmtId="171" fontId="5" fillId="2" borderId="8" xfId="13" applyNumberFormat="1" applyFill="1" applyBorder="1" applyAlignment="1">
      <alignment horizontal="left" vertical="top"/>
    </xf>
    <xf numFmtId="0" fontId="5" fillId="2" borderId="3" xfId="13" applyFill="1" applyBorder="1" applyAlignment="1">
      <alignment horizontal="center" vertical="top" wrapText="1"/>
    </xf>
    <xf numFmtId="0" fontId="5" fillId="2" borderId="4" xfId="13" applyFill="1" applyBorder="1" applyAlignment="1">
      <alignment horizontal="center" vertical="top"/>
    </xf>
    <xf numFmtId="0" fontId="5" fillId="2" borderId="5" xfId="13" applyFill="1" applyBorder="1" applyAlignment="1">
      <alignment horizontal="left" vertical="top" wrapText="1"/>
    </xf>
    <xf numFmtId="0" fontId="5" fillId="2" borderId="10" xfId="13" applyFill="1" applyBorder="1" applyAlignment="1">
      <alignment horizontal="left" vertical="top"/>
    </xf>
    <xf numFmtId="0" fontId="5" fillId="2" borderId="0" xfId="13" applyFill="1" applyAlignment="1">
      <alignment horizontal="left" vertical="top"/>
    </xf>
    <xf numFmtId="0" fontId="5" fillId="0" borderId="0" xfId="13" applyAlignment="1">
      <alignment wrapText="1"/>
    </xf>
    <xf numFmtId="17" fontId="7" fillId="0" borderId="0" xfId="14" applyNumberFormat="1" applyFont="1" applyAlignment="1">
      <alignment horizontal="left" vertical="top" wrapText="1"/>
    </xf>
    <xf numFmtId="0" fontId="7" fillId="0" borderId="0" xfId="14" applyFont="1" applyAlignment="1">
      <alignment horizontal="left" vertical="top" wrapText="1"/>
    </xf>
    <xf numFmtId="49" fontId="5" fillId="2" borderId="4" xfId="14" applyNumberFormat="1" applyFont="1" applyFill="1" applyBorder="1" applyAlignment="1">
      <alignment horizontal="center" vertical="top"/>
    </xf>
    <xf numFmtId="0" fontId="23" fillId="2" borderId="5" xfId="14" applyFill="1" applyBorder="1" applyAlignment="1">
      <alignment vertical="top"/>
    </xf>
    <xf numFmtId="0" fontId="23" fillId="2" borderId="10" xfId="14" applyFill="1" applyBorder="1" applyAlignment="1">
      <alignment vertical="top"/>
    </xf>
    <xf numFmtId="0" fontId="7" fillId="2" borderId="2" xfId="14" applyFont="1" applyFill="1" applyBorder="1" applyAlignment="1">
      <alignment horizontal="center" vertical="top"/>
    </xf>
    <xf numFmtId="1" fontId="7" fillId="2" borderId="2" xfId="14" applyNumberFormat="1" applyFont="1" applyFill="1" applyBorder="1" applyAlignment="1">
      <alignment horizontal="center" vertical="top"/>
    </xf>
    <xf numFmtId="0" fontId="7" fillId="2" borderId="9" xfId="14" applyFont="1" applyFill="1" applyBorder="1"/>
    <xf numFmtId="49" fontId="7" fillId="3" borderId="3" xfId="14" applyNumberFormat="1" applyFont="1" applyFill="1" applyBorder="1" applyAlignment="1">
      <alignment horizontal="left" vertical="top"/>
    </xf>
    <xf numFmtId="0" fontId="7" fillId="3" borderId="0" xfId="14" applyFont="1" applyFill="1" applyAlignment="1">
      <alignment vertical="top"/>
    </xf>
    <xf numFmtId="0" fontId="7" fillId="2" borderId="44" xfId="14" applyFont="1" applyFill="1" applyBorder="1" applyAlignment="1">
      <alignment horizontal="right" vertical="top" wrapText="1"/>
    </xf>
    <xf numFmtId="49" fontId="7" fillId="2" borderId="3" xfId="14" applyNumberFormat="1" applyFont="1" applyFill="1" applyBorder="1" applyAlignment="1">
      <alignment horizontal="left" vertical="top"/>
    </xf>
    <xf numFmtId="0" fontId="7" fillId="2" borderId="0" xfId="14" applyFont="1" applyFill="1" applyAlignment="1">
      <alignment vertical="top"/>
    </xf>
    <xf numFmtId="0" fontId="7" fillId="2" borderId="1" xfId="14" applyFont="1" applyFill="1" applyBorder="1" applyAlignment="1">
      <alignment horizontal="center"/>
    </xf>
    <xf numFmtId="0" fontId="7" fillId="2" borderId="1" xfId="14" applyFont="1" applyFill="1" applyBorder="1"/>
    <xf numFmtId="2" fontId="7" fillId="2" borderId="9" xfId="14" applyNumberFormat="1" applyFont="1" applyFill="1" applyBorder="1" applyAlignment="1">
      <alignment vertical="top"/>
    </xf>
    <xf numFmtId="49" fontId="7" fillId="2" borderId="3" xfId="14" applyNumberFormat="1" applyFont="1" applyFill="1" applyBorder="1" applyAlignment="1">
      <alignment horizontal="center" vertical="top"/>
    </xf>
    <xf numFmtId="0" fontId="7" fillId="2" borderId="3" xfId="14" applyFont="1" applyFill="1" applyBorder="1" applyAlignment="1">
      <alignment vertical="top"/>
    </xf>
    <xf numFmtId="0" fontId="7" fillId="0" borderId="0" xfId="14" applyFont="1" applyAlignment="1">
      <alignment vertical="top" wrapText="1"/>
    </xf>
    <xf numFmtId="0" fontId="7" fillId="0" borderId="44" xfId="14" applyFont="1" applyBorder="1" applyAlignment="1">
      <alignment vertical="top" wrapText="1"/>
    </xf>
    <xf numFmtId="0" fontId="7" fillId="2" borderId="44" xfId="14" applyFont="1" applyFill="1" applyBorder="1" applyAlignment="1">
      <alignment vertical="top"/>
    </xf>
    <xf numFmtId="0" fontId="0" fillId="0" borderId="25" xfId="0" applyBorder="1" applyAlignment="1"/>
    <xf numFmtId="0" fontId="0" fillId="0" borderId="25" xfId="0" applyBorder="1" applyAlignment="1">
      <alignment wrapText="1"/>
    </xf>
    <xf numFmtId="0" fontId="5" fillId="0" borderId="6" xfId="7" applyBorder="1" applyAlignment="1">
      <alignment horizontal="center" vertical="top"/>
    </xf>
    <xf numFmtId="3" fontId="5" fillId="0" borderId="6" xfId="7" applyNumberFormat="1" applyBorder="1" applyAlignment="1">
      <alignment horizontal="center" vertical="top"/>
    </xf>
    <xf numFmtId="3" fontId="9" fillId="0" borderId="6" xfId="0" applyNumberFormat="1" applyFont="1" applyBorder="1">
      <alignment vertical="top"/>
    </xf>
    <xf numFmtId="3" fontId="9" fillId="0" borderId="6" xfId="0" applyNumberFormat="1" applyFont="1" applyBorder="1" applyAlignment="1">
      <alignment vertical="top" wrapText="1"/>
    </xf>
    <xf numFmtId="0" fontId="7" fillId="0" borderId="7" xfId="0" applyFont="1" applyBorder="1" applyAlignment="1">
      <alignment horizontal="center" vertical="top" wrapText="1"/>
    </xf>
    <xf numFmtId="0" fontId="7" fillId="0" borderId="49" xfId="0" applyFont="1" applyBorder="1" applyAlignment="1">
      <alignment horizontal="center" vertical="top" wrapText="1"/>
    </xf>
    <xf numFmtId="0" fontId="7" fillId="0" borderId="6" xfId="0" applyFont="1" applyBorder="1" applyAlignment="1">
      <alignment horizontal="center" vertical="top" wrapText="1"/>
    </xf>
    <xf numFmtId="0" fontId="7" fillId="0" borderId="8" xfId="0" applyFont="1" applyBorder="1" applyAlignment="1">
      <alignment horizontal="center" vertical="top" wrapText="1"/>
    </xf>
    <xf numFmtId="0" fontId="9" fillId="0" borderId="7" xfId="0" applyFont="1" applyBorder="1" applyAlignment="1">
      <alignment horizontal="center" vertical="top" wrapText="1"/>
    </xf>
    <xf numFmtId="3" fontId="9" fillId="0" borderId="7" xfId="0" applyNumberFormat="1" applyFont="1" applyBorder="1" applyAlignment="1">
      <alignment horizontal="center" vertical="top" wrapText="1"/>
    </xf>
    <xf numFmtId="0" fontId="7" fillId="0" borderId="6" xfId="0" applyFont="1" applyBorder="1" applyAlignment="1">
      <alignment horizontal="left" vertical="top" wrapText="1"/>
    </xf>
    <xf numFmtId="0" fontId="7" fillId="0" borderId="6" xfId="1" applyFont="1" applyBorder="1" applyAlignment="1">
      <alignment horizontal="left" vertical="top"/>
    </xf>
    <xf numFmtId="0" fontId="7" fillId="0" borderId="1" xfId="0" applyFont="1" applyBorder="1" applyAlignment="1">
      <alignment horizontal="center" vertical="top" wrapText="1"/>
    </xf>
    <xf numFmtId="0" fontId="7" fillId="0" borderId="45"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25" fillId="0" borderId="0" xfId="0" applyFont="1" applyAlignment="1"/>
    <xf numFmtId="0" fontId="28" fillId="0" borderId="0" xfId="0" applyFont="1" applyAlignment="1">
      <alignment horizontal="center" vertical="center"/>
    </xf>
    <xf numFmtId="0" fontId="29" fillId="0" borderId="25" xfId="0" applyFont="1" applyBorder="1" applyAlignment="1">
      <alignment horizontal="left" vertical="center"/>
    </xf>
    <xf numFmtId="0" fontId="30" fillId="0" borderId="25" xfId="0" applyFont="1" applyBorder="1" applyAlignment="1">
      <alignment vertical="center"/>
    </xf>
    <xf numFmtId="0" fontId="25" fillId="0" borderId="25" xfId="0" applyFont="1" applyBorder="1" applyAlignment="1">
      <alignment horizontal="left" vertical="top"/>
    </xf>
    <xf numFmtId="0" fontId="31" fillId="0" borderId="25" xfId="0" applyFont="1" applyBorder="1" applyAlignment="1">
      <alignment wrapText="1"/>
    </xf>
    <xf numFmtId="0" fontId="25" fillId="0" borderId="25" xfId="0" applyFont="1" applyBorder="1" applyAlignment="1"/>
    <xf numFmtId="0" fontId="31" fillId="0" borderId="25" xfId="0" applyFont="1" applyBorder="1" applyAlignment="1"/>
    <xf numFmtId="0" fontId="25" fillId="0" borderId="25" xfId="0" applyFont="1" applyBorder="1" applyAlignment="1">
      <alignment horizontal="left"/>
    </xf>
    <xf numFmtId="0" fontId="31" fillId="0" borderId="0" xfId="0" applyFont="1" applyAlignment="1">
      <alignment wrapText="1"/>
    </xf>
    <xf numFmtId="0" fontId="29" fillId="0" borderId="25" xfId="0" applyFont="1" applyBorder="1" applyAlignment="1">
      <alignment horizontal="left" vertical="top"/>
    </xf>
    <xf numFmtId="0" fontId="30" fillId="0" borderId="25" xfId="0" applyFont="1" applyBorder="1" applyAlignment="1">
      <alignment wrapText="1"/>
    </xf>
    <xf numFmtId="0" fontId="0" fillId="0" borderId="25" xfId="0" applyBorder="1" applyAlignment="1">
      <alignment horizontal="left" vertical="top"/>
    </xf>
    <xf numFmtId="0" fontId="27" fillId="0" borderId="25" xfId="0" applyFont="1" applyBorder="1" applyAlignment="1">
      <alignment wrapText="1"/>
    </xf>
    <xf numFmtId="0" fontId="5" fillId="0" borderId="0" xfId="1" applyFont="1" applyAlignment="1">
      <alignment horizontal="left" vertical="top"/>
    </xf>
    <xf numFmtId="0" fontId="5" fillId="0" borderId="0" xfId="8" applyFont="1" applyAlignment="1">
      <alignment vertical="top" wrapText="1"/>
    </xf>
    <xf numFmtId="3" fontId="9" fillId="0" borderId="0" xfId="0" applyNumberFormat="1" applyFont="1" applyAlignment="1">
      <alignment horizontal="center" vertical="top"/>
    </xf>
    <xf numFmtId="0" fontId="7" fillId="2" borderId="6" xfId="1" applyFont="1" applyFill="1" applyBorder="1" applyAlignment="1">
      <alignment horizontal="center" vertical="top"/>
    </xf>
    <xf numFmtId="0" fontId="20" fillId="0" borderId="0" xfId="8" applyFont="1" applyAlignment="1">
      <alignment vertical="top" wrapText="1"/>
    </xf>
    <xf numFmtId="43" fontId="7" fillId="0" borderId="44" xfId="10" applyFont="1" applyFill="1" applyBorder="1" applyAlignment="1">
      <alignment horizontal="right" vertical="top" wrapText="1"/>
    </xf>
    <xf numFmtId="49" fontId="7" fillId="0" borderId="4" xfId="0" applyNumberFormat="1" applyFont="1" applyBorder="1" applyAlignment="1">
      <alignment horizontal="left" vertical="top"/>
    </xf>
    <xf numFmtId="0" fontId="7" fillId="0" borderId="5" xfId="0" applyFont="1" applyBorder="1" applyAlignment="1">
      <alignment horizontal="center" vertical="top"/>
    </xf>
    <xf numFmtId="17" fontId="7" fillId="0" borderId="10" xfId="0" quotePrefix="1" applyNumberFormat="1" applyFont="1" applyBorder="1" applyAlignment="1">
      <alignment horizontal="right" vertical="top"/>
    </xf>
    <xf numFmtId="167" fontId="0" fillId="0" borderId="0" xfId="0" applyNumberFormat="1" applyAlignment="1">
      <alignment horizontal="center" vertical="top"/>
    </xf>
    <xf numFmtId="172" fontId="9" fillId="0" borderId="6" xfId="0" applyNumberFormat="1" applyFont="1" applyBorder="1" applyAlignment="1">
      <alignment horizontal="center" vertical="top"/>
    </xf>
    <xf numFmtId="49" fontId="7" fillId="2" borderId="6" xfId="14" applyNumberFormat="1" applyFont="1" applyFill="1" applyBorder="1" applyAlignment="1">
      <alignment horizontal="center" vertical="top"/>
    </xf>
    <xf numFmtId="0" fontId="7" fillId="2" borderId="6" xfId="14" applyFont="1" applyFill="1" applyBorder="1" applyAlignment="1">
      <alignment horizontal="center" vertical="top"/>
    </xf>
    <xf numFmtId="0" fontId="7" fillId="2" borderId="6" xfId="14" applyFont="1" applyFill="1" applyBorder="1" applyAlignment="1">
      <alignment horizontal="center" wrapText="1"/>
    </xf>
    <xf numFmtId="1" fontId="7" fillId="2" borderId="6" xfId="14" applyNumberFormat="1" applyFont="1" applyFill="1" applyBorder="1" applyAlignment="1">
      <alignment horizontal="center" vertical="top"/>
    </xf>
    <xf numFmtId="2" fontId="7" fillId="2" borderId="6" xfId="14" applyNumberFormat="1" applyFont="1" applyFill="1" applyBorder="1" applyAlignment="1">
      <alignment horizontal="center" vertical="top"/>
    </xf>
    <xf numFmtId="1" fontId="7" fillId="0" borderId="6" xfId="13" applyNumberFormat="1" applyFont="1" applyBorder="1" applyAlignment="1">
      <alignment horizontal="left" vertical="top"/>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6" xfId="0" applyFont="1" applyBorder="1" applyAlignment="1">
      <alignment horizontal="left" vertical="center"/>
    </xf>
    <xf numFmtId="0" fontId="7" fillId="0" borderId="6" xfId="0" applyFont="1" applyBorder="1" applyAlignment="1">
      <alignment vertical="center" wrapText="1"/>
    </xf>
    <xf numFmtId="0" fontId="5" fillId="0" borderId="3" xfId="7" applyBorder="1" applyAlignment="1">
      <alignment horizontal="left" vertical="top" wrapText="1"/>
    </xf>
    <xf numFmtId="0" fontId="5" fillId="0" borderId="44" xfId="7" applyBorder="1" applyAlignment="1">
      <alignment vertical="top" wrapText="1"/>
    </xf>
    <xf numFmtId="0" fontId="5" fillId="0" borderId="3" xfId="7" applyBorder="1" applyAlignment="1">
      <alignment vertical="top" wrapText="1"/>
    </xf>
    <xf numFmtId="0" fontId="5" fillId="0" borderId="0" xfId="7" applyAlignment="1">
      <alignment horizontal="center" vertical="top" wrapText="1"/>
    </xf>
    <xf numFmtId="3" fontId="5" fillId="0" borderId="0" xfId="7" applyNumberFormat="1" applyAlignment="1">
      <alignment horizontal="center" vertical="top" wrapText="1"/>
    </xf>
    <xf numFmtId="4" fontId="5" fillId="0" borderId="44" xfId="7" applyNumberFormat="1" applyBorder="1" applyAlignment="1">
      <alignment horizontal="right" vertical="top" wrapText="1"/>
    </xf>
    <xf numFmtId="4" fontId="5" fillId="0" borderId="44" xfId="7" applyNumberFormat="1" applyBorder="1" applyAlignment="1">
      <alignment vertical="top" wrapText="1"/>
    </xf>
    <xf numFmtId="0" fontId="5" fillId="3" borderId="0" xfId="7" applyFill="1" applyAlignment="1">
      <alignment wrapText="1"/>
    </xf>
    <xf numFmtId="173" fontId="5" fillId="0" borderId="25" xfId="12" applyNumberFormat="1" applyBorder="1" applyAlignment="1">
      <alignment horizontal="center" vertical="center"/>
    </xf>
    <xf numFmtId="0" fontId="5" fillId="2" borderId="25" xfId="13" applyFill="1" applyBorder="1" applyAlignment="1">
      <alignment horizontal="center" vertical="center"/>
    </xf>
    <xf numFmtId="0" fontId="5" fillId="2" borderId="25" xfId="13" applyFill="1" applyBorder="1" applyAlignment="1">
      <alignment horizontal="center" vertical="center" wrapText="1"/>
    </xf>
    <xf numFmtId="0" fontId="5" fillId="2" borderId="25" xfId="13" applyFill="1" applyBorder="1" applyAlignment="1">
      <alignment vertical="center" wrapText="1"/>
    </xf>
    <xf numFmtId="2" fontId="5" fillId="2" borderId="25" xfId="13" applyNumberFormat="1" applyFill="1" applyBorder="1" applyAlignment="1">
      <alignment horizontal="left" vertical="center" indent="3"/>
    </xf>
    <xf numFmtId="174" fontId="5" fillId="0" borderId="25" xfId="0" applyNumberFormat="1" applyFont="1" applyBorder="1" applyAlignment="1">
      <alignment horizontal="center" vertical="center"/>
    </xf>
    <xf numFmtId="0" fontId="22" fillId="0" borderId="25" xfId="0" applyFont="1" applyBorder="1" applyAlignment="1"/>
    <xf numFmtId="173" fontId="5" fillId="0" borderId="25" xfId="12" applyNumberFormat="1" applyBorder="1" applyAlignment="1">
      <alignment horizontal="center"/>
    </xf>
    <xf numFmtId="0" fontId="7" fillId="2" borderId="25" xfId="13" applyFont="1" applyFill="1" applyBorder="1" applyAlignment="1">
      <alignment vertical="center" wrapText="1"/>
    </xf>
    <xf numFmtId="0" fontId="7" fillId="2" borderId="25" xfId="13" applyFont="1" applyFill="1" applyBorder="1" applyAlignment="1">
      <alignment horizontal="center" vertical="center" wrapText="1"/>
    </xf>
    <xf numFmtId="0" fontId="32" fillId="0" borderId="25" xfId="0" applyFont="1" applyBorder="1" applyAlignment="1">
      <alignment horizontal="center" vertical="center" wrapText="1"/>
    </xf>
    <xf numFmtId="173" fontId="7" fillId="0" borderId="25" xfId="0" applyNumberFormat="1" applyFont="1" applyBorder="1" applyAlignment="1">
      <alignment horizontal="center" vertical="center" wrapText="1"/>
    </xf>
    <xf numFmtId="0" fontId="7" fillId="4" borderId="25" xfId="0" applyFont="1" applyFill="1" applyBorder="1" applyAlignment="1">
      <alignment horizontal="center" vertical="center" wrapText="1"/>
    </xf>
    <xf numFmtId="4" fontId="5" fillId="0" borderId="8" xfId="0" applyNumberFormat="1" applyFont="1" applyBorder="1" applyAlignment="1">
      <alignment horizontal="right" vertical="top" wrapText="1"/>
    </xf>
    <xf numFmtId="4" fontId="5" fillId="0" borderId="5" xfId="0" applyNumberFormat="1" applyFont="1" applyBorder="1" applyAlignment="1">
      <alignment horizontal="center" vertical="top" wrapText="1"/>
    </xf>
    <xf numFmtId="3"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0" fontId="5" fillId="0" borderId="5" xfId="0" applyFont="1" applyBorder="1" applyAlignment="1">
      <alignment vertical="top" wrapText="1"/>
    </xf>
    <xf numFmtId="49" fontId="5" fillId="0" borderId="5" xfId="0" applyNumberFormat="1" applyFont="1" applyBorder="1" applyAlignment="1">
      <alignment vertical="top" wrapText="1"/>
    </xf>
    <xf numFmtId="0" fontId="5" fillId="0" borderId="4" xfId="0" applyFont="1" applyBorder="1" applyAlignment="1">
      <alignment horizontal="left" vertical="top" wrapText="1"/>
    </xf>
    <xf numFmtId="4" fontId="7" fillId="0" borderId="6" xfId="0" applyNumberFormat="1" applyFont="1" applyBorder="1" applyAlignment="1">
      <alignment horizontal="right" vertical="top" wrapText="1"/>
    </xf>
    <xf numFmtId="4" fontId="7" fillId="0" borderId="0" xfId="0" applyNumberFormat="1" applyFont="1" applyAlignment="1">
      <alignment horizontal="right" vertical="top" wrapText="1"/>
    </xf>
    <xf numFmtId="49" fontId="5" fillId="0" borderId="0" xfId="0" applyNumberFormat="1" applyFont="1" applyAlignment="1">
      <alignment vertical="top" wrapText="1"/>
    </xf>
    <xf numFmtId="0" fontId="5" fillId="0" borderId="3" xfId="0" applyFont="1" applyBorder="1" applyAlignment="1">
      <alignment horizontal="left" vertical="top" wrapText="1"/>
    </xf>
    <xf numFmtId="4" fontId="5" fillId="0" borderId="7" xfId="0" applyNumberFormat="1" applyFont="1" applyBorder="1" applyAlignment="1">
      <alignment horizontal="right" vertical="top" wrapText="1"/>
    </xf>
    <xf numFmtId="4" fontId="5" fillId="0" borderId="2" xfId="0" applyNumberFormat="1" applyFont="1" applyBorder="1" applyAlignment="1">
      <alignment horizontal="center" vertical="top" wrapText="1"/>
    </xf>
    <xf numFmtId="3" fontId="5" fillId="0" borderId="2" xfId="0" applyNumberFormat="1" applyFont="1" applyBorder="1" applyAlignment="1">
      <alignment horizontal="center" vertical="top" wrapText="1"/>
    </xf>
    <xf numFmtId="0" fontId="5" fillId="0" borderId="2" xfId="0" applyFont="1" applyBorder="1" applyAlignment="1">
      <alignment horizontal="center" vertical="top" wrapText="1"/>
    </xf>
    <xf numFmtId="0" fontId="5" fillId="0" borderId="2" xfId="0" applyFont="1" applyBorder="1" applyAlignment="1">
      <alignment vertical="top" wrapText="1"/>
    </xf>
    <xf numFmtId="49" fontId="5" fillId="0" borderId="2" xfId="0" applyNumberFormat="1" applyFont="1" applyBorder="1" applyAlignment="1">
      <alignment vertical="top" wrapText="1"/>
    </xf>
    <xf numFmtId="0" fontId="5" fillId="0" borderId="1" xfId="0" applyFont="1" applyBorder="1" applyAlignment="1">
      <alignment horizontal="left" vertical="top" wrapText="1"/>
    </xf>
    <xf numFmtId="0" fontId="5" fillId="0" borderId="0" xfId="0" applyFont="1" applyAlignment="1">
      <alignment horizontal="center" vertical="top"/>
    </xf>
    <xf numFmtId="0" fontId="5" fillId="0" borderId="8" xfId="0" applyFont="1" applyBorder="1">
      <alignment vertical="top"/>
    </xf>
    <xf numFmtId="4" fontId="5" fillId="0" borderId="6" xfId="0" applyNumberFormat="1" applyFont="1" applyBorder="1" applyAlignment="1"/>
    <xf numFmtId="3" fontId="5" fillId="0" borderId="6" xfId="0" applyNumberFormat="1" applyFont="1" applyBorder="1" applyAlignment="1">
      <alignment horizontal="center" vertical="top"/>
    </xf>
    <xf numFmtId="0" fontId="5" fillId="0" borderId="6" xfId="25" applyBorder="1" applyAlignment="1">
      <alignment horizontal="center" vertical="top"/>
    </xf>
    <xf numFmtId="0" fontId="20" fillId="0" borderId="6" xfId="25" applyFont="1" applyBorder="1" applyAlignment="1">
      <alignment horizontal="left" vertical="top" wrapText="1"/>
    </xf>
    <xf numFmtId="0" fontId="5" fillId="0" borderId="6" xfId="25" applyBorder="1" applyAlignment="1">
      <alignment horizontal="center" vertical="top" wrapText="1"/>
    </xf>
    <xf numFmtId="0" fontId="5" fillId="0" borderId="6" xfId="25" applyBorder="1" applyAlignment="1">
      <alignment horizontal="left" vertical="top"/>
    </xf>
    <xf numFmtId="3" fontId="5" fillId="3" borderId="6" xfId="7" applyNumberFormat="1" applyFill="1" applyBorder="1" applyAlignment="1">
      <alignment horizontal="center" vertical="center"/>
    </xf>
    <xf numFmtId="0" fontId="5" fillId="3" borderId="6" xfId="7" applyFill="1" applyBorder="1" applyAlignment="1">
      <alignment horizontal="center" vertical="center"/>
    </xf>
    <xf numFmtId="0" fontId="5" fillId="3" borderId="6" xfId="7" applyFill="1" applyBorder="1" applyAlignment="1">
      <alignment horizontal="left" wrapText="1"/>
    </xf>
    <xf numFmtId="0" fontId="5" fillId="3" borderId="6" xfId="7" applyFill="1" applyBorder="1" applyAlignment="1">
      <alignment horizontal="center"/>
    </xf>
    <xf numFmtId="0" fontId="5" fillId="3" borderId="42" xfId="7" applyFill="1" applyBorder="1" applyAlignment="1">
      <alignment horizontal="center" vertical="center" wrapText="1"/>
    </xf>
    <xf numFmtId="4" fontId="5" fillId="0" borderId="43" xfId="7" applyNumberFormat="1" applyBorder="1" applyAlignment="1">
      <alignment horizontal="center" vertical="center"/>
    </xf>
    <xf numFmtId="0" fontId="22" fillId="3" borderId="53" xfId="0" applyFont="1" applyFill="1" applyBorder="1" applyAlignment="1">
      <alignment horizontal="left" wrapText="1"/>
    </xf>
    <xf numFmtId="0" fontId="5" fillId="3" borderId="6" xfId="7" applyFill="1" applyBorder="1" applyAlignment="1">
      <alignment vertical="top" wrapText="1"/>
    </xf>
    <xf numFmtId="0" fontId="32" fillId="3" borderId="53" xfId="0" applyFont="1" applyFill="1" applyBorder="1" applyAlignment="1">
      <alignment vertical="center" wrapText="1"/>
    </xf>
    <xf numFmtId="0" fontId="7" fillId="0" borderId="42" xfId="7" applyFont="1" applyBorder="1" applyAlignment="1">
      <alignment horizontal="center" vertical="center" wrapText="1"/>
    </xf>
    <xf numFmtId="0" fontId="5" fillId="0" borderId="42" xfId="7" applyBorder="1" applyAlignment="1">
      <alignment horizontal="center" vertical="center" wrapText="1"/>
    </xf>
    <xf numFmtId="4" fontId="5" fillId="0" borderId="43" xfId="7" applyNumberFormat="1" applyBorder="1" applyAlignment="1">
      <alignment horizontal="center"/>
    </xf>
    <xf numFmtId="4" fontId="5" fillId="0" borderId="6" xfId="7" applyNumberFormat="1" applyBorder="1" applyAlignment="1">
      <alignment horizontal="center"/>
    </xf>
    <xf numFmtId="3" fontId="5" fillId="0" borderId="6" xfId="7" applyNumberFormat="1" applyBorder="1" applyAlignment="1">
      <alignment horizontal="center"/>
    </xf>
    <xf numFmtId="0" fontId="5" fillId="0" borderId="6" xfId="7" applyBorder="1" applyAlignment="1">
      <alignment horizontal="center"/>
    </xf>
    <xf numFmtId="0" fontId="5" fillId="3" borderId="6" xfId="7" applyFill="1" applyBorder="1" applyAlignment="1">
      <alignment horizontal="center" wrapText="1"/>
    </xf>
    <xf numFmtId="0" fontId="5" fillId="0" borderId="42" xfId="7" applyBorder="1" applyAlignment="1">
      <alignment horizontal="center" wrapText="1"/>
    </xf>
    <xf numFmtId="4" fontId="5" fillId="0" borderId="6" xfId="7" applyNumberFormat="1" applyBorder="1" applyAlignment="1">
      <alignment horizontal="left"/>
    </xf>
    <xf numFmtId="0" fontId="32" fillId="3" borderId="53" xfId="0" applyFont="1" applyFill="1" applyBorder="1" applyAlignment="1">
      <alignment horizontal="left" wrapText="1"/>
    </xf>
    <xf numFmtId="0" fontId="7" fillId="0" borderId="42" xfId="7" applyFont="1" applyBorder="1" applyAlignment="1">
      <alignment horizontal="center" wrapText="1"/>
    </xf>
    <xf numFmtId="0" fontId="32" fillId="3" borderId="0" xfId="0" applyFont="1" applyFill="1" applyAlignment="1">
      <alignment vertical="center" wrapText="1"/>
    </xf>
    <xf numFmtId="43" fontId="7" fillId="0" borderId="44" xfId="26" applyFont="1" applyFill="1" applyBorder="1" applyAlignment="1">
      <alignment horizontal="right" vertical="top" wrapText="1"/>
    </xf>
    <xf numFmtId="49" fontId="7" fillId="0" borderId="6" xfId="13" applyNumberFormat="1" applyFont="1" applyBorder="1" applyAlignment="1">
      <alignment horizontal="left" vertical="top"/>
    </xf>
    <xf numFmtId="0" fontId="5" fillId="0" borderId="0" xfId="13" applyAlignment="1">
      <alignment horizontal="center" vertical="top" wrapText="1"/>
    </xf>
    <xf numFmtId="0" fontId="7" fillId="0" borderId="0" xfId="14" applyFont="1" applyAlignment="1">
      <alignment horizontal="left" vertical="top" wrapText="1"/>
    </xf>
    <xf numFmtId="0" fontId="25" fillId="0" borderId="52" xfId="0" applyFont="1" applyBorder="1" applyAlignment="1">
      <alignment horizontal="center"/>
    </xf>
    <xf numFmtId="0" fontId="25" fillId="0" borderId="33" xfId="0" applyFont="1" applyBorder="1" applyAlignment="1">
      <alignment horizontal="center"/>
    </xf>
    <xf numFmtId="0" fontId="25" fillId="0" borderId="52" xfId="0" applyFont="1" applyBorder="1" applyAlignment="1">
      <alignment horizontal="center" vertical="top"/>
    </xf>
    <xf numFmtId="0" fontId="25" fillId="0" borderId="33" xfId="0" applyFont="1" applyBorder="1" applyAlignment="1">
      <alignment horizontal="center" vertical="top"/>
    </xf>
    <xf numFmtId="0" fontId="5" fillId="2" borderId="40" xfId="14" applyFont="1" applyFill="1" applyBorder="1" applyAlignment="1">
      <alignment horizontal="center"/>
    </xf>
    <xf numFmtId="0" fontId="5" fillId="2" borderId="41" xfId="14" applyFont="1" applyFill="1" applyBorder="1" applyAlignment="1">
      <alignment horizontal="center"/>
    </xf>
    <xf numFmtId="0" fontId="5" fillId="2" borderId="50" xfId="14" applyFont="1" applyFill="1" applyBorder="1" applyAlignment="1">
      <alignment horizontal="center"/>
    </xf>
    <xf numFmtId="0" fontId="5" fillId="2" borderId="51" xfId="14" applyFont="1" applyFill="1" applyBorder="1" applyAlignment="1">
      <alignment horizontal="center"/>
    </xf>
    <xf numFmtId="0" fontId="5" fillId="0" borderId="6" xfId="13" applyBorder="1" applyAlignment="1">
      <alignment horizontal="center" vertical="top" wrapText="1"/>
    </xf>
    <xf numFmtId="0" fontId="7" fillId="0" borderId="6" xfId="13" applyFont="1" applyBorder="1" applyAlignment="1">
      <alignment horizontal="left" vertical="top" wrapText="1"/>
    </xf>
    <xf numFmtId="0" fontId="7" fillId="0" borderId="3" xfId="0" applyFont="1" applyBorder="1" applyAlignment="1">
      <alignment horizontal="center" vertical="top" wrapText="1"/>
    </xf>
    <xf numFmtId="0" fontId="7" fillId="0" borderId="0" xfId="0" applyFont="1" applyAlignment="1">
      <alignment horizontal="center" vertical="top" wrapText="1"/>
    </xf>
    <xf numFmtId="0" fontId="7" fillId="0" borderId="44" xfId="0" applyFont="1" applyBorder="1" applyAlignment="1">
      <alignment horizontal="center" vertical="top" wrapText="1"/>
    </xf>
    <xf numFmtId="0" fontId="7" fillId="0" borderId="0" xfId="0" applyFont="1" applyAlignment="1">
      <alignment vertical="top" wrapText="1"/>
    </xf>
    <xf numFmtId="0" fontId="0" fillId="0" borderId="0" xfId="0" applyAlignment="1">
      <alignment vertical="top" wrapText="1"/>
    </xf>
    <xf numFmtId="49" fontId="7" fillId="0" borderId="3" xfId="0" applyNumberFormat="1" applyFont="1" applyBorder="1" applyAlignment="1">
      <alignment horizontal="left" vertical="top" wrapText="1"/>
    </xf>
    <xf numFmtId="0" fontId="0" fillId="0" borderId="44" xfId="0" applyBorder="1">
      <alignment vertical="top"/>
    </xf>
    <xf numFmtId="0" fontId="5" fillId="0" borderId="44" xfId="0" applyFont="1" applyBorder="1">
      <alignment vertical="top"/>
    </xf>
    <xf numFmtId="0" fontId="5" fillId="0" borderId="0" xfId="0" applyFont="1" applyAlignment="1">
      <alignment vertical="top" wrapText="1"/>
    </xf>
    <xf numFmtId="164" fontId="5" fillId="2" borderId="7" xfId="11" applyFont="1" applyFill="1" applyBorder="1" applyAlignment="1">
      <alignment horizontal="center" vertical="top" wrapText="1"/>
    </xf>
    <xf numFmtId="164" fontId="5" fillId="2" borderId="6" xfId="11" applyFont="1" applyFill="1" applyBorder="1" applyAlignment="1">
      <alignment horizontal="center" vertical="top" wrapText="1"/>
    </xf>
    <xf numFmtId="0" fontId="20" fillId="2" borderId="3" xfId="13" applyFont="1" applyFill="1" applyBorder="1" applyAlignment="1">
      <alignment horizontal="left" vertical="top" wrapText="1"/>
    </xf>
    <xf numFmtId="0" fontId="20" fillId="2" borderId="0" xfId="13" applyFont="1" applyFill="1" applyAlignment="1">
      <alignment horizontal="left" vertical="top" wrapText="1"/>
    </xf>
    <xf numFmtId="0" fontId="20" fillId="2" borderId="44" xfId="13" applyFont="1" applyFill="1" applyBorder="1" applyAlignment="1">
      <alignment horizontal="left" vertical="top" wrapText="1"/>
    </xf>
    <xf numFmtId="0" fontId="7" fillId="3" borderId="3" xfId="13" applyFont="1" applyFill="1" applyBorder="1" applyAlignment="1">
      <alignment horizontal="left" vertical="top" wrapText="1"/>
    </xf>
    <xf numFmtId="0" fontId="7" fillId="2" borderId="44" xfId="13" applyFont="1" applyFill="1" applyBorder="1" applyAlignment="1">
      <alignment horizontal="left" vertical="top" wrapText="1"/>
    </xf>
    <xf numFmtId="0" fontId="5" fillId="3" borderId="3" xfId="13" applyFill="1" applyBorder="1" applyAlignment="1">
      <alignment horizontal="left" vertical="top" wrapText="1"/>
    </xf>
    <xf numFmtId="0" fontId="5" fillId="2" borderId="44" xfId="13" applyFill="1" applyBorder="1" applyAlignment="1">
      <alignment horizontal="left" vertical="top" wrapText="1"/>
    </xf>
    <xf numFmtId="0" fontId="24" fillId="2" borderId="3" xfId="13" applyFont="1" applyFill="1" applyBorder="1" applyAlignment="1">
      <alignment horizontal="left" vertical="top" wrapText="1"/>
    </xf>
    <xf numFmtId="0" fontId="24" fillId="2" borderId="44" xfId="13" applyFont="1" applyFill="1" applyBorder="1" applyAlignment="1">
      <alignment horizontal="left" vertical="top" wrapText="1"/>
    </xf>
    <xf numFmtId="0" fontId="7" fillId="3" borderId="3" xfId="13" applyFont="1" applyFill="1" applyBorder="1" applyAlignment="1">
      <alignment horizontal="left" vertical="top"/>
    </xf>
    <xf numFmtId="0" fontId="7" fillId="2" borderId="44" xfId="13" applyFont="1" applyFill="1" applyBorder="1" applyAlignment="1">
      <alignment horizontal="left" vertical="top"/>
    </xf>
    <xf numFmtId="0" fontId="5" fillId="2" borderId="7" xfId="13" applyFill="1" applyBorder="1" applyAlignment="1">
      <alignment horizontal="left" vertical="top" wrapText="1"/>
    </xf>
    <xf numFmtId="0" fontId="5" fillId="3" borderId="7" xfId="13" applyFill="1" applyBorder="1" applyAlignment="1">
      <alignment horizontal="left" vertical="top" wrapText="1"/>
    </xf>
    <xf numFmtId="0" fontId="10" fillId="0" borderId="0" xfId="0" applyFont="1" applyAlignment="1">
      <alignment vertical="top" wrapText="1"/>
    </xf>
    <xf numFmtId="0" fontId="15" fillId="1" borderId="18" xfId="0" applyFont="1" applyFill="1" applyBorder="1" applyAlignment="1">
      <alignment horizontal="center" vertical="top"/>
    </xf>
    <xf numFmtId="0" fontId="11" fillId="1" borderId="18" xfId="0" applyFont="1" applyFill="1" applyBorder="1" applyAlignment="1">
      <alignment horizontal="center" vertical="top"/>
    </xf>
  </cellXfs>
  <cellStyles count="27">
    <cellStyle name="Comma" xfId="10" builtinId="3"/>
    <cellStyle name="Comma 2" xfId="11" xr:uid="{00000000-0005-0000-0000-000001000000}"/>
    <cellStyle name="Comma 3" xfId="16" xr:uid="{00000000-0005-0000-0000-000002000000}"/>
    <cellStyle name="Comma 4" xfId="26" xr:uid="{CF5A490B-A8DF-4CD2-A8FF-BB0F71F5AB44}"/>
    <cellStyle name="Currency 2" xfId="15" xr:uid="{00000000-0005-0000-0000-000003000000}"/>
    <cellStyle name="Normal" xfId="0" builtinId="0"/>
    <cellStyle name="Normal 10 2" xfId="21" xr:uid="{00000000-0005-0000-0000-000005000000}"/>
    <cellStyle name="Normal 2" xfId="1" xr:uid="{00000000-0005-0000-0000-000006000000}"/>
    <cellStyle name="Normal 2 2" xfId="13" xr:uid="{00000000-0005-0000-0000-000007000000}"/>
    <cellStyle name="Normal 2 3" xfId="25" xr:uid="{15D01024-69FD-433F-A6EE-23653F334890}"/>
    <cellStyle name="Normal 236 2" xfId="22" xr:uid="{00000000-0005-0000-0000-000008000000}"/>
    <cellStyle name="Normal 236 2 2" xfId="24" xr:uid="{00000000-0005-0000-0000-000009000000}"/>
    <cellStyle name="Normal 236 2 9" xfId="23" xr:uid="{00000000-0005-0000-0000-00000A000000}"/>
    <cellStyle name="Normal 3" xfId="2" xr:uid="{00000000-0005-0000-0000-00000B000000}"/>
    <cellStyle name="Normal 3 2" xfId="12" xr:uid="{00000000-0005-0000-0000-00000C000000}"/>
    <cellStyle name="Normal 4" xfId="3" xr:uid="{00000000-0005-0000-0000-00000D000000}"/>
    <cellStyle name="Normal 4 2" xfId="18" xr:uid="{00000000-0005-0000-0000-00000E000000}"/>
    <cellStyle name="Normal 5" xfId="4" xr:uid="{00000000-0005-0000-0000-00000F000000}"/>
    <cellStyle name="Normal 6" xfId="5" xr:uid="{00000000-0005-0000-0000-000010000000}"/>
    <cellStyle name="Normal 7" xfId="14" xr:uid="{00000000-0005-0000-0000-000011000000}"/>
    <cellStyle name="Normal 8" xfId="19" xr:uid="{00000000-0005-0000-0000-000012000000}"/>
    <cellStyle name="Normal 9" xfId="20" xr:uid="{00000000-0005-0000-0000-000013000000}"/>
    <cellStyle name="Normal_0655soqProjD30mrtr07" xfId="6" xr:uid="{00000000-0005-0000-0000-000014000000}"/>
    <cellStyle name="Normal_0753tempcst" xfId="7" xr:uid="{00000000-0005-0000-0000-000015000000}"/>
    <cellStyle name="Normal_9609-2qt" xfId="8" xr:uid="{00000000-0005-0000-0000-000016000000}"/>
    <cellStyle name="Normal_Master - Rates" xfId="9" xr:uid="{00000000-0005-0000-0000-000017000000}"/>
    <cellStyle name="Percent 2" xfId="17" xr:uid="{00000000-0005-0000-0000-000018000000}"/>
  </cellStyles>
  <dxfs count="2">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4</xdr:row>
      <xdr:rowOff>66675</xdr:rowOff>
    </xdr:from>
    <xdr:to>
      <xdr:col>4</xdr:col>
      <xdr:colOff>419100</xdr:colOff>
      <xdr:row>9</xdr:row>
      <xdr:rowOff>152400</xdr:rowOff>
    </xdr:to>
    <xdr:pic>
      <xdr:nvPicPr>
        <xdr:cNvPr id="2" name="Picture 1" descr="RWLogo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714375"/>
          <a:ext cx="12763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4</xdr:row>
      <xdr:rowOff>28575</xdr:rowOff>
    </xdr:from>
    <xdr:to>
      <xdr:col>7</xdr:col>
      <xdr:colOff>360097</xdr:colOff>
      <xdr:row>7</xdr:row>
      <xdr:rowOff>19050</xdr:rowOff>
    </xdr:to>
    <xdr:cxnSp macro="">
      <xdr:nvCxnSpPr>
        <xdr:cNvPr id="3" name="Straight Connector 2">
          <a:extLst>
            <a:ext uri="{FF2B5EF4-FFF2-40B4-BE49-F238E27FC236}">
              <a16:creationId xmlns:a16="http://schemas.microsoft.com/office/drawing/2014/main" id="{00000000-0008-0000-1400-000003000000}"/>
            </a:ext>
          </a:extLst>
        </xdr:cNvPr>
        <xdr:cNvCxnSpPr/>
      </xdr:nvCxnSpPr>
      <xdr:spPr>
        <a:xfrm>
          <a:off x="7239000" y="876300"/>
          <a:ext cx="828675" cy="638175"/>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133350</xdr:colOff>
      <xdr:row>5</xdr:row>
      <xdr:rowOff>66678</xdr:rowOff>
    </xdr:from>
    <xdr:to>
      <xdr:col>6</xdr:col>
      <xdr:colOff>142874</xdr:colOff>
      <xdr:row>18</xdr:row>
      <xdr:rowOff>142876</xdr:rowOff>
    </xdr:to>
    <xdr:cxnSp macro="">
      <xdr:nvCxnSpPr>
        <xdr:cNvPr id="5" name="Straight Connector 4">
          <a:extLst>
            <a:ext uri="{FF2B5EF4-FFF2-40B4-BE49-F238E27FC236}">
              <a16:creationId xmlns:a16="http://schemas.microsoft.com/office/drawing/2014/main" id="{00000000-0008-0000-1400-000005000000}"/>
            </a:ext>
          </a:extLst>
        </xdr:cNvPr>
        <xdr:cNvCxnSpPr/>
      </xdr:nvCxnSpPr>
      <xdr:spPr>
        <a:xfrm rot="16200000" flipH="1">
          <a:off x="6396038" y="1919290"/>
          <a:ext cx="1695448" cy="95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142875</xdr:colOff>
      <xdr:row>18</xdr:row>
      <xdr:rowOff>133350</xdr:rowOff>
    </xdr:from>
    <xdr:to>
      <xdr:col>7</xdr:col>
      <xdr:colOff>369553</xdr:colOff>
      <xdr:row>21</xdr:row>
      <xdr:rowOff>121965</xdr:rowOff>
    </xdr:to>
    <xdr:cxnSp macro="">
      <xdr:nvCxnSpPr>
        <xdr:cNvPr id="6" name="Straight Connector 5">
          <a:extLst>
            <a:ext uri="{FF2B5EF4-FFF2-40B4-BE49-F238E27FC236}">
              <a16:creationId xmlns:a16="http://schemas.microsoft.com/office/drawing/2014/main" id="{00000000-0008-0000-1400-000006000000}"/>
            </a:ext>
          </a:extLst>
        </xdr:cNvPr>
        <xdr:cNvCxnSpPr/>
      </xdr:nvCxnSpPr>
      <xdr:spPr>
        <a:xfrm>
          <a:off x="7248525" y="2762250"/>
          <a:ext cx="828675" cy="6286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350520</xdr:colOff>
      <xdr:row>8</xdr:row>
      <xdr:rowOff>9527</xdr:rowOff>
    </xdr:from>
    <xdr:to>
      <xdr:col>7</xdr:col>
      <xdr:colOff>369569</xdr:colOff>
      <xdr:row>21</xdr:row>
      <xdr:rowOff>131445</xdr:rowOff>
    </xdr:to>
    <xdr:cxnSp macro="">
      <xdr:nvCxnSpPr>
        <xdr:cNvPr id="7" name="Straight Connector 6">
          <a:extLst>
            <a:ext uri="{FF2B5EF4-FFF2-40B4-BE49-F238E27FC236}">
              <a16:creationId xmlns:a16="http://schemas.microsoft.com/office/drawing/2014/main" id="{00000000-0008-0000-1400-000007000000}"/>
            </a:ext>
          </a:extLst>
        </xdr:cNvPr>
        <xdr:cNvCxnSpPr/>
      </xdr:nvCxnSpPr>
      <xdr:spPr>
        <a:xfrm rot="16200000" flipH="1">
          <a:off x="7119938" y="2605089"/>
          <a:ext cx="1895473" cy="190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360045</xdr:colOff>
      <xdr:row>6</xdr:row>
      <xdr:rowOff>142875</xdr:rowOff>
    </xdr:from>
    <xdr:to>
      <xdr:col>9</xdr:col>
      <xdr:colOff>598170</xdr:colOff>
      <xdr:row>7</xdr:row>
      <xdr:rowOff>19050</xdr:rowOff>
    </xdr:to>
    <xdr:cxnSp macro="">
      <xdr:nvCxnSpPr>
        <xdr:cNvPr id="14" name="Straight Connector 13">
          <a:extLst>
            <a:ext uri="{FF2B5EF4-FFF2-40B4-BE49-F238E27FC236}">
              <a16:creationId xmlns:a16="http://schemas.microsoft.com/office/drawing/2014/main" id="{00000000-0008-0000-1400-00000E000000}"/>
            </a:ext>
          </a:extLst>
        </xdr:cNvPr>
        <xdr:cNvCxnSpPr/>
      </xdr:nvCxnSpPr>
      <xdr:spPr>
        <a:xfrm flipV="1">
          <a:off x="8067675" y="1476375"/>
          <a:ext cx="1457325" cy="38100"/>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598171</xdr:colOff>
      <xdr:row>7</xdr:row>
      <xdr:rowOff>133353</xdr:rowOff>
    </xdr:from>
    <xdr:to>
      <xdr:col>9</xdr:col>
      <xdr:colOff>617219</xdr:colOff>
      <xdr:row>21</xdr:row>
      <xdr:rowOff>93363</xdr:rowOff>
    </xdr:to>
    <xdr:cxnSp macro="">
      <xdr:nvCxnSpPr>
        <xdr:cNvPr id="16" name="Straight Connector 15">
          <a:extLst>
            <a:ext uri="{FF2B5EF4-FFF2-40B4-BE49-F238E27FC236}">
              <a16:creationId xmlns:a16="http://schemas.microsoft.com/office/drawing/2014/main" id="{00000000-0008-0000-1400-000010000000}"/>
            </a:ext>
          </a:extLst>
        </xdr:cNvPr>
        <xdr:cNvCxnSpPr/>
      </xdr:nvCxnSpPr>
      <xdr:spPr>
        <a:xfrm rot="5400000">
          <a:off x="8662989" y="2490790"/>
          <a:ext cx="1733548" cy="95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360045</xdr:colOff>
      <xdr:row>21</xdr:row>
      <xdr:rowOff>95250</xdr:rowOff>
    </xdr:from>
    <xdr:to>
      <xdr:col>9</xdr:col>
      <xdr:colOff>615296</xdr:colOff>
      <xdr:row>21</xdr:row>
      <xdr:rowOff>123827</xdr:rowOff>
    </xdr:to>
    <xdr:cxnSp macro="">
      <xdr:nvCxnSpPr>
        <xdr:cNvPr id="17" name="Straight Connector 16">
          <a:extLst>
            <a:ext uri="{FF2B5EF4-FFF2-40B4-BE49-F238E27FC236}">
              <a16:creationId xmlns:a16="http://schemas.microsoft.com/office/drawing/2014/main" id="{00000000-0008-0000-1400-000011000000}"/>
            </a:ext>
          </a:extLst>
        </xdr:cNvPr>
        <xdr:cNvCxnSpPr/>
      </xdr:nvCxnSpPr>
      <xdr:spPr>
        <a:xfrm flipV="1">
          <a:off x="8067675" y="3371850"/>
          <a:ext cx="1466850" cy="190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417195</xdr:colOff>
      <xdr:row>4</xdr:row>
      <xdr:rowOff>19050</xdr:rowOff>
    </xdr:from>
    <xdr:to>
      <xdr:col>9</xdr:col>
      <xdr:colOff>624823</xdr:colOff>
      <xdr:row>6</xdr:row>
      <xdr:rowOff>160066</xdr:rowOff>
    </xdr:to>
    <xdr:cxnSp macro="">
      <xdr:nvCxnSpPr>
        <xdr:cNvPr id="22" name="Straight Connector 21">
          <a:extLst>
            <a:ext uri="{FF2B5EF4-FFF2-40B4-BE49-F238E27FC236}">
              <a16:creationId xmlns:a16="http://schemas.microsoft.com/office/drawing/2014/main" id="{00000000-0008-0000-1400-000016000000}"/>
            </a:ext>
          </a:extLst>
        </xdr:cNvPr>
        <xdr:cNvCxnSpPr/>
      </xdr:nvCxnSpPr>
      <xdr:spPr>
        <a:xfrm>
          <a:off x="8734425" y="866775"/>
          <a:ext cx="809625" cy="619125"/>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142875</xdr:colOff>
      <xdr:row>4</xdr:row>
      <xdr:rowOff>9525</xdr:rowOff>
    </xdr:from>
    <xdr:to>
      <xdr:col>8</xdr:col>
      <xdr:colOff>417195</xdr:colOff>
      <xdr:row>4</xdr:row>
      <xdr:rowOff>47625</xdr:rowOff>
    </xdr:to>
    <xdr:cxnSp macro="">
      <xdr:nvCxnSpPr>
        <xdr:cNvPr id="25" name="Straight Connector 24">
          <a:extLst>
            <a:ext uri="{FF2B5EF4-FFF2-40B4-BE49-F238E27FC236}">
              <a16:creationId xmlns:a16="http://schemas.microsoft.com/office/drawing/2014/main" id="{00000000-0008-0000-1400-000019000000}"/>
            </a:ext>
          </a:extLst>
        </xdr:cNvPr>
        <xdr:cNvCxnSpPr/>
      </xdr:nvCxnSpPr>
      <xdr:spPr>
        <a:xfrm flipV="1">
          <a:off x="7248525" y="857250"/>
          <a:ext cx="1485900" cy="38100"/>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360045</xdr:colOff>
      <xdr:row>3</xdr:row>
      <xdr:rowOff>93345</xdr:rowOff>
    </xdr:from>
    <xdr:to>
      <xdr:col>7</xdr:col>
      <xdr:colOff>285787</xdr:colOff>
      <xdr:row>7</xdr:row>
      <xdr:rowOff>160020</xdr:rowOff>
    </xdr:to>
    <xdr:cxnSp macro="">
      <xdr:nvCxnSpPr>
        <xdr:cNvPr id="26" name="Straight Connector 25">
          <a:extLst>
            <a:ext uri="{FF2B5EF4-FFF2-40B4-BE49-F238E27FC236}">
              <a16:creationId xmlns:a16="http://schemas.microsoft.com/office/drawing/2014/main" id="{00000000-0008-0000-1400-00001A000000}"/>
            </a:ext>
          </a:extLst>
        </xdr:cNvPr>
        <xdr:cNvCxnSpPr/>
      </xdr:nvCxnSpPr>
      <xdr:spPr>
        <a:xfrm>
          <a:off x="6848475" y="771525"/>
          <a:ext cx="1152525" cy="876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493395</xdr:colOff>
      <xdr:row>3</xdr:row>
      <xdr:rowOff>38100</xdr:rowOff>
    </xdr:from>
    <xdr:to>
      <xdr:col>10</xdr:col>
      <xdr:colOff>426720</xdr:colOff>
      <xdr:row>7</xdr:row>
      <xdr:rowOff>104775</xdr:rowOff>
    </xdr:to>
    <xdr:cxnSp macro="">
      <xdr:nvCxnSpPr>
        <xdr:cNvPr id="27" name="Straight Connector 26">
          <a:extLst>
            <a:ext uri="{FF2B5EF4-FFF2-40B4-BE49-F238E27FC236}">
              <a16:creationId xmlns:a16="http://schemas.microsoft.com/office/drawing/2014/main" id="{00000000-0008-0000-1400-00001B000000}"/>
            </a:ext>
          </a:extLst>
        </xdr:cNvPr>
        <xdr:cNvCxnSpPr/>
      </xdr:nvCxnSpPr>
      <xdr:spPr>
        <a:xfrm>
          <a:off x="8810625" y="723900"/>
          <a:ext cx="1152525" cy="876300"/>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274320</xdr:colOff>
      <xdr:row>7</xdr:row>
      <xdr:rowOff>131445</xdr:rowOff>
    </xdr:from>
    <xdr:to>
      <xdr:col>10</xdr:col>
      <xdr:colOff>426720</xdr:colOff>
      <xdr:row>8</xdr:row>
      <xdr:rowOff>318</xdr:rowOff>
    </xdr:to>
    <xdr:cxnSp macro="">
      <xdr:nvCxnSpPr>
        <xdr:cNvPr id="28" name="Straight Connector 27">
          <a:extLst>
            <a:ext uri="{FF2B5EF4-FFF2-40B4-BE49-F238E27FC236}">
              <a16:creationId xmlns:a16="http://schemas.microsoft.com/office/drawing/2014/main" id="{00000000-0008-0000-1400-00001C000000}"/>
            </a:ext>
          </a:extLst>
        </xdr:cNvPr>
        <xdr:cNvCxnSpPr/>
      </xdr:nvCxnSpPr>
      <xdr:spPr>
        <a:xfrm flipV="1">
          <a:off x="7981950" y="1619250"/>
          <a:ext cx="1981200" cy="38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388620</xdr:colOff>
      <xdr:row>3</xdr:row>
      <xdr:rowOff>47625</xdr:rowOff>
    </xdr:from>
    <xdr:to>
      <xdr:col>8</xdr:col>
      <xdr:colOff>548640</xdr:colOff>
      <xdr:row>3</xdr:row>
      <xdr:rowOff>93345</xdr:rowOff>
    </xdr:to>
    <xdr:cxnSp macro="">
      <xdr:nvCxnSpPr>
        <xdr:cNvPr id="29" name="Straight Connector 28">
          <a:extLst>
            <a:ext uri="{FF2B5EF4-FFF2-40B4-BE49-F238E27FC236}">
              <a16:creationId xmlns:a16="http://schemas.microsoft.com/office/drawing/2014/main" id="{00000000-0008-0000-1400-00001D000000}"/>
            </a:ext>
          </a:extLst>
        </xdr:cNvPr>
        <xdr:cNvCxnSpPr/>
      </xdr:nvCxnSpPr>
      <xdr:spPr>
        <a:xfrm flipV="1">
          <a:off x="6877050" y="733425"/>
          <a:ext cx="1981200" cy="38100"/>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373380</xdr:colOff>
      <xdr:row>1</xdr:row>
      <xdr:rowOff>106680</xdr:rowOff>
    </xdr:from>
    <xdr:to>
      <xdr:col>10</xdr:col>
      <xdr:colOff>441960</xdr:colOff>
      <xdr:row>6</xdr:row>
      <xdr:rowOff>30480</xdr:rowOff>
    </xdr:to>
    <xdr:grpSp>
      <xdr:nvGrpSpPr>
        <xdr:cNvPr id="5248" name="Group 41">
          <a:extLst>
            <a:ext uri="{FF2B5EF4-FFF2-40B4-BE49-F238E27FC236}">
              <a16:creationId xmlns:a16="http://schemas.microsoft.com/office/drawing/2014/main" id="{00000000-0008-0000-1400-000080140000}"/>
            </a:ext>
          </a:extLst>
        </xdr:cNvPr>
        <xdr:cNvGrpSpPr>
          <a:grpSpLocks/>
        </xdr:cNvGrpSpPr>
      </xdr:nvGrpSpPr>
      <xdr:grpSpPr bwMode="auto">
        <a:xfrm>
          <a:off x="5257800" y="426720"/>
          <a:ext cx="3192780" cy="960120"/>
          <a:chOff x="7000875" y="876300"/>
          <a:chExt cx="3114675" cy="933450"/>
        </a:xfrm>
      </xdr:grpSpPr>
      <xdr:cxnSp macro="">
        <xdr:nvCxnSpPr>
          <xdr:cNvPr id="38" name="Straight Connector 37">
            <a:extLst>
              <a:ext uri="{FF2B5EF4-FFF2-40B4-BE49-F238E27FC236}">
                <a16:creationId xmlns:a16="http://schemas.microsoft.com/office/drawing/2014/main" id="{00000000-0008-0000-1400-000026000000}"/>
              </a:ext>
            </a:extLst>
          </xdr:cNvPr>
          <xdr:cNvCxnSpPr/>
        </xdr:nvCxnSpPr>
        <xdr:spPr>
          <a:xfrm>
            <a:off x="7000875" y="920750"/>
            <a:ext cx="1152207" cy="88159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a:extLst>
              <a:ext uri="{FF2B5EF4-FFF2-40B4-BE49-F238E27FC236}">
                <a16:creationId xmlns:a16="http://schemas.microsoft.com/office/drawing/2014/main" id="{00000000-0008-0000-1400-000027000000}"/>
              </a:ext>
            </a:extLst>
          </xdr:cNvPr>
          <xdr:cNvCxnSpPr/>
        </xdr:nvCxnSpPr>
        <xdr:spPr>
          <a:xfrm>
            <a:off x="8963343" y="876300"/>
            <a:ext cx="1152207" cy="874183"/>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a:extLst>
              <a:ext uri="{FF2B5EF4-FFF2-40B4-BE49-F238E27FC236}">
                <a16:creationId xmlns:a16="http://schemas.microsoft.com/office/drawing/2014/main" id="{00000000-0008-0000-1400-000028000000}"/>
              </a:ext>
            </a:extLst>
          </xdr:cNvPr>
          <xdr:cNvCxnSpPr/>
        </xdr:nvCxnSpPr>
        <xdr:spPr>
          <a:xfrm flipV="1">
            <a:off x="8130781" y="1772708"/>
            <a:ext cx="1984769" cy="3704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00000000-0008-0000-1400-000029000000}"/>
              </a:ext>
            </a:extLst>
          </xdr:cNvPr>
          <xdr:cNvCxnSpPr/>
        </xdr:nvCxnSpPr>
        <xdr:spPr>
          <a:xfrm flipV="1">
            <a:off x="7030609" y="883708"/>
            <a:ext cx="1977335" cy="37042"/>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369571</xdr:colOff>
      <xdr:row>1</xdr:row>
      <xdr:rowOff>160020</xdr:rowOff>
    </xdr:from>
    <xdr:to>
      <xdr:col>5</xdr:col>
      <xdr:colOff>379096</xdr:colOff>
      <xdr:row>3</xdr:row>
      <xdr:rowOff>93345</xdr:rowOff>
    </xdr:to>
    <xdr:cxnSp macro="">
      <xdr:nvCxnSpPr>
        <xdr:cNvPr id="44" name="Straight Connector 43">
          <a:extLst>
            <a:ext uri="{FF2B5EF4-FFF2-40B4-BE49-F238E27FC236}">
              <a16:creationId xmlns:a16="http://schemas.microsoft.com/office/drawing/2014/main" id="{00000000-0008-0000-1400-00002C000000}"/>
            </a:ext>
          </a:extLst>
        </xdr:cNvPr>
        <xdr:cNvCxnSpPr/>
      </xdr:nvCxnSpPr>
      <xdr:spPr>
        <a:xfrm rot="5400000">
          <a:off x="6715126" y="619125"/>
          <a:ext cx="2952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426721</xdr:colOff>
      <xdr:row>5</xdr:row>
      <xdr:rowOff>329565</xdr:rowOff>
    </xdr:from>
    <xdr:to>
      <xdr:col>10</xdr:col>
      <xdr:colOff>445771</xdr:colOff>
      <xdr:row>7</xdr:row>
      <xdr:rowOff>131445</xdr:rowOff>
    </xdr:to>
    <xdr:cxnSp macro="">
      <xdr:nvCxnSpPr>
        <xdr:cNvPr id="45" name="Straight Connector 44">
          <a:extLst>
            <a:ext uri="{FF2B5EF4-FFF2-40B4-BE49-F238E27FC236}">
              <a16:creationId xmlns:a16="http://schemas.microsoft.com/office/drawing/2014/main" id="{00000000-0008-0000-1400-00002D000000}"/>
            </a:ext>
          </a:extLst>
        </xdr:cNvPr>
        <xdr:cNvCxnSpPr/>
      </xdr:nvCxnSpPr>
      <xdr:spPr>
        <a:xfrm rot="5400000">
          <a:off x="9820276" y="1466850"/>
          <a:ext cx="2952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283846</xdr:colOff>
      <xdr:row>6</xdr:row>
      <xdr:rowOff>19050</xdr:rowOff>
    </xdr:from>
    <xdr:to>
      <xdr:col>7</xdr:col>
      <xdr:colOff>288609</xdr:colOff>
      <xdr:row>7</xdr:row>
      <xdr:rowOff>160118</xdr:rowOff>
    </xdr:to>
    <xdr:cxnSp macro="">
      <xdr:nvCxnSpPr>
        <xdr:cNvPr id="46" name="Straight Connector 45">
          <a:extLst>
            <a:ext uri="{FF2B5EF4-FFF2-40B4-BE49-F238E27FC236}">
              <a16:creationId xmlns:a16="http://schemas.microsoft.com/office/drawing/2014/main" id="{00000000-0008-0000-1400-00002E000000}"/>
            </a:ext>
          </a:extLst>
        </xdr:cNvPr>
        <xdr:cNvCxnSpPr/>
      </xdr:nvCxnSpPr>
      <xdr:spPr>
        <a:xfrm rot="5400000">
          <a:off x="7848601" y="1495425"/>
          <a:ext cx="2952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520066</xdr:colOff>
      <xdr:row>1</xdr:row>
      <xdr:rowOff>121920</xdr:rowOff>
    </xdr:from>
    <xdr:to>
      <xdr:col>8</xdr:col>
      <xdr:colOff>524829</xdr:colOff>
      <xdr:row>3</xdr:row>
      <xdr:rowOff>47576</xdr:rowOff>
    </xdr:to>
    <xdr:cxnSp macro="">
      <xdr:nvCxnSpPr>
        <xdr:cNvPr id="47" name="Straight Connector 46">
          <a:extLst>
            <a:ext uri="{FF2B5EF4-FFF2-40B4-BE49-F238E27FC236}">
              <a16:creationId xmlns:a16="http://schemas.microsoft.com/office/drawing/2014/main" id="{00000000-0008-0000-1400-00002F000000}"/>
            </a:ext>
          </a:extLst>
        </xdr:cNvPr>
        <xdr:cNvCxnSpPr/>
      </xdr:nvCxnSpPr>
      <xdr:spPr>
        <a:xfrm rot="5400000">
          <a:off x="8686801" y="581025"/>
          <a:ext cx="295275" cy="9525"/>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615315</xdr:colOff>
      <xdr:row>6</xdr:row>
      <xdr:rowOff>142875</xdr:rowOff>
    </xdr:from>
    <xdr:to>
      <xdr:col>9</xdr:col>
      <xdr:colOff>615317</xdr:colOff>
      <xdr:row>7</xdr:row>
      <xdr:rowOff>122026</xdr:rowOff>
    </xdr:to>
    <xdr:cxnSp macro="">
      <xdr:nvCxnSpPr>
        <xdr:cNvPr id="51" name="Straight Connector 50">
          <a:extLst>
            <a:ext uri="{FF2B5EF4-FFF2-40B4-BE49-F238E27FC236}">
              <a16:creationId xmlns:a16="http://schemas.microsoft.com/office/drawing/2014/main" id="{00000000-0008-0000-1400-000033000000}"/>
            </a:ext>
          </a:extLst>
        </xdr:cNvPr>
        <xdr:cNvCxnSpPr/>
      </xdr:nvCxnSpPr>
      <xdr:spPr>
        <a:xfrm rot="16200000" flipH="1">
          <a:off x="9467851" y="1543049"/>
          <a:ext cx="133350" cy="2"/>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359252</xdr:colOff>
      <xdr:row>7</xdr:row>
      <xdr:rowOff>38893</xdr:rowOff>
    </xdr:from>
    <xdr:to>
      <xdr:col>7</xdr:col>
      <xdr:colOff>360840</xdr:colOff>
      <xdr:row>8</xdr:row>
      <xdr:rowOff>10321</xdr:rowOff>
    </xdr:to>
    <xdr:cxnSp macro="">
      <xdr:nvCxnSpPr>
        <xdr:cNvPr id="53" name="Straight Connector 52">
          <a:extLst>
            <a:ext uri="{FF2B5EF4-FFF2-40B4-BE49-F238E27FC236}">
              <a16:creationId xmlns:a16="http://schemas.microsoft.com/office/drawing/2014/main" id="{00000000-0008-0000-1400-000035000000}"/>
            </a:ext>
          </a:extLst>
        </xdr:cNvPr>
        <xdr:cNvCxnSpPr/>
      </xdr:nvCxnSpPr>
      <xdr:spPr>
        <a:xfrm rot="5400000">
          <a:off x="8000999" y="1600201"/>
          <a:ext cx="133353" cy="1588"/>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142875</xdr:colOff>
      <xdr:row>4</xdr:row>
      <xdr:rowOff>57150</xdr:rowOff>
    </xdr:from>
    <xdr:to>
      <xdr:col>6</xdr:col>
      <xdr:colOff>142877</xdr:colOff>
      <xdr:row>5</xdr:row>
      <xdr:rowOff>28575</xdr:rowOff>
    </xdr:to>
    <xdr:cxnSp macro="">
      <xdr:nvCxnSpPr>
        <xdr:cNvPr id="54" name="Straight Connector 53">
          <a:extLst>
            <a:ext uri="{FF2B5EF4-FFF2-40B4-BE49-F238E27FC236}">
              <a16:creationId xmlns:a16="http://schemas.microsoft.com/office/drawing/2014/main" id="{00000000-0008-0000-1400-000036000000}"/>
            </a:ext>
          </a:extLst>
        </xdr:cNvPr>
        <xdr:cNvCxnSpPr/>
      </xdr:nvCxnSpPr>
      <xdr:spPr>
        <a:xfrm rot="16200000" flipH="1">
          <a:off x="7181851" y="971549"/>
          <a:ext cx="133350" cy="2"/>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548640</xdr:colOff>
      <xdr:row>3</xdr:row>
      <xdr:rowOff>121920</xdr:rowOff>
    </xdr:from>
    <xdr:to>
      <xdr:col>7</xdr:col>
      <xdr:colOff>350520</xdr:colOff>
      <xdr:row>5</xdr:row>
      <xdr:rowOff>114300</xdr:rowOff>
    </xdr:to>
    <xdr:cxnSp macro="">
      <xdr:nvCxnSpPr>
        <xdr:cNvPr id="55" name="Straight Connector 54">
          <a:extLst>
            <a:ext uri="{FF2B5EF4-FFF2-40B4-BE49-F238E27FC236}">
              <a16:creationId xmlns:a16="http://schemas.microsoft.com/office/drawing/2014/main" id="{00000000-0008-0000-1400-000037000000}"/>
            </a:ext>
          </a:extLst>
        </xdr:cNvPr>
        <xdr:cNvCxnSpPr/>
      </xdr:nvCxnSpPr>
      <xdr:spPr>
        <a:xfrm>
          <a:off x="7639050" y="800100"/>
          <a:ext cx="419100" cy="323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598170</xdr:colOff>
      <xdr:row>3</xdr:row>
      <xdr:rowOff>121920</xdr:rowOff>
    </xdr:from>
    <xdr:to>
      <xdr:col>8</xdr:col>
      <xdr:colOff>388620</xdr:colOff>
      <xdr:row>5</xdr:row>
      <xdr:rowOff>95341</xdr:rowOff>
    </xdr:to>
    <xdr:cxnSp macro="">
      <xdr:nvCxnSpPr>
        <xdr:cNvPr id="56" name="Straight Connector 55">
          <a:extLst>
            <a:ext uri="{FF2B5EF4-FFF2-40B4-BE49-F238E27FC236}">
              <a16:creationId xmlns:a16="http://schemas.microsoft.com/office/drawing/2014/main" id="{00000000-0008-0000-1400-000038000000}"/>
            </a:ext>
          </a:extLst>
        </xdr:cNvPr>
        <xdr:cNvCxnSpPr/>
      </xdr:nvCxnSpPr>
      <xdr:spPr>
        <a:xfrm>
          <a:off x="8305800" y="800100"/>
          <a:ext cx="400050" cy="304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350520</xdr:colOff>
      <xdr:row>5</xdr:row>
      <xdr:rowOff>95250</xdr:rowOff>
    </xdr:from>
    <xdr:to>
      <xdr:col>8</xdr:col>
      <xdr:colOff>405787</xdr:colOff>
      <xdr:row>5</xdr:row>
      <xdr:rowOff>104776</xdr:rowOff>
    </xdr:to>
    <xdr:cxnSp macro="">
      <xdr:nvCxnSpPr>
        <xdr:cNvPr id="57" name="Straight Connector 56">
          <a:extLst>
            <a:ext uri="{FF2B5EF4-FFF2-40B4-BE49-F238E27FC236}">
              <a16:creationId xmlns:a16="http://schemas.microsoft.com/office/drawing/2014/main" id="{00000000-0008-0000-1400-000039000000}"/>
            </a:ext>
          </a:extLst>
        </xdr:cNvPr>
        <xdr:cNvCxnSpPr/>
      </xdr:nvCxnSpPr>
      <xdr:spPr>
        <a:xfrm flipV="1">
          <a:off x="8058150" y="1104900"/>
          <a:ext cx="657225" cy="95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560070</xdr:colOff>
      <xdr:row>3</xdr:row>
      <xdr:rowOff>104775</xdr:rowOff>
    </xdr:from>
    <xdr:to>
      <xdr:col>7</xdr:col>
      <xdr:colOff>598170</xdr:colOff>
      <xdr:row>3</xdr:row>
      <xdr:rowOff>133352</xdr:rowOff>
    </xdr:to>
    <xdr:cxnSp macro="">
      <xdr:nvCxnSpPr>
        <xdr:cNvPr id="58" name="Straight Connector 57">
          <a:extLst>
            <a:ext uri="{FF2B5EF4-FFF2-40B4-BE49-F238E27FC236}">
              <a16:creationId xmlns:a16="http://schemas.microsoft.com/office/drawing/2014/main" id="{00000000-0008-0000-1400-00003A000000}"/>
            </a:ext>
          </a:extLst>
        </xdr:cNvPr>
        <xdr:cNvCxnSpPr/>
      </xdr:nvCxnSpPr>
      <xdr:spPr>
        <a:xfrm flipV="1">
          <a:off x="7658100" y="790575"/>
          <a:ext cx="647700" cy="190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558165</xdr:colOff>
      <xdr:row>5</xdr:row>
      <xdr:rowOff>104775</xdr:rowOff>
    </xdr:from>
    <xdr:to>
      <xdr:col>7</xdr:col>
      <xdr:colOff>360045</xdr:colOff>
      <xdr:row>6</xdr:row>
      <xdr:rowOff>104775</xdr:rowOff>
    </xdr:to>
    <xdr:cxnSp macro="">
      <xdr:nvCxnSpPr>
        <xdr:cNvPr id="67" name="Straight Connector 66">
          <a:extLst>
            <a:ext uri="{FF2B5EF4-FFF2-40B4-BE49-F238E27FC236}">
              <a16:creationId xmlns:a16="http://schemas.microsoft.com/office/drawing/2014/main" id="{00000000-0008-0000-1400-000043000000}"/>
            </a:ext>
          </a:extLst>
        </xdr:cNvPr>
        <xdr:cNvCxnSpPr/>
      </xdr:nvCxnSpPr>
      <xdr:spPr>
        <a:xfrm>
          <a:off x="7648575" y="1114425"/>
          <a:ext cx="419100" cy="323850"/>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615315</xdr:colOff>
      <xdr:row>5</xdr:row>
      <xdr:rowOff>104775</xdr:rowOff>
    </xdr:from>
    <xdr:to>
      <xdr:col>8</xdr:col>
      <xdr:colOff>405765</xdr:colOff>
      <xdr:row>6</xdr:row>
      <xdr:rowOff>93438</xdr:rowOff>
    </xdr:to>
    <xdr:cxnSp macro="">
      <xdr:nvCxnSpPr>
        <xdr:cNvPr id="68" name="Straight Connector 67">
          <a:extLst>
            <a:ext uri="{FF2B5EF4-FFF2-40B4-BE49-F238E27FC236}">
              <a16:creationId xmlns:a16="http://schemas.microsoft.com/office/drawing/2014/main" id="{00000000-0008-0000-1400-000044000000}"/>
            </a:ext>
          </a:extLst>
        </xdr:cNvPr>
        <xdr:cNvCxnSpPr/>
      </xdr:nvCxnSpPr>
      <xdr:spPr>
        <a:xfrm>
          <a:off x="8315325" y="1114425"/>
          <a:ext cx="400050" cy="304800"/>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360045</xdr:colOff>
      <xdr:row>6</xdr:row>
      <xdr:rowOff>93345</xdr:rowOff>
    </xdr:from>
    <xdr:to>
      <xdr:col>8</xdr:col>
      <xdr:colOff>407670</xdr:colOff>
      <xdr:row>6</xdr:row>
      <xdr:rowOff>98108</xdr:rowOff>
    </xdr:to>
    <xdr:cxnSp macro="">
      <xdr:nvCxnSpPr>
        <xdr:cNvPr id="69" name="Straight Connector 68">
          <a:extLst>
            <a:ext uri="{FF2B5EF4-FFF2-40B4-BE49-F238E27FC236}">
              <a16:creationId xmlns:a16="http://schemas.microsoft.com/office/drawing/2014/main" id="{00000000-0008-0000-1400-000045000000}"/>
            </a:ext>
          </a:extLst>
        </xdr:cNvPr>
        <xdr:cNvCxnSpPr/>
      </xdr:nvCxnSpPr>
      <xdr:spPr>
        <a:xfrm flipV="1">
          <a:off x="8067675" y="1419225"/>
          <a:ext cx="657225" cy="9526"/>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577215</xdr:colOff>
      <xdr:row>5</xdr:row>
      <xdr:rowOff>95250</xdr:rowOff>
    </xdr:from>
    <xdr:to>
      <xdr:col>7</xdr:col>
      <xdr:colOff>615315</xdr:colOff>
      <xdr:row>5</xdr:row>
      <xdr:rowOff>114301</xdr:rowOff>
    </xdr:to>
    <xdr:cxnSp macro="">
      <xdr:nvCxnSpPr>
        <xdr:cNvPr id="70" name="Straight Connector 69">
          <a:extLst>
            <a:ext uri="{FF2B5EF4-FFF2-40B4-BE49-F238E27FC236}">
              <a16:creationId xmlns:a16="http://schemas.microsoft.com/office/drawing/2014/main" id="{00000000-0008-0000-1400-000046000000}"/>
            </a:ext>
          </a:extLst>
        </xdr:cNvPr>
        <xdr:cNvCxnSpPr/>
      </xdr:nvCxnSpPr>
      <xdr:spPr>
        <a:xfrm flipV="1">
          <a:off x="7667625" y="1104900"/>
          <a:ext cx="647700" cy="19051"/>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598171</xdr:colOff>
      <xdr:row>3</xdr:row>
      <xdr:rowOff>121920</xdr:rowOff>
    </xdr:from>
    <xdr:to>
      <xdr:col>7</xdr:col>
      <xdr:colOff>617221</xdr:colOff>
      <xdr:row>5</xdr:row>
      <xdr:rowOff>93345</xdr:rowOff>
    </xdr:to>
    <xdr:cxnSp macro="">
      <xdr:nvCxnSpPr>
        <xdr:cNvPr id="71" name="Straight Connector 70">
          <a:extLst>
            <a:ext uri="{FF2B5EF4-FFF2-40B4-BE49-F238E27FC236}">
              <a16:creationId xmlns:a16="http://schemas.microsoft.com/office/drawing/2014/main" id="{00000000-0008-0000-1400-000047000000}"/>
            </a:ext>
          </a:extLst>
        </xdr:cNvPr>
        <xdr:cNvCxnSpPr/>
      </xdr:nvCxnSpPr>
      <xdr:spPr>
        <a:xfrm rot="5400000">
          <a:off x="8162926" y="942975"/>
          <a:ext cx="2952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379096</xdr:colOff>
      <xdr:row>5</xdr:row>
      <xdr:rowOff>95250</xdr:rowOff>
    </xdr:from>
    <xdr:to>
      <xdr:col>8</xdr:col>
      <xdr:colOff>388621</xdr:colOff>
      <xdr:row>6</xdr:row>
      <xdr:rowOff>66675</xdr:rowOff>
    </xdr:to>
    <xdr:cxnSp macro="">
      <xdr:nvCxnSpPr>
        <xdr:cNvPr id="72" name="Straight Connector 71">
          <a:extLst>
            <a:ext uri="{FF2B5EF4-FFF2-40B4-BE49-F238E27FC236}">
              <a16:creationId xmlns:a16="http://schemas.microsoft.com/office/drawing/2014/main" id="{00000000-0008-0000-1400-000048000000}"/>
            </a:ext>
          </a:extLst>
        </xdr:cNvPr>
        <xdr:cNvCxnSpPr/>
      </xdr:nvCxnSpPr>
      <xdr:spPr>
        <a:xfrm rot="5400000">
          <a:off x="8553451" y="1247775"/>
          <a:ext cx="295275" cy="9525"/>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531496</xdr:colOff>
      <xdr:row>3</xdr:row>
      <xdr:rowOff>142875</xdr:rowOff>
    </xdr:from>
    <xdr:to>
      <xdr:col>6</xdr:col>
      <xdr:colOff>550546</xdr:colOff>
      <xdr:row>5</xdr:row>
      <xdr:rowOff>114300</xdr:rowOff>
    </xdr:to>
    <xdr:cxnSp macro="">
      <xdr:nvCxnSpPr>
        <xdr:cNvPr id="73" name="Straight Connector 72">
          <a:extLst>
            <a:ext uri="{FF2B5EF4-FFF2-40B4-BE49-F238E27FC236}">
              <a16:creationId xmlns:a16="http://schemas.microsoft.com/office/drawing/2014/main" id="{00000000-0008-0000-1400-000049000000}"/>
            </a:ext>
          </a:extLst>
        </xdr:cNvPr>
        <xdr:cNvCxnSpPr/>
      </xdr:nvCxnSpPr>
      <xdr:spPr>
        <a:xfrm rot="5400000">
          <a:off x="7486651" y="971550"/>
          <a:ext cx="295275" cy="9525"/>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331471</xdr:colOff>
      <xdr:row>5</xdr:row>
      <xdr:rowOff>114300</xdr:rowOff>
    </xdr:from>
    <xdr:to>
      <xdr:col>7</xdr:col>
      <xdr:colOff>340996</xdr:colOff>
      <xdr:row>6</xdr:row>
      <xdr:rowOff>93393</xdr:rowOff>
    </xdr:to>
    <xdr:cxnSp macro="">
      <xdr:nvCxnSpPr>
        <xdr:cNvPr id="74" name="Straight Connector 73">
          <a:extLst>
            <a:ext uri="{FF2B5EF4-FFF2-40B4-BE49-F238E27FC236}">
              <a16:creationId xmlns:a16="http://schemas.microsoft.com/office/drawing/2014/main" id="{00000000-0008-0000-1400-00004A000000}"/>
            </a:ext>
          </a:extLst>
        </xdr:cNvPr>
        <xdr:cNvCxnSpPr/>
      </xdr:nvCxnSpPr>
      <xdr:spPr>
        <a:xfrm rot="5400000">
          <a:off x="7896226" y="1266825"/>
          <a:ext cx="295275" cy="9525"/>
        </a:xfrm>
        <a:prstGeom prst="line">
          <a:avLst/>
        </a:prstGeom>
        <a:ln w="31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369570</xdr:colOff>
      <xdr:row>22</xdr:row>
      <xdr:rowOff>133350</xdr:rowOff>
    </xdr:from>
    <xdr:to>
      <xdr:col>9</xdr:col>
      <xdr:colOff>624821</xdr:colOff>
      <xdr:row>22</xdr:row>
      <xdr:rowOff>161925</xdr:rowOff>
    </xdr:to>
    <xdr:cxnSp macro="">
      <xdr:nvCxnSpPr>
        <xdr:cNvPr id="76" name="Straight Arrow Connector 75">
          <a:extLst>
            <a:ext uri="{FF2B5EF4-FFF2-40B4-BE49-F238E27FC236}">
              <a16:creationId xmlns:a16="http://schemas.microsoft.com/office/drawing/2014/main" id="{00000000-0008-0000-1400-00004C000000}"/>
            </a:ext>
          </a:extLst>
        </xdr:cNvPr>
        <xdr:cNvCxnSpPr/>
      </xdr:nvCxnSpPr>
      <xdr:spPr>
        <a:xfrm flipV="1">
          <a:off x="8077200" y="3571875"/>
          <a:ext cx="1466850" cy="1905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19</xdr:row>
      <xdr:rowOff>142875</xdr:rowOff>
    </xdr:from>
    <xdr:to>
      <xdr:col>7</xdr:col>
      <xdr:colOff>360045</xdr:colOff>
      <xdr:row>22</xdr:row>
      <xdr:rowOff>160041</xdr:rowOff>
    </xdr:to>
    <xdr:cxnSp macro="">
      <xdr:nvCxnSpPr>
        <xdr:cNvPr id="77" name="Straight Arrow Connector 76">
          <a:extLst>
            <a:ext uri="{FF2B5EF4-FFF2-40B4-BE49-F238E27FC236}">
              <a16:creationId xmlns:a16="http://schemas.microsoft.com/office/drawing/2014/main" id="{00000000-0008-0000-1400-00004D000000}"/>
            </a:ext>
          </a:extLst>
        </xdr:cNvPr>
        <xdr:cNvCxnSpPr/>
      </xdr:nvCxnSpPr>
      <xdr:spPr>
        <a:xfrm>
          <a:off x="7229475" y="2933700"/>
          <a:ext cx="838200" cy="6572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615315</xdr:colOff>
      <xdr:row>4</xdr:row>
      <xdr:rowOff>47625</xdr:rowOff>
    </xdr:from>
    <xdr:to>
      <xdr:col>6</xdr:col>
      <xdr:colOff>7620</xdr:colOff>
      <xdr:row>18</xdr:row>
      <xdr:rowOff>133350</xdr:rowOff>
    </xdr:to>
    <xdr:cxnSp macro="">
      <xdr:nvCxnSpPr>
        <xdr:cNvPr id="79" name="Straight Arrow Connector 78">
          <a:extLst>
            <a:ext uri="{FF2B5EF4-FFF2-40B4-BE49-F238E27FC236}">
              <a16:creationId xmlns:a16="http://schemas.microsoft.com/office/drawing/2014/main" id="{00000000-0008-0000-1400-00004F000000}"/>
            </a:ext>
          </a:extLst>
        </xdr:cNvPr>
        <xdr:cNvCxnSpPr/>
      </xdr:nvCxnSpPr>
      <xdr:spPr>
        <a:xfrm rot="16200000" flipH="1">
          <a:off x="6172200" y="1819275"/>
          <a:ext cx="1866900" cy="1905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531495</xdr:colOff>
      <xdr:row>5</xdr:row>
      <xdr:rowOff>312421</xdr:rowOff>
    </xdr:from>
    <xdr:to>
      <xdr:col>10</xdr:col>
      <xdr:colOff>550545</xdr:colOff>
      <xdr:row>7</xdr:row>
      <xdr:rowOff>142918</xdr:rowOff>
    </xdr:to>
    <xdr:cxnSp macro="">
      <xdr:nvCxnSpPr>
        <xdr:cNvPr id="81" name="Straight Arrow Connector 80">
          <a:extLst>
            <a:ext uri="{FF2B5EF4-FFF2-40B4-BE49-F238E27FC236}">
              <a16:creationId xmlns:a16="http://schemas.microsoft.com/office/drawing/2014/main" id="{00000000-0008-0000-1400-000051000000}"/>
            </a:ext>
          </a:extLst>
        </xdr:cNvPr>
        <xdr:cNvCxnSpPr/>
      </xdr:nvCxnSpPr>
      <xdr:spPr>
        <a:xfrm rot="5400000">
          <a:off x="9910763" y="1471613"/>
          <a:ext cx="323850"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350520</xdr:colOff>
      <xdr:row>1</xdr:row>
      <xdr:rowOff>9525</xdr:rowOff>
    </xdr:from>
    <xdr:to>
      <xdr:col>8</xdr:col>
      <xdr:colOff>548640</xdr:colOff>
      <xdr:row>1</xdr:row>
      <xdr:rowOff>28575</xdr:rowOff>
    </xdr:to>
    <xdr:cxnSp macro="">
      <xdr:nvCxnSpPr>
        <xdr:cNvPr id="83" name="Straight Arrow Connector 82">
          <a:extLst>
            <a:ext uri="{FF2B5EF4-FFF2-40B4-BE49-F238E27FC236}">
              <a16:creationId xmlns:a16="http://schemas.microsoft.com/office/drawing/2014/main" id="{00000000-0008-0000-1400-000053000000}"/>
            </a:ext>
          </a:extLst>
        </xdr:cNvPr>
        <xdr:cNvCxnSpPr/>
      </xdr:nvCxnSpPr>
      <xdr:spPr>
        <a:xfrm flipV="1">
          <a:off x="6838950" y="333375"/>
          <a:ext cx="2019300" cy="1905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3</xdr:row>
      <xdr:rowOff>76200</xdr:rowOff>
    </xdr:from>
    <xdr:to>
      <xdr:col>8</xdr:col>
      <xdr:colOff>455295</xdr:colOff>
      <xdr:row>5</xdr:row>
      <xdr:rowOff>76200</xdr:rowOff>
    </xdr:to>
    <xdr:cxnSp macro="">
      <xdr:nvCxnSpPr>
        <xdr:cNvPr id="86" name="Straight Arrow Connector 85">
          <a:extLst>
            <a:ext uri="{FF2B5EF4-FFF2-40B4-BE49-F238E27FC236}">
              <a16:creationId xmlns:a16="http://schemas.microsoft.com/office/drawing/2014/main" id="{00000000-0008-0000-1400-000056000000}"/>
            </a:ext>
          </a:extLst>
        </xdr:cNvPr>
        <xdr:cNvCxnSpPr/>
      </xdr:nvCxnSpPr>
      <xdr:spPr>
        <a:xfrm>
          <a:off x="8353425" y="762000"/>
          <a:ext cx="419100" cy="32385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331470</xdr:colOff>
      <xdr:row>5</xdr:row>
      <xdr:rowOff>169546</xdr:rowOff>
    </xdr:from>
    <xdr:to>
      <xdr:col>8</xdr:col>
      <xdr:colOff>388620</xdr:colOff>
      <xdr:row>5</xdr:row>
      <xdr:rowOff>188595</xdr:rowOff>
    </xdr:to>
    <xdr:cxnSp macro="">
      <xdr:nvCxnSpPr>
        <xdr:cNvPr id="88" name="Straight Arrow Connector 87">
          <a:extLst>
            <a:ext uri="{FF2B5EF4-FFF2-40B4-BE49-F238E27FC236}">
              <a16:creationId xmlns:a16="http://schemas.microsoft.com/office/drawing/2014/main" id="{00000000-0008-0000-1400-000058000000}"/>
            </a:ext>
          </a:extLst>
        </xdr:cNvPr>
        <xdr:cNvCxnSpPr/>
      </xdr:nvCxnSpPr>
      <xdr:spPr>
        <a:xfrm flipV="1">
          <a:off x="8039100" y="1171576"/>
          <a:ext cx="666750" cy="19049"/>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360045</xdr:colOff>
      <xdr:row>9</xdr:row>
      <xdr:rowOff>57150</xdr:rowOff>
    </xdr:from>
    <xdr:ext cx="321087" cy="261653"/>
    <xdr:sp macro="" textlink="">
      <xdr:nvSpPr>
        <xdr:cNvPr id="93" name="TextBox 92">
          <a:extLst>
            <a:ext uri="{FF2B5EF4-FFF2-40B4-BE49-F238E27FC236}">
              <a16:creationId xmlns:a16="http://schemas.microsoft.com/office/drawing/2014/main" id="{00000000-0008-0000-1400-00005D000000}"/>
            </a:ext>
          </a:extLst>
        </xdr:cNvPr>
        <xdr:cNvSpPr txBox="1"/>
      </xdr:nvSpPr>
      <xdr:spPr>
        <a:xfrm>
          <a:off x="6848475" y="1714500"/>
          <a:ext cx="34297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D1</a:t>
          </a:r>
        </a:p>
      </xdr:txBody>
    </xdr:sp>
    <xdr:clientData/>
  </xdr:oneCellAnchor>
  <xdr:oneCellAnchor>
    <xdr:from>
      <xdr:col>10</xdr:col>
      <xdr:colOff>510540</xdr:colOff>
      <xdr:row>6</xdr:row>
      <xdr:rowOff>28575</xdr:rowOff>
    </xdr:from>
    <xdr:ext cx="321087" cy="268538"/>
    <xdr:sp macro="" textlink="">
      <xdr:nvSpPr>
        <xdr:cNvPr id="94" name="TextBox 93">
          <a:extLst>
            <a:ext uri="{FF2B5EF4-FFF2-40B4-BE49-F238E27FC236}">
              <a16:creationId xmlns:a16="http://schemas.microsoft.com/office/drawing/2014/main" id="{00000000-0008-0000-1400-00005E000000}"/>
            </a:ext>
          </a:extLst>
        </xdr:cNvPr>
        <xdr:cNvSpPr txBox="1"/>
      </xdr:nvSpPr>
      <xdr:spPr>
        <a:xfrm>
          <a:off x="10039350" y="1362075"/>
          <a:ext cx="34297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D2</a:t>
          </a:r>
        </a:p>
      </xdr:txBody>
    </xdr:sp>
    <xdr:clientData/>
  </xdr:oneCellAnchor>
  <xdr:oneCellAnchor>
    <xdr:from>
      <xdr:col>8</xdr:col>
      <xdr:colOff>302895</xdr:colOff>
      <xdr:row>22</xdr:row>
      <xdr:rowOff>76200</xdr:rowOff>
    </xdr:from>
    <xdr:ext cx="311200" cy="261653"/>
    <xdr:sp macro="" textlink="">
      <xdr:nvSpPr>
        <xdr:cNvPr id="95" name="TextBox 94">
          <a:extLst>
            <a:ext uri="{FF2B5EF4-FFF2-40B4-BE49-F238E27FC236}">
              <a16:creationId xmlns:a16="http://schemas.microsoft.com/office/drawing/2014/main" id="{00000000-0008-0000-1400-00005F000000}"/>
            </a:ext>
          </a:extLst>
        </xdr:cNvPr>
        <xdr:cNvSpPr txBox="1"/>
      </xdr:nvSpPr>
      <xdr:spPr>
        <a:xfrm>
          <a:off x="8620125" y="3514725"/>
          <a:ext cx="33291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B1</a:t>
          </a:r>
        </a:p>
      </xdr:txBody>
    </xdr:sp>
    <xdr:clientData/>
  </xdr:oneCellAnchor>
  <xdr:oneCellAnchor>
    <xdr:from>
      <xdr:col>6</xdr:col>
      <xdr:colOff>219075</xdr:colOff>
      <xdr:row>20</xdr:row>
      <xdr:rowOff>217170</xdr:rowOff>
    </xdr:from>
    <xdr:ext cx="374010" cy="261653"/>
    <xdr:sp macro="" textlink="">
      <xdr:nvSpPr>
        <xdr:cNvPr id="96" name="TextBox 95">
          <a:extLst>
            <a:ext uri="{FF2B5EF4-FFF2-40B4-BE49-F238E27FC236}">
              <a16:creationId xmlns:a16="http://schemas.microsoft.com/office/drawing/2014/main" id="{00000000-0008-0000-1400-000060000000}"/>
            </a:ext>
          </a:extLst>
        </xdr:cNvPr>
        <xdr:cNvSpPr txBox="1"/>
      </xdr:nvSpPr>
      <xdr:spPr>
        <a:xfrm>
          <a:off x="7324725" y="3162300"/>
          <a:ext cx="38164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W1</a:t>
          </a:r>
        </a:p>
      </xdr:txBody>
    </xdr:sp>
    <xdr:clientData/>
  </xdr:oneCellAnchor>
  <xdr:oneCellAnchor>
    <xdr:from>
      <xdr:col>7</xdr:col>
      <xdr:colOff>9525</xdr:colOff>
      <xdr:row>0</xdr:row>
      <xdr:rowOff>114300</xdr:rowOff>
    </xdr:from>
    <xdr:ext cx="325346" cy="275796"/>
    <xdr:sp macro="" textlink="">
      <xdr:nvSpPr>
        <xdr:cNvPr id="97" name="TextBox 96">
          <a:extLst>
            <a:ext uri="{FF2B5EF4-FFF2-40B4-BE49-F238E27FC236}">
              <a16:creationId xmlns:a16="http://schemas.microsoft.com/office/drawing/2014/main" id="{00000000-0008-0000-1400-000061000000}"/>
            </a:ext>
          </a:extLst>
        </xdr:cNvPr>
        <xdr:cNvSpPr txBox="1"/>
      </xdr:nvSpPr>
      <xdr:spPr>
        <a:xfrm>
          <a:off x="7724775" y="114300"/>
          <a:ext cx="33291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B2</a:t>
          </a:r>
        </a:p>
      </xdr:txBody>
    </xdr:sp>
    <xdr:clientData/>
  </xdr:oneCellAnchor>
  <xdr:oneCellAnchor>
    <xdr:from>
      <xdr:col>8</xdr:col>
      <xdr:colOff>180975</xdr:colOff>
      <xdr:row>3</xdr:row>
      <xdr:rowOff>66675</xdr:rowOff>
    </xdr:from>
    <xdr:ext cx="374010" cy="261653"/>
    <xdr:sp macro="" textlink="">
      <xdr:nvSpPr>
        <xdr:cNvPr id="98" name="TextBox 97">
          <a:extLst>
            <a:ext uri="{FF2B5EF4-FFF2-40B4-BE49-F238E27FC236}">
              <a16:creationId xmlns:a16="http://schemas.microsoft.com/office/drawing/2014/main" id="{00000000-0008-0000-1400-000062000000}"/>
            </a:ext>
          </a:extLst>
        </xdr:cNvPr>
        <xdr:cNvSpPr txBox="1"/>
      </xdr:nvSpPr>
      <xdr:spPr>
        <a:xfrm>
          <a:off x="8505825" y="752475"/>
          <a:ext cx="38164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W3</a:t>
          </a:r>
        </a:p>
      </xdr:txBody>
    </xdr:sp>
    <xdr:clientData/>
  </xdr:oneCellAnchor>
  <xdr:oneCellAnchor>
    <xdr:from>
      <xdr:col>7</xdr:col>
      <xdr:colOff>510540</xdr:colOff>
      <xdr:row>5</xdr:row>
      <xdr:rowOff>114300</xdr:rowOff>
    </xdr:from>
    <xdr:ext cx="311200" cy="261653"/>
    <xdr:sp macro="" textlink="">
      <xdr:nvSpPr>
        <xdr:cNvPr id="99" name="TextBox 98">
          <a:extLst>
            <a:ext uri="{FF2B5EF4-FFF2-40B4-BE49-F238E27FC236}">
              <a16:creationId xmlns:a16="http://schemas.microsoft.com/office/drawing/2014/main" id="{00000000-0008-0000-1400-000063000000}"/>
            </a:ext>
          </a:extLst>
        </xdr:cNvPr>
        <xdr:cNvSpPr txBox="1"/>
      </xdr:nvSpPr>
      <xdr:spPr>
        <a:xfrm>
          <a:off x="8210550" y="1123950"/>
          <a:ext cx="332912"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B3</a:t>
          </a:r>
        </a:p>
      </xdr:txBody>
    </xdr:sp>
    <xdr:clientData/>
  </xdr:oneCellAnchor>
  <xdr:twoCellAnchor>
    <xdr:from>
      <xdr:col>8</xdr:col>
      <xdr:colOff>596265</xdr:colOff>
      <xdr:row>1</xdr:row>
      <xdr:rowOff>104775</xdr:rowOff>
    </xdr:from>
    <xdr:to>
      <xdr:col>10</xdr:col>
      <xdr:colOff>548640</xdr:colOff>
      <xdr:row>5</xdr:row>
      <xdr:rowOff>302895</xdr:rowOff>
    </xdr:to>
    <xdr:cxnSp macro="">
      <xdr:nvCxnSpPr>
        <xdr:cNvPr id="100" name="Straight Arrow Connector 99">
          <a:extLst>
            <a:ext uri="{FF2B5EF4-FFF2-40B4-BE49-F238E27FC236}">
              <a16:creationId xmlns:a16="http://schemas.microsoft.com/office/drawing/2014/main" id="{00000000-0008-0000-1400-000064000000}"/>
            </a:ext>
          </a:extLst>
        </xdr:cNvPr>
        <xdr:cNvCxnSpPr/>
      </xdr:nvCxnSpPr>
      <xdr:spPr>
        <a:xfrm>
          <a:off x="8905875" y="428625"/>
          <a:ext cx="1171575" cy="87630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455295</xdr:colOff>
      <xdr:row>2</xdr:row>
      <xdr:rowOff>142875</xdr:rowOff>
    </xdr:from>
    <xdr:ext cx="359625" cy="268538"/>
    <xdr:sp macro="" textlink="">
      <xdr:nvSpPr>
        <xdr:cNvPr id="102" name="TextBox 101">
          <a:extLst>
            <a:ext uri="{FF2B5EF4-FFF2-40B4-BE49-F238E27FC236}">
              <a16:creationId xmlns:a16="http://schemas.microsoft.com/office/drawing/2014/main" id="{00000000-0008-0000-1400-000066000000}"/>
            </a:ext>
          </a:extLst>
        </xdr:cNvPr>
        <xdr:cNvSpPr txBox="1"/>
      </xdr:nvSpPr>
      <xdr:spPr>
        <a:xfrm>
          <a:off x="9382125" y="628650"/>
          <a:ext cx="38164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a:t>W2</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data\Documents%20and%20Settings\Hendrich%20Kilpert\My%20Documents\SUPERWAY%20Pty(Ltd)\CURRENT%20Contracts\F2%20F3\F2-F3%2025-11-04%20Cert%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TASVR\Water\Clint\Temp\Res%20Cost%20She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ata\Projects\24042\Design\Excel\PH2%20PipeQuan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rinda\marinda%20-%20c\MSOffice\Excel\work\9535wk-segooa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rinda\c\My%20Documents\Excel\work\9815lepogoconstrual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 Sheet"/>
      <sheetName val="5.A1"/>
      <sheetName val="5.A2"/>
      <sheetName val="5.A3"/>
      <sheetName val="Financial control and cash flow"/>
      <sheetName val="Payment certificate"/>
      <sheetName val="GroupF2-F3"/>
      <sheetName val="CPA-GroupF2-F3"/>
      <sheetName val="CPA-Contractor"/>
      <sheetName val="F2"/>
      <sheetName val="F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SUMMARY OF CONTRACT PRICE ADJUSTMENTS</v>
          </cell>
        </row>
        <row r="3">
          <cell r="A3" t="str">
            <v>PROJECT :</v>
          </cell>
          <cell r="C3" t="str">
            <v>East London Area : Group F2-F3</v>
          </cell>
        </row>
        <row r="4">
          <cell r="A4" t="str">
            <v>BASE MONTH :</v>
          </cell>
          <cell r="C4">
            <v>37288</v>
          </cell>
          <cell r="D4" t="str">
            <v>Labour Indices 2000=100 Pretoria Area</v>
          </cell>
        </row>
        <row r="5">
          <cell r="D5" t="str">
            <v>x=</v>
          </cell>
          <cell r="E5">
            <v>0.15</v>
          </cell>
        </row>
        <row r="6">
          <cell r="D6" t="str">
            <v>a=</v>
          </cell>
          <cell r="E6">
            <v>0.25</v>
          </cell>
          <cell r="F6" t="str">
            <v>Lwt=</v>
          </cell>
          <cell r="G6">
            <v>110.7</v>
          </cell>
        </row>
        <row r="7">
          <cell r="D7" t="str">
            <v>b=</v>
          </cell>
          <cell r="E7">
            <v>0.25</v>
          </cell>
          <cell r="F7" t="str">
            <v>Po=</v>
          </cell>
          <cell r="G7">
            <v>135.80000000000001</v>
          </cell>
          <cell r="H7" t="str">
            <v>ESCALATION FORMULA</v>
          </cell>
        </row>
        <row r="8">
          <cell r="A8" t="str">
            <v>CONTRACT CONSTANTS :</v>
          </cell>
          <cell r="D8" t="str">
            <v>c=</v>
          </cell>
          <cell r="E8">
            <v>0.25</v>
          </cell>
          <cell r="F8" t="str">
            <v>Mo=</v>
          </cell>
          <cell r="G8">
            <v>113.4</v>
          </cell>
          <cell r="H8" t="str">
            <v>f=(0.85)(axLct/Lco + axLwt/Lwo + bxPt/Po + cxMt/Mo + dxFt/Fuo -1)</v>
          </cell>
        </row>
        <row r="9">
          <cell r="D9" t="str">
            <v>d=</v>
          </cell>
          <cell r="E9">
            <v>0.25</v>
          </cell>
          <cell r="F9" t="str">
            <v>Fo=</v>
          </cell>
          <cell r="G9">
            <v>124.4</v>
          </cell>
        </row>
        <row r="10">
          <cell r="A10" t="str">
            <v>CERTIFICATE</v>
          </cell>
          <cell r="C10" t="str">
            <v xml:space="preserve">ESCALATION </v>
          </cell>
          <cell r="D10" t="str">
            <v>CORRECT INDICES</v>
          </cell>
          <cell r="H10" t="str">
            <v>FACTOR</v>
          </cell>
          <cell r="I10" t="str">
            <v>ADJUSTMENT</v>
          </cell>
          <cell r="J10" t="str">
            <v>CUMULATIVE</v>
          </cell>
        </row>
        <row r="11">
          <cell r="A11" t="str">
            <v>NO.</v>
          </cell>
          <cell r="B11" t="str">
            <v>MONTH</v>
          </cell>
          <cell r="C11" t="str">
            <v>VALUE</v>
          </cell>
          <cell r="D11" t="str">
            <v>Lt</v>
          </cell>
          <cell r="E11" t="str">
            <v>Pt</v>
          </cell>
          <cell r="F11" t="str">
            <v>Mt</v>
          </cell>
          <cell r="G11" t="str">
            <v>Ft</v>
          </cell>
        </row>
        <row r="12">
          <cell r="A12">
            <v>1</v>
          </cell>
          <cell r="B12">
            <v>37561</v>
          </cell>
          <cell r="C12">
            <v>0</v>
          </cell>
          <cell r="D12">
            <v>119.5</v>
          </cell>
          <cell r="E12">
            <v>146.80000000000001</v>
          </cell>
          <cell r="F12">
            <v>125.6</v>
          </cell>
          <cell r="G12">
            <v>144.30000000000001</v>
          </cell>
          <cell r="H12">
            <v>9.0959999999999999E-2</v>
          </cell>
          <cell r="I12">
            <v>0</v>
          </cell>
          <cell r="J12">
            <v>0</v>
          </cell>
        </row>
        <row r="13">
          <cell r="A13">
            <v>2</v>
          </cell>
          <cell r="B13">
            <v>37591</v>
          </cell>
          <cell r="C13">
            <v>30000</v>
          </cell>
          <cell r="D13">
            <v>119.2</v>
          </cell>
          <cell r="E13">
            <v>146.5</v>
          </cell>
          <cell r="F13">
            <v>125.5</v>
          </cell>
          <cell r="G13">
            <v>136.1</v>
          </cell>
          <cell r="H13">
            <v>7.5719999999999996E-2</v>
          </cell>
          <cell r="I13">
            <v>2271.6</v>
          </cell>
          <cell r="J13">
            <v>2271.6</v>
          </cell>
        </row>
        <row r="14">
          <cell r="A14">
            <v>3</v>
          </cell>
          <cell r="B14">
            <v>37622</v>
          </cell>
          <cell r="C14">
            <v>528968.60000000009</v>
          </cell>
          <cell r="D14">
            <v>120.1</v>
          </cell>
          <cell r="E14">
            <v>146.19999999999999</v>
          </cell>
          <cell r="F14">
            <v>128.30000000000001</v>
          </cell>
          <cell r="G14">
            <v>121.2</v>
          </cell>
          <cell r="H14">
            <v>5.6772999999999997E-2</v>
          </cell>
          <cell r="I14">
            <v>30031.13</v>
          </cell>
          <cell r="J14">
            <v>32302.73</v>
          </cell>
        </row>
        <row r="15">
          <cell r="A15">
            <v>4</v>
          </cell>
          <cell r="B15">
            <v>37653</v>
          </cell>
          <cell r="C15">
            <v>631972.30000000005</v>
          </cell>
          <cell r="D15">
            <v>120</v>
          </cell>
          <cell r="E15">
            <v>147.19999999999999</v>
          </cell>
          <cell r="F15">
            <v>129.6</v>
          </cell>
          <cell r="G15">
            <v>124.3</v>
          </cell>
          <cell r="H15">
            <v>6.5877000000000005E-2</v>
          </cell>
          <cell r="I15">
            <v>41632.44</v>
          </cell>
          <cell r="J15">
            <v>73935.17</v>
          </cell>
        </row>
        <row r="16">
          <cell r="A16">
            <v>5</v>
          </cell>
          <cell r="B16">
            <v>37681</v>
          </cell>
          <cell r="C16">
            <v>1129009.2</v>
          </cell>
          <cell r="D16">
            <v>121.5</v>
          </cell>
          <cell r="E16">
            <v>146.9</v>
          </cell>
          <cell r="F16">
            <v>129.4</v>
          </cell>
          <cell r="G16">
            <v>133</v>
          </cell>
          <cell r="H16">
            <v>8.2774E-2</v>
          </cell>
          <cell r="I16">
            <v>93452.61</v>
          </cell>
          <cell r="J16">
            <v>167387.78</v>
          </cell>
        </row>
        <row r="17">
          <cell r="A17">
            <v>6</v>
          </cell>
          <cell r="B17">
            <v>37712</v>
          </cell>
          <cell r="C17">
            <v>154708.5</v>
          </cell>
          <cell r="D17">
            <v>121.8</v>
          </cell>
          <cell r="E17">
            <v>146.9</v>
          </cell>
          <cell r="F17">
            <v>129.80000000000001</v>
          </cell>
          <cell r="G17">
            <v>138.5</v>
          </cell>
          <cell r="H17">
            <v>9.3493999999999994E-2</v>
          </cell>
          <cell r="I17">
            <v>14464.32</v>
          </cell>
          <cell r="J17">
            <v>181852.1</v>
          </cell>
        </row>
        <row r="18">
          <cell r="A18">
            <v>7</v>
          </cell>
          <cell r="B18">
            <v>37742</v>
          </cell>
          <cell r="C18">
            <v>30000</v>
          </cell>
          <cell r="D18">
            <v>121.2</v>
          </cell>
          <cell r="E18">
            <v>141.4</v>
          </cell>
          <cell r="F18">
            <v>129.69999999999999</v>
          </cell>
          <cell r="G18">
            <v>105.8</v>
          </cell>
          <cell r="H18">
            <v>2.7691E-2</v>
          </cell>
          <cell r="I18">
            <v>830.73</v>
          </cell>
          <cell r="J18">
            <v>182682.83000000002</v>
          </cell>
        </row>
        <row r="19">
          <cell r="A19">
            <v>8</v>
          </cell>
          <cell r="B19">
            <v>37773</v>
          </cell>
          <cell r="C19">
            <v>30000</v>
          </cell>
          <cell r="D19">
            <v>120.3</v>
          </cell>
          <cell r="E19">
            <v>141.4</v>
          </cell>
          <cell r="F19">
            <v>130.5</v>
          </cell>
          <cell r="G19">
            <v>97.5</v>
          </cell>
          <cell r="H19">
            <v>1.3284000000000001E-2</v>
          </cell>
          <cell r="I19">
            <v>398.52</v>
          </cell>
          <cell r="J19">
            <v>183081.35</v>
          </cell>
        </row>
        <row r="20">
          <cell r="A20">
            <v>9</v>
          </cell>
          <cell r="B20">
            <v>37803</v>
          </cell>
          <cell r="C20">
            <v>30000</v>
          </cell>
          <cell r="D20">
            <v>120.7</v>
          </cell>
          <cell r="E20">
            <v>140.80000000000001</v>
          </cell>
          <cell r="F20">
            <v>131.69999999999999</v>
          </cell>
          <cell r="G20">
            <v>108</v>
          </cell>
          <cell r="H20">
            <v>3.3298000000000001E-2</v>
          </cell>
          <cell r="I20">
            <v>998.94</v>
          </cell>
          <cell r="J20">
            <v>184080.29</v>
          </cell>
        </row>
        <row r="21">
          <cell r="A21">
            <v>10</v>
          </cell>
          <cell r="B21">
            <v>37834</v>
          </cell>
          <cell r="C21">
            <v>30000</v>
          </cell>
          <cell r="D21">
            <v>121.1</v>
          </cell>
          <cell r="E21">
            <v>138.80000000000001</v>
          </cell>
          <cell r="F21">
            <v>132.69999999999999</v>
          </cell>
          <cell r="G21">
            <v>103.9</v>
          </cell>
          <cell r="H21">
            <v>2.5805999999999999E-2</v>
          </cell>
          <cell r="I21">
            <v>774.18</v>
          </cell>
          <cell r="J21">
            <v>184854.47</v>
          </cell>
        </row>
        <row r="22">
          <cell r="A22">
            <v>11</v>
          </cell>
          <cell r="B22">
            <v>37865</v>
          </cell>
          <cell r="C22">
            <v>30000</v>
          </cell>
          <cell r="D22">
            <v>120.8</v>
          </cell>
          <cell r="E22">
            <v>138.5</v>
          </cell>
          <cell r="F22">
            <v>132.69999999999999</v>
          </cell>
          <cell r="G22">
            <v>106.4</v>
          </cell>
          <cell r="H22">
            <v>2.9031999999999999E-2</v>
          </cell>
          <cell r="I22">
            <v>870.96</v>
          </cell>
          <cell r="J22">
            <v>185725.43</v>
          </cell>
        </row>
        <row r="23">
          <cell r="A23">
            <v>12</v>
          </cell>
          <cell r="B23">
            <v>37895</v>
          </cell>
          <cell r="C23">
            <v>40000</v>
          </cell>
          <cell r="D23">
            <v>120</v>
          </cell>
          <cell r="E23">
            <v>138.5</v>
          </cell>
          <cell r="F23">
            <v>132.9</v>
          </cell>
          <cell r="G23">
            <v>103.7</v>
          </cell>
          <cell r="H23">
            <v>2.3258999999999998E-2</v>
          </cell>
          <cell r="I23">
            <v>930.36</v>
          </cell>
          <cell r="J23">
            <v>186655.78999999998</v>
          </cell>
        </row>
        <row r="24">
          <cell r="A24">
            <v>13</v>
          </cell>
          <cell r="B24">
            <v>37926</v>
          </cell>
          <cell r="C24">
            <v>40000</v>
          </cell>
          <cell r="D24">
            <v>119.3</v>
          </cell>
          <cell r="E24">
            <v>135.69999999999999</v>
          </cell>
          <cell r="F24">
            <v>134.69999999999999</v>
          </cell>
          <cell r="G24">
            <v>108.4</v>
          </cell>
          <cell r="H24">
            <v>2.8934999999999999E-2</v>
          </cell>
          <cell r="I24">
            <v>1157.4000000000001</v>
          </cell>
          <cell r="J24">
            <v>187813.18999999997</v>
          </cell>
        </row>
        <row r="25">
          <cell r="A25">
            <v>14</v>
          </cell>
          <cell r="B25">
            <v>37956</v>
          </cell>
          <cell r="C25">
            <v>40000</v>
          </cell>
          <cell r="D25">
            <v>119.7</v>
          </cell>
          <cell r="E25">
            <v>135.69999999999999</v>
          </cell>
          <cell r="F25">
            <v>134.4</v>
          </cell>
          <cell r="G25">
            <v>106.6</v>
          </cell>
          <cell r="H25">
            <v>2.6065999999999999E-2</v>
          </cell>
          <cell r="I25">
            <v>1042.6400000000001</v>
          </cell>
          <cell r="J25">
            <v>188855.83</v>
          </cell>
        </row>
        <row r="26">
          <cell r="A26">
            <v>15</v>
          </cell>
          <cell r="B26">
            <v>37987</v>
          </cell>
          <cell r="C26">
            <v>35140</v>
          </cell>
          <cell r="D26">
            <v>121</v>
          </cell>
          <cell r="E26">
            <v>135.69999999999999</v>
          </cell>
          <cell r="F26">
            <v>137.30000000000001</v>
          </cell>
          <cell r="G26">
            <v>103.4</v>
          </cell>
          <cell r="H26">
            <v>2.8528999999999999E-2</v>
          </cell>
          <cell r="I26">
            <v>1002.51</v>
          </cell>
          <cell r="J26">
            <v>189858.34</v>
          </cell>
        </row>
        <row r="27">
          <cell r="A27">
            <v>16</v>
          </cell>
          <cell r="B27">
            <v>38018</v>
          </cell>
          <cell r="C27">
            <v>50000</v>
          </cell>
          <cell r="D27">
            <v>121.8</v>
          </cell>
          <cell r="E27">
            <v>133.80000000000001</v>
          </cell>
          <cell r="F27">
            <v>137.6</v>
          </cell>
          <cell r="G27">
            <v>117.6</v>
          </cell>
          <cell r="H27">
            <v>5.1910999999999999E-2</v>
          </cell>
          <cell r="I27">
            <v>2595.5500000000002</v>
          </cell>
          <cell r="J27">
            <v>192453.88999999998</v>
          </cell>
        </row>
        <row r="28">
          <cell r="A28">
            <v>17</v>
          </cell>
          <cell r="B28">
            <v>38047</v>
          </cell>
          <cell r="C28">
            <v>40000</v>
          </cell>
          <cell r="D28">
            <v>122.6</v>
          </cell>
          <cell r="E28">
            <v>133.80000000000001</v>
          </cell>
          <cell r="F28">
            <v>137.6</v>
          </cell>
          <cell r="G28">
            <v>112.1</v>
          </cell>
          <cell r="H28">
            <v>4.4051E-2</v>
          </cell>
          <cell r="I28">
            <v>1762.04</v>
          </cell>
          <cell r="J28">
            <v>194215.93</v>
          </cell>
        </row>
        <row r="29">
          <cell r="A29">
            <v>18</v>
          </cell>
          <cell r="B29">
            <v>38078</v>
          </cell>
          <cell r="C29">
            <v>40000</v>
          </cell>
          <cell r="D29">
            <v>122.8</v>
          </cell>
          <cell r="E29">
            <v>133.9</v>
          </cell>
          <cell r="F29">
            <v>142.19999999999999</v>
          </cell>
          <cell r="G29">
            <v>115.9</v>
          </cell>
          <cell r="H29">
            <v>5.9702999999999999E-2</v>
          </cell>
          <cell r="I29">
            <v>2388.12</v>
          </cell>
          <cell r="J29">
            <v>196604.05</v>
          </cell>
        </row>
        <row r="30">
          <cell r="A30">
            <v>19</v>
          </cell>
          <cell r="B30">
            <v>38108</v>
          </cell>
          <cell r="C30">
            <v>42250.799999999814</v>
          </cell>
          <cell r="D30">
            <v>122.8</v>
          </cell>
          <cell r="E30">
            <v>132.4</v>
          </cell>
          <cell r="F30">
            <v>147</v>
          </cell>
          <cell r="G30">
            <v>117.2</v>
          </cell>
          <cell r="H30">
            <v>6.8570999999999993E-2</v>
          </cell>
          <cell r="I30">
            <v>2897.18</v>
          </cell>
          <cell r="J30">
            <v>199501.22999999998</v>
          </cell>
        </row>
        <row r="31">
          <cell r="A31">
            <v>20</v>
          </cell>
          <cell r="B31">
            <v>38139</v>
          </cell>
          <cell r="C31">
            <v>60000</v>
          </cell>
          <cell r="D31">
            <v>123.3</v>
          </cell>
          <cell r="E31">
            <v>132.1</v>
          </cell>
          <cell r="F31">
            <v>145.1</v>
          </cell>
          <cell r="G31">
            <v>130.1</v>
          </cell>
          <cell r="H31">
            <v>8.7537000000000004E-2</v>
          </cell>
          <cell r="I31">
            <v>5252.22</v>
          </cell>
          <cell r="J31">
            <v>204753.44999999998</v>
          </cell>
        </row>
        <row r="32">
          <cell r="A32">
            <v>21</v>
          </cell>
          <cell r="B32">
            <v>38169</v>
          </cell>
          <cell r="C32">
            <v>40000</v>
          </cell>
          <cell r="D32">
            <v>124.1</v>
          </cell>
          <cell r="E32">
            <v>132.1</v>
          </cell>
          <cell r="F32">
            <v>146.30000000000001</v>
          </cell>
          <cell r="G32">
            <v>122</v>
          </cell>
          <cell r="H32">
            <v>7.7483999999999997E-2</v>
          </cell>
          <cell r="I32">
            <v>3099.36</v>
          </cell>
          <cell r="J32">
            <v>207852.80999999997</v>
          </cell>
        </row>
        <row r="33">
          <cell r="A33">
            <v>22</v>
          </cell>
          <cell r="B33">
            <v>38200</v>
          </cell>
          <cell r="C33">
            <v>40000</v>
          </cell>
          <cell r="D33">
            <v>123.8</v>
          </cell>
          <cell r="E33">
            <v>133.1</v>
          </cell>
          <cell r="F33">
            <v>147.6</v>
          </cell>
          <cell r="G33">
            <v>126.6</v>
          </cell>
          <cell r="H33">
            <v>8.8766999999999999E-2</v>
          </cell>
          <cell r="I33">
            <v>3550.68</v>
          </cell>
          <cell r="J33">
            <v>211403.48999999996</v>
          </cell>
        </row>
        <row r="34">
          <cell r="A34">
            <v>23</v>
          </cell>
          <cell r="B34">
            <v>38231</v>
          </cell>
          <cell r="C34">
            <v>40000</v>
          </cell>
          <cell r="D34">
            <v>123.7</v>
          </cell>
          <cell r="E34">
            <v>133.4</v>
          </cell>
          <cell r="F34">
            <v>147.6</v>
          </cell>
          <cell r="G34">
            <v>139.19999999999999</v>
          </cell>
          <cell r="H34">
            <v>0.110568</v>
          </cell>
          <cell r="I34">
            <v>4422.72</v>
          </cell>
          <cell r="J34">
            <v>215826.20999999996</v>
          </cell>
        </row>
        <row r="35">
          <cell r="A35">
            <v>24</v>
          </cell>
          <cell r="B35">
            <v>38261</v>
          </cell>
          <cell r="C35">
            <v>40000</v>
          </cell>
          <cell r="D35">
            <v>123.9</v>
          </cell>
          <cell r="E35">
            <v>133.1</v>
          </cell>
          <cell r="F35">
            <v>150.80000000000001</v>
          </cell>
          <cell r="G35">
            <v>148</v>
          </cell>
          <cell r="H35">
            <v>0.13151099999999999</v>
          </cell>
          <cell r="I35">
            <v>5260.44</v>
          </cell>
          <cell r="J35">
            <v>221086.64999999997</v>
          </cell>
        </row>
        <row r="36">
          <cell r="A36">
            <v>25</v>
          </cell>
          <cell r="B36">
            <v>38292</v>
          </cell>
          <cell r="C36">
            <v>40000</v>
          </cell>
          <cell r="D36">
            <v>124.4</v>
          </cell>
          <cell r="E36">
            <v>133.4</v>
          </cell>
          <cell r="F36">
            <v>147.9</v>
          </cell>
          <cell r="G36">
            <v>126.9</v>
          </cell>
          <cell r="H36">
            <v>9.1463000000000003E-2</v>
          </cell>
          <cell r="I36">
            <v>3658.52</v>
          </cell>
          <cell r="J36">
            <v>224745.16999999995</v>
          </cell>
        </row>
        <row r="37">
          <cell r="A37">
            <v>26</v>
          </cell>
          <cell r="B37">
            <v>38322</v>
          </cell>
          <cell r="C37">
            <v>40000</v>
          </cell>
          <cell r="D37">
            <v>124.6</v>
          </cell>
          <cell r="E37">
            <v>133.5</v>
          </cell>
          <cell r="F37">
            <v>148</v>
          </cell>
          <cell r="G37">
            <v>127</v>
          </cell>
          <cell r="H37">
            <v>9.2362E-2</v>
          </cell>
          <cell r="I37">
            <v>3694.48</v>
          </cell>
          <cell r="J37">
            <v>228439.64999999997</v>
          </cell>
        </row>
        <row r="38">
          <cell r="A38">
            <v>27</v>
          </cell>
          <cell r="B38">
            <v>38353</v>
          </cell>
          <cell r="C38">
            <v>40000</v>
          </cell>
          <cell r="D38">
            <v>124.8</v>
          </cell>
          <cell r="E38">
            <v>133.6</v>
          </cell>
          <cell r="F38">
            <v>148.1</v>
          </cell>
          <cell r="G38">
            <v>127.1</v>
          </cell>
          <cell r="H38">
            <v>9.3259999999999996E-2</v>
          </cell>
          <cell r="I38">
            <v>3730.4</v>
          </cell>
          <cell r="J38">
            <v>232170.04999999996</v>
          </cell>
        </row>
        <row r="39">
          <cell r="A39">
            <v>28</v>
          </cell>
          <cell r="B39">
            <v>38384</v>
          </cell>
          <cell r="C39">
            <v>40000</v>
          </cell>
          <cell r="D39">
            <v>125</v>
          </cell>
          <cell r="E39">
            <v>133.69999999999999</v>
          </cell>
          <cell r="F39">
            <v>148.19999999999999</v>
          </cell>
          <cell r="G39">
            <v>127.2</v>
          </cell>
          <cell r="H39">
            <v>9.4159000000000007E-2</v>
          </cell>
          <cell r="I39">
            <v>3766.36</v>
          </cell>
          <cell r="J39">
            <v>235936.40999999995</v>
          </cell>
        </row>
        <row r="40">
          <cell r="A40">
            <v>29</v>
          </cell>
          <cell r="B40">
            <v>38412</v>
          </cell>
          <cell r="C40">
            <v>40000</v>
          </cell>
          <cell r="D40">
            <v>125.2</v>
          </cell>
          <cell r="E40">
            <v>133.80000000000001</v>
          </cell>
          <cell r="F40">
            <v>148.30000000000001</v>
          </cell>
          <cell r="G40">
            <v>127.3</v>
          </cell>
          <cell r="H40">
            <v>9.5057000000000003E-2</v>
          </cell>
          <cell r="I40">
            <v>3802.28</v>
          </cell>
          <cell r="J40">
            <v>239738.68999999994</v>
          </cell>
        </row>
        <row r="41">
          <cell r="A41">
            <v>30</v>
          </cell>
          <cell r="B41">
            <v>38443</v>
          </cell>
          <cell r="C41">
            <v>40000</v>
          </cell>
          <cell r="D41">
            <v>125.4</v>
          </cell>
          <cell r="E41">
            <v>133.9</v>
          </cell>
          <cell r="F41">
            <v>148.4</v>
          </cell>
          <cell r="G41">
            <v>127.4</v>
          </cell>
          <cell r="H41">
            <v>9.5956E-2</v>
          </cell>
          <cell r="I41">
            <v>3838.24</v>
          </cell>
          <cell r="J41">
            <v>243576.92999999993</v>
          </cell>
        </row>
        <row r="42">
          <cell r="A42">
            <v>31</v>
          </cell>
          <cell r="B42">
            <v>38473</v>
          </cell>
          <cell r="C42">
            <v>40000</v>
          </cell>
          <cell r="D42">
            <v>125.6</v>
          </cell>
          <cell r="E42">
            <v>134</v>
          </cell>
          <cell r="F42">
            <v>148.5</v>
          </cell>
          <cell r="G42">
            <v>127.5</v>
          </cell>
          <cell r="H42">
            <v>9.6854999999999997E-2</v>
          </cell>
          <cell r="I42">
            <v>3874.2</v>
          </cell>
          <cell r="J42">
            <v>247451.12999999995</v>
          </cell>
        </row>
        <row r="43">
          <cell r="A43">
            <v>32</v>
          </cell>
          <cell r="B43">
            <v>38504</v>
          </cell>
          <cell r="C43">
            <v>40000</v>
          </cell>
          <cell r="D43">
            <v>125.8</v>
          </cell>
          <cell r="E43">
            <v>134.1</v>
          </cell>
          <cell r="F43">
            <v>148.6</v>
          </cell>
          <cell r="G43">
            <v>127.6</v>
          </cell>
          <cell r="H43">
            <v>9.7753000000000007E-2</v>
          </cell>
          <cell r="I43">
            <v>3910.12</v>
          </cell>
          <cell r="J43">
            <v>251361.24999999994</v>
          </cell>
        </row>
        <row r="44">
          <cell r="A44">
            <v>33</v>
          </cell>
          <cell r="B44">
            <v>38534</v>
          </cell>
          <cell r="C44">
            <v>40000</v>
          </cell>
          <cell r="D44">
            <v>126</v>
          </cell>
          <cell r="E44">
            <v>134.19999999999999</v>
          </cell>
          <cell r="F44">
            <v>148.69999999999999</v>
          </cell>
          <cell r="G44">
            <v>127.7</v>
          </cell>
          <cell r="H44">
            <v>9.8652000000000004E-2</v>
          </cell>
          <cell r="I44">
            <v>3946.08</v>
          </cell>
          <cell r="J44">
            <v>255307.32999999993</v>
          </cell>
        </row>
        <row r="45">
          <cell r="A45">
            <v>34</v>
          </cell>
          <cell r="B45">
            <v>38565</v>
          </cell>
          <cell r="C45">
            <v>40000</v>
          </cell>
          <cell r="D45">
            <v>126.2</v>
          </cell>
          <cell r="E45">
            <v>134.30000000000001</v>
          </cell>
          <cell r="F45">
            <v>148.80000000000001</v>
          </cell>
          <cell r="G45">
            <v>127.8</v>
          </cell>
          <cell r="H45">
            <v>9.955E-2</v>
          </cell>
          <cell r="I45">
            <v>3982</v>
          </cell>
          <cell r="J45">
            <v>259289.32999999993</v>
          </cell>
        </row>
        <row r="46">
          <cell r="A46">
            <v>35</v>
          </cell>
          <cell r="B46">
            <v>38596</v>
          </cell>
          <cell r="C46">
            <v>40000</v>
          </cell>
          <cell r="D46">
            <v>126.4</v>
          </cell>
          <cell r="E46">
            <v>134.4</v>
          </cell>
          <cell r="F46">
            <v>148.9</v>
          </cell>
          <cell r="G46">
            <v>127.9</v>
          </cell>
          <cell r="H46">
            <v>0.100449</v>
          </cell>
          <cell r="I46">
            <v>4017.96</v>
          </cell>
          <cell r="J46">
            <v>263307.28999999992</v>
          </cell>
        </row>
        <row r="47">
          <cell r="A47">
            <v>36</v>
          </cell>
          <cell r="B47">
            <v>38626</v>
          </cell>
          <cell r="C47">
            <v>40000</v>
          </cell>
          <cell r="D47">
            <v>126.6</v>
          </cell>
          <cell r="E47">
            <v>134.5</v>
          </cell>
          <cell r="F47">
            <v>149</v>
          </cell>
          <cell r="G47">
            <v>128</v>
          </cell>
          <cell r="H47">
            <v>0.10134799999999999</v>
          </cell>
          <cell r="I47">
            <v>4053.92</v>
          </cell>
          <cell r="J47">
            <v>267361.2099999999</v>
          </cell>
        </row>
        <row r="48">
          <cell r="A48">
            <v>37</v>
          </cell>
          <cell r="B48">
            <v>38657</v>
          </cell>
          <cell r="C48">
            <v>40000</v>
          </cell>
          <cell r="D48">
            <v>126.8</v>
          </cell>
          <cell r="E48">
            <v>134.6</v>
          </cell>
          <cell r="F48">
            <v>149.1</v>
          </cell>
          <cell r="G48">
            <v>128.1</v>
          </cell>
          <cell r="H48">
            <v>0.102246</v>
          </cell>
          <cell r="I48">
            <v>4089.84</v>
          </cell>
          <cell r="J48">
            <v>271451.04999999993</v>
          </cell>
        </row>
        <row r="49">
          <cell r="A49">
            <v>38</v>
          </cell>
          <cell r="B49">
            <v>38749</v>
          </cell>
          <cell r="C49">
            <v>0</v>
          </cell>
          <cell r="D49">
            <v>126.8</v>
          </cell>
          <cell r="E49">
            <v>134.6</v>
          </cell>
          <cell r="F49">
            <v>149.1</v>
          </cell>
          <cell r="G49">
            <v>128.1</v>
          </cell>
          <cell r="H49">
            <v>0.102246</v>
          </cell>
          <cell r="I49">
            <v>0</v>
          </cell>
          <cell r="J49">
            <v>271451.04999999993</v>
          </cell>
        </row>
        <row r="51">
          <cell r="B51" t="str">
            <v>Bedrag</v>
          </cell>
          <cell r="C51">
            <v>3692049.4</v>
          </cell>
        </row>
        <row r="52">
          <cell r="B52" t="str">
            <v xml:space="preserve">Retention </v>
          </cell>
        </row>
        <row r="53">
          <cell r="B53" t="str">
            <v>Repair 10%</v>
          </cell>
          <cell r="C53">
            <v>-1685.43</v>
          </cell>
        </row>
        <row r="54">
          <cell r="B54" t="str">
            <v>Maintenance 10%</v>
          </cell>
          <cell r="C54">
            <v>-12100</v>
          </cell>
        </row>
        <row r="55">
          <cell r="B55" t="str">
            <v>Retention CPA</v>
          </cell>
          <cell r="H55" t="str">
            <v xml:space="preserve"> </v>
          </cell>
        </row>
        <row r="56">
          <cell r="B56" t="str">
            <v>Repair 10%</v>
          </cell>
          <cell r="C56">
            <v>-157.58000000000001</v>
          </cell>
          <cell r="H56" t="str">
            <v xml:space="preserve"> </v>
          </cell>
        </row>
        <row r="57">
          <cell r="B57" t="str">
            <v>Maintenance 10%</v>
          </cell>
          <cell r="C57">
            <v>-1131.28</v>
          </cell>
          <cell r="H57" t="str">
            <v xml:space="preserve"> </v>
          </cell>
        </row>
        <row r="58">
          <cell r="B58" t="str">
            <v xml:space="preserve">Total Retention </v>
          </cell>
          <cell r="C58">
            <v>-15074.29</v>
          </cell>
          <cell r="H58" t="str">
            <v xml:space="preserve"> </v>
          </cell>
        </row>
        <row r="59">
          <cell r="H59" t="str">
            <v xml:space="preserve"> </v>
          </cell>
          <cell r="I59" t="str">
            <v>Totaal</v>
          </cell>
          <cell r="J59">
            <v>271451.04999999993</v>
          </cell>
        </row>
      </sheetData>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y size"/>
      <sheetName val="Any_size"/>
      <sheetName val="Reticulation_Ph2"/>
      <sheetName val="Any_size1"/>
      <sheetName val="Any_size2"/>
    </sheetNames>
    <sheetDataSet>
      <sheetData sheetId="0" refreshError="1">
        <row r="5">
          <cell r="C5" t="str">
            <v xml:space="preserve">Transport materials to unspecified sites </v>
          </cell>
          <cell r="D5" t="str">
            <v>t.km</v>
          </cell>
          <cell r="E5">
            <v>3.4333333333333336</v>
          </cell>
          <cell r="F5">
            <v>2.2999999999999998</v>
          </cell>
          <cell r="G5">
            <v>3</v>
          </cell>
          <cell r="H5">
            <v>5</v>
          </cell>
          <cell r="L5">
            <v>30</v>
          </cell>
          <cell r="M5">
            <v>103</v>
          </cell>
        </row>
        <row r="6">
          <cell r="C6" t="str">
            <v>Remove topsoil to 150mm &amp; stockpile</v>
          </cell>
          <cell r="D6" t="str">
            <v>m²</v>
          </cell>
          <cell r="E6">
            <v>5.6333333333333329</v>
          </cell>
          <cell r="F6">
            <v>3.7</v>
          </cell>
          <cell r="G6">
            <v>3.2</v>
          </cell>
          <cell r="H6">
            <v>10</v>
          </cell>
          <cell r="L6">
            <v>56.462920227426856</v>
          </cell>
          <cell r="M6">
            <v>318.0744506145046</v>
          </cell>
          <cell r="O6" t="str">
            <v>Height (m)</v>
          </cell>
          <cell r="P6">
            <v>3</v>
          </cell>
        </row>
        <row r="7">
          <cell r="C7" t="str">
            <v>EARTHWORKS</v>
          </cell>
          <cell r="M7">
            <v>0</v>
          </cell>
          <cell r="O7" t="str">
            <v>Diameter ø (m)</v>
          </cell>
          <cell r="P7">
            <v>7.9788456080286538</v>
          </cell>
        </row>
        <row r="8">
          <cell r="C8" t="str">
            <v>Bulk Excavation</v>
          </cell>
          <cell r="M8">
            <v>0</v>
          </cell>
        </row>
        <row r="9">
          <cell r="C9" t="str">
            <v xml:space="preserve">Exc. in all materials, use for backfill </v>
          </cell>
          <cell r="D9" t="str">
            <v>m³</v>
          </cell>
          <cell r="E9">
            <v>29.233333333333334</v>
          </cell>
          <cell r="F9">
            <v>28.7</v>
          </cell>
          <cell r="G9">
            <v>27</v>
          </cell>
          <cell r="H9">
            <v>32</v>
          </cell>
          <cell r="L9">
            <v>28.231460113713428</v>
          </cell>
          <cell r="M9">
            <v>825.29968399088921</v>
          </cell>
        </row>
        <row r="10">
          <cell r="C10" t="str">
            <v>E.O.</v>
          </cell>
          <cell r="M10">
            <v>0</v>
          </cell>
          <cell r="O10" t="str">
            <v>Area (m²)</v>
          </cell>
          <cell r="P10">
            <v>50</v>
          </cell>
        </row>
        <row r="11">
          <cell r="C11" t="str">
            <v>Intermediate excavation</v>
          </cell>
          <cell r="D11" t="str">
            <v>m³</v>
          </cell>
          <cell r="E11">
            <v>25.666666666666668</v>
          </cell>
          <cell r="F11">
            <v>35</v>
          </cell>
          <cell r="G11">
            <v>12</v>
          </cell>
          <cell r="H11">
            <v>30</v>
          </cell>
          <cell r="L11">
            <v>2.8231460113713429</v>
          </cell>
          <cell r="M11">
            <v>72.460747625197811</v>
          </cell>
          <cell r="O11" t="str">
            <v>Capacity (kl)</v>
          </cell>
          <cell r="P11">
            <v>150</v>
          </cell>
        </row>
        <row r="12">
          <cell r="C12" t="str">
            <v>Hard rock excavation</v>
          </cell>
          <cell r="D12" t="str">
            <v>m³</v>
          </cell>
          <cell r="E12">
            <v>129.93333333333334</v>
          </cell>
          <cell r="F12">
            <v>149.80000000000001</v>
          </cell>
          <cell r="G12">
            <v>140</v>
          </cell>
          <cell r="H12">
            <v>100</v>
          </cell>
          <cell r="L12">
            <v>1.4115730056856715</v>
          </cell>
          <cell r="M12">
            <v>183.41038587209158</v>
          </cell>
        </row>
        <row r="13">
          <cell r="C13" t="str">
            <v>Restricted excavation</v>
          </cell>
          <cell r="M13">
            <v>0</v>
          </cell>
          <cell r="N13">
            <v>8.4788456080286529</v>
          </cell>
          <cell r="O13" t="str">
            <v>m</v>
          </cell>
          <cell r="P13" t="str">
            <v>Outside diameter of reservoir</v>
          </cell>
        </row>
        <row r="14">
          <cell r="C14" t="str">
            <v xml:space="preserve">Exc. for restricted foundations, footings, chambers &amp; trenches in all materials </v>
          </cell>
          <cell r="D14" t="str">
            <v>m³</v>
          </cell>
          <cell r="E14">
            <v>39.666666666666664</v>
          </cell>
          <cell r="F14">
            <v>48</v>
          </cell>
          <cell r="G14">
            <v>41</v>
          </cell>
          <cell r="H14">
            <v>30</v>
          </cell>
          <cell r="L14">
            <v>5.25</v>
          </cell>
          <cell r="M14">
            <v>208.25</v>
          </cell>
          <cell r="N14">
            <v>7.9788456080286538</v>
          </cell>
          <cell r="O14" t="str">
            <v>m</v>
          </cell>
          <cell r="P14" t="str">
            <v>Inside diameter of reservoir</v>
          </cell>
        </row>
        <row r="15">
          <cell r="C15" t="str">
            <v>E.O.</v>
          </cell>
          <cell r="M15">
            <v>0</v>
          </cell>
          <cell r="N15">
            <v>0.25</v>
          </cell>
          <cell r="O15" t="str">
            <v>m</v>
          </cell>
          <cell r="P15" t="str">
            <v>Wall thickness</v>
          </cell>
        </row>
        <row r="16">
          <cell r="C16" t="str">
            <v>Intermediate excavation</v>
          </cell>
          <cell r="D16" t="str">
            <v>m³</v>
          </cell>
          <cell r="E16">
            <v>38.333333333333336</v>
          </cell>
          <cell r="F16">
            <v>50</v>
          </cell>
          <cell r="G16">
            <v>15</v>
          </cell>
          <cell r="H16">
            <v>50</v>
          </cell>
          <cell r="L16">
            <v>1</v>
          </cell>
          <cell r="M16">
            <v>38.333333333333336</v>
          </cell>
          <cell r="N16">
            <v>0.25</v>
          </cell>
          <cell r="O16" t="str">
            <v>m</v>
          </cell>
          <cell r="P16" t="str">
            <v>Deck slab thickness</v>
          </cell>
        </row>
        <row r="17">
          <cell r="C17" t="str">
            <v>Hard rock excavation</v>
          </cell>
          <cell r="D17" t="str">
            <v>m³</v>
          </cell>
          <cell r="E17">
            <v>147.93333333333334</v>
          </cell>
          <cell r="F17">
            <v>149.80000000000001</v>
          </cell>
          <cell r="G17">
            <v>174</v>
          </cell>
          <cell r="H17">
            <v>120</v>
          </cell>
          <cell r="L17">
            <v>1.5</v>
          </cell>
          <cell r="M17">
            <v>221.9</v>
          </cell>
          <cell r="N17">
            <v>0.25</v>
          </cell>
          <cell r="O17" t="str">
            <v>m</v>
          </cell>
          <cell r="P17" t="str">
            <v>Floor slab thickness</v>
          </cell>
        </row>
        <row r="18">
          <cell r="C18" t="str">
            <v xml:space="preserve">Extra exc.for working space </v>
          </cell>
          <cell r="D18" t="str">
            <v>m²</v>
          </cell>
          <cell r="E18">
            <v>22.566666666666666</v>
          </cell>
          <cell r="F18">
            <v>28.7</v>
          </cell>
          <cell r="G18">
            <v>19</v>
          </cell>
          <cell r="H18">
            <v>20</v>
          </cell>
          <cell r="L18">
            <v>6.659269768276225</v>
          </cell>
          <cell r="M18">
            <v>150.27752110410015</v>
          </cell>
          <cell r="N18">
            <v>3</v>
          </cell>
          <cell r="O18" t="str">
            <v>m</v>
          </cell>
          <cell r="P18" t="str">
            <v>Height of walls (excl. slabs)</v>
          </cell>
        </row>
        <row r="19">
          <cell r="C19" t="str">
            <v>Importing of materials</v>
          </cell>
          <cell r="D19" t="str">
            <v>m³</v>
          </cell>
          <cell r="E19">
            <v>42.333333333333336</v>
          </cell>
          <cell r="F19">
            <v>35</v>
          </cell>
          <cell r="G19">
            <v>22</v>
          </cell>
          <cell r="H19">
            <v>70</v>
          </cell>
          <cell r="L19">
            <v>5.6462920227426858</v>
          </cell>
          <cell r="M19">
            <v>239.02636229610704</v>
          </cell>
          <cell r="N19">
            <v>0.5</v>
          </cell>
          <cell r="O19" t="str">
            <v>m</v>
          </cell>
          <cell r="P19" t="str">
            <v>Depth of structure below ground</v>
          </cell>
        </row>
        <row r="20">
          <cell r="C20" t="str">
            <v>CONCRETE (STRUCTURAL)</v>
          </cell>
          <cell r="M20">
            <v>0</v>
          </cell>
          <cell r="N20">
            <v>0.4</v>
          </cell>
          <cell r="O20" t="str">
            <v>m</v>
          </cell>
          <cell r="P20" t="str">
            <v>Column Diameter</v>
          </cell>
        </row>
        <row r="21">
          <cell r="C21" t="str">
            <v>FORMWORK</v>
          </cell>
          <cell r="M21">
            <v>0</v>
          </cell>
          <cell r="N21">
            <v>3</v>
          </cell>
          <cell r="O21" t="str">
            <v>m</v>
          </cell>
          <cell r="P21" t="str">
            <v>Column height</v>
          </cell>
        </row>
        <row r="22">
          <cell r="C22" t="str">
            <v>Rough vertical plane</v>
          </cell>
          <cell r="M22">
            <v>0</v>
          </cell>
        </row>
        <row r="23">
          <cell r="C23" t="str">
            <v>for walls and slabs below ground level</v>
          </cell>
          <cell r="D23" t="str">
            <v>m²</v>
          </cell>
          <cell r="E23">
            <v>109.10000000000001</v>
          </cell>
          <cell r="F23">
            <v>98.3</v>
          </cell>
          <cell r="G23">
            <v>124</v>
          </cell>
          <cell r="H23">
            <v>105</v>
          </cell>
          <cell r="L23">
            <v>13.31853953655245</v>
          </cell>
          <cell r="M23">
            <v>1453.0526634378723</v>
          </cell>
        </row>
        <row r="24">
          <cell r="C24" t="str">
            <v>Smooth vertical plane</v>
          </cell>
          <cell r="M24">
            <v>0</v>
          </cell>
        </row>
        <row r="25">
          <cell r="C25" t="str">
            <v>for walls above ground</v>
          </cell>
          <cell r="D25" t="str">
            <v>m²</v>
          </cell>
          <cell r="E25">
            <v>156.66666666666666</v>
          </cell>
          <cell r="F25">
            <v>170</v>
          </cell>
          <cell r="G25">
            <v>150</v>
          </cell>
          <cell r="H25">
            <v>150</v>
          </cell>
          <cell r="L25">
            <v>141.79154592169226</v>
          </cell>
          <cell r="M25">
            <v>22214.008861065118</v>
          </cell>
        </row>
        <row r="26">
          <cell r="C26" t="str">
            <v>Smooth horizontal plane</v>
          </cell>
          <cell r="M26">
            <v>0</v>
          </cell>
        </row>
        <row r="27">
          <cell r="C27" t="str">
            <v>Slabs above ground level</v>
          </cell>
          <cell r="D27" t="str">
            <v>m²</v>
          </cell>
          <cell r="E27">
            <v>153.33333333333334</v>
          </cell>
          <cell r="F27">
            <v>120</v>
          </cell>
          <cell r="G27">
            <v>150</v>
          </cell>
          <cell r="H27">
            <v>190</v>
          </cell>
          <cell r="L27">
            <v>50</v>
          </cell>
          <cell r="M27">
            <v>7666.666666666667</v>
          </cell>
        </row>
        <row r="28">
          <cell r="C28" t="str">
            <v>Smooth narrow width (0-300m) curved</v>
          </cell>
          <cell r="D28" t="str">
            <v xml:space="preserve"> m</v>
          </cell>
          <cell r="E28">
            <v>26.099999999999998</v>
          </cell>
          <cell r="F28">
            <v>24.3</v>
          </cell>
          <cell r="G28">
            <v>34</v>
          </cell>
          <cell r="H28">
            <v>20</v>
          </cell>
          <cell r="L28">
            <v>26.6370790731049</v>
          </cell>
          <cell r="M28">
            <v>695.22776380803782</v>
          </cell>
        </row>
        <row r="29">
          <cell r="C29" t="str">
            <v>Box out holes for specials</v>
          </cell>
          <cell r="D29" t="str">
            <v>No.</v>
          </cell>
          <cell r="E29">
            <v>67.100000000000009</v>
          </cell>
          <cell r="F29">
            <v>71.3</v>
          </cell>
          <cell r="G29">
            <v>80</v>
          </cell>
          <cell r="H29">
            <v>50</v>
          </cell>
          <cell r="L29">
            <v>7</v>
          </cell>
          <cell r="M29">
            <v>469.70000000000005</v>
          </cell>
        </row>
        <row r="30">
          <cell r="C30" t="str">
            <v>Box out holes for manhole covers</v>
          </cell>
          <cell r="D30" t="str">
            <v>No.</v>
          </cell>
          <cell r="E30">
            <v>104.60000000000001</v>
          </cell>
          <cell r="F30">
            <v>118.8</v>
          </cell>
          <cell r="G30">
            <v>80</v>
          </cell>
          <cell r="H30">
            <v>115</v>
          </cell>
          <cell r="L30">
            <v>4</v>
          </cell>
          <cell r="M30">
            <v>418.40000000000003</v>
          </cell>
        </row>
        <row r="31">
          <cell r="C31" t="str">
            <v>REINFORCEMENT</v>
          </cell>
          <cell r="M31">
            <v>0</v>
          </cell>
        </row>
        <row r="32">
          <cell r="C32" t="str">
            <v>Mild steel bars</v>
          </cell>
          <cell r="D32" t="str">
            <v>t</v>
          </cell>
          <cell r="E32">
            <v>5500</v>
          </cell>
          <cell r="F32">
            <v>5000</v>
          </cell>
          <cell r="G32">
            <v>5500</v>
          </cell>
          <cell r="H32">
            <v>6000</v>
          </cell>
          <cell r="L32">
            <v>0.10139442382884958</v>
          </cell>
          <cell r="M32">
            <v>557.6693310586727</v>
          </cell>
        </row>
        <row r="33">
          <cell r="C33" t="str">
            <v>High-tensile steel bars</v>
          </cell>
          <cell r="D33" t="str">
            <v>t</v>
          </cell>
          <cell r="E33">
            <v>5500</v>
          </cell>
          <cell r="F33">
            <v>5000</v>
          </cell>
          <cell r="G33">
            <v>5500</v>
          </cell>
          <cell r="H33">
            <v>6000</v>
          </cell>
          <cell r="L33">
            <v>5.0697211914424791</v>
          </cell>
          <cell r="M33">
            <v>27883.466552933634</v>
          </cell>
        </row>
        <row r="34">
          <cell r="C34" t="str">
            <v>High tensile welded mesh</v>
          </cell>
          <cell r="D34" t="str">
            <v xml:space="preserve"> t</v>
          </cell>
          <cell r="E34">
            <v>5666.666666666667</v>
          </cell>
          <cell r="F34">
            <v>5000</v>
          </cell>
          <cell r="G34">
            <v>5500</v>
          </cell>
          <cell r="H34">
            <v>6500</v>
          </cell>
          <cell r="L34">
            <v>0.25348605957212395</v>
          </cell>
          <cell r="M34">
            <v>1436.4210042420357</v>
          </cell>
        </row>
        <row r="35">
          <cell r="C35" t="str">
            <v>CONCRETE</v>
          </cell>
          <cell r="M35">
            <v>0</v>
          </cell>
        </row>
        <row r="36">
          <cell r="C36" t="str">
            <v>50mm blinding layer to res. &amp; chambers</v>
          </cell>
          <cell r="D36" t="str">
            <v>m³</v>
          </cell>
          <cell r="E36">
            <v>816.66666666666663</v>
          </cell>
          <cell r="F36">
            <v>650</v>
          </cell>
          <cell r="G36">
            <v>1000</v>
          </cell>
          <cell r="H36">
            <v>800</v>
          </cell>
          <cell r="L36">
            <v>3.201146011371343</v>
          </cell>
          <cell r="M36">
            <v>2614.2692426199301</v>
          </cell>
        </row>
        <row r="37">
          <cell r="C37" t="str">
            <v>Strength concrete : 30MPa/20mm</v>
          </cell>
          <cell r="M37">
            <v>0</v>
          </cell>
        </row>
        <row r="38">
          <cell r="C38" t="str">
            <v>kl Reservoir incl. chambers</v>
          </cell>
          <cell r="D38" t="str">
            <v>m³</v>
          </cell>
          <cell r="E38">
            <v>866.66666666666663</v>
          </cell>
          <cell r="F38">
            <v>850</v>
          </cell>
          <cell r="G38">
            <v>1000</v>
          </cell>
          <cell r="H38">
            <v>750</v>
          </cell>
          <cell r="L38">
            <v>50.697211914424791</v>
          </cell>
          <cell r="M38">
            <v>43937.583659168151</v>
          </cell>
          <cell r="N38" t="str">
            <v>CAPACITY :</v>
          </cell>
          <cell r="O38">
            <v>150</v>
          </cell>
        </row>
        <row r="39">
          <cell r="C39" t="str">
            <v>UNFORMED SURFACE FINISHES</v>
          </cell>
          <cell r="M39">
            <v>0</v>
          </cell>
          <cell r="N39" t="str">
            <v>Vol. of concrete F/Slab</v>
          </cell>
          <cell r="O39">
            <v>14.115730056856714</v>
          </cell>
        </row>
        <row r="40">
          <cell r="C40" t="str">
            <v>a) Wood floated finish to blinding layer, chamber floor slabs, horizontal joints</v>
          </cell>
          <cell r="D40" t="str">
            <v>m²</v>
          </cell>
          <cell r="E40">
            <v>3.2166666666666668</v>
          </cell>
          <cell r="F40">
            <v>3</v>
          </cell>
          <cell r="G40">
            <v>3.15</v>
          </cell>
          <cell r="H40">
            <v>3.5</v>
          </cell>
          <cell r="L40">
            <v>64.022920227426852</v>
          </cell>
          <cell r="M40">
            <v>205.94039339822305</v>
          </cell>
          <cell r="N40" t="str">
            <v>Vol. of concrete R/Slab</v>
          </cell>
          <cell r="O40">
            <v>15.015730056856714</v>
          </cell>
        </row>
        <row r="41">
          <cell r="C41" t="str">
            <v>b) Steel floated finish to reservoir roof and floor slabs and chamber roof slabs</v>
          </cell>
          <cell r="D41" t="str">
            <v>m²</v>
          </cell>
          <cell r="E41">
            <v>4.75</v>
          </cell>
          <cell r="F41">
            <v>4.5</v>
          </cell>
          <cell r="G41">
            <v>4.3499999999999996</v>
          </cell>
          <cell r="H41">
            <v>5.4</v>
          </cell>
          <cell r="L41">
            <v>121.97864045485372</v>
          </cell>
          <cell r="M41">
            <v>579.39854216055517</v>
          </cell>
          <cell r="N41" t="str">
            <v>Vol. of concrete Column</v>
          </cell>
          <cell r="O41">
            <v>0.37699111843077521</v>
          </cell>
        </row>
        <row r="42">
          <cell r="C42" t="str">
            <v>JOINTS</v>
          </cell>
          <cell r="M42">
            <v>0</v>
          </cell>
          <cell r="N42" t="str">
            <v xml:space="preserve"> Walls</v>
          </cell>
          <cell r="O42">
            <v>19.388760682280587</v>
          </cell>
        </row>
        <row r="43">
          <cell r="C43" t="str">
            <v xml:space="preserve">Horizontal joint at base with water stop </v>
          </cell>
          <cell r="D43" t="str">
            <v>m</v>
          </cell>
          <cell r="E43">
            <v>61.433333333333337</v>
          </cell>
          <cell r="F43">
            <v>30</v>
          </cell>
          <cell r="G43">
            <v>54.3</v>
          </cell>
          <cell r="H43">
            <v>100</v>
          </cell>
          <cell r="L43">
            <v>25.851680909707451</v>
          </cell>
          <cell r="M43">
            <v>1588.1549305530277</v>
          </cell>
          <cell r="N43" t="str">
            <v>Chamber slabs</v>
          </cell>
          <cell r="O43">
            <v>1.7999999999999998</v>
          </cell>
        </row>
        <row r="44">
          <cell r="C44" t="str">
            <v>Horizontal at construction joint at intermediate level of reservoir wall</v>
          </cell>
          <cell r="D44" t="str">
            <v>m</v>
          </cell>
          <cell r="E44">
            <v>30</v>
          </cell>
          <cell r="F44">
            <v>25</v>
          </cell>
          <cell r="G44">
            <v>30</v>
          </cell>
          <cell r="H44">
            <v>35</v>
          </cell>
          <cell r="L44">
            <v>25.851680909707451</v>
          </cell>
          <cell r="M44">
            <v>775.55042729122351</v>
          </cell>
        </row>
        <row r="45">
          <cell r="C45" t="str">
            <v>MISCELLANEOUS</v>
          </cell>
          <cell r="M45">
            <v>0</v>
          </cell>
          <cell r="N45" t="str">
            <v>Total Vol. : Concrete</v>
          </cell>
          <cell r="O45">
            <v>50.697211914424791</v>
          </cell>
          <cell r="P45" t="str">
            <v>(m³)</v>
          </cell>
        </row>
        <row r="46">
          <cell r="C46" t="str">
            <v xml:space="preserve">Build in pipes </v>
          </cell>
          <cell r="D46" t="str">
            <v>No.</v>
          </cell>
          <cell r="E46">
            <v>83.333333333333329</v>
          </cell>
          <cell r="F46">
            <v>150</v>
          </cell>
          <cell r="G46">
            <v>45</v>
          </cell>
          <cell r="H46">
            <v>55</v>
          </cell>
          <cell r="L46">
            <v>7</v>
          </cell>
          <cell r="M46">
            <v>583.33333333333326</v>
          </cell>
        </row>
        <row r="47">
          <cell r="C47" t="str">
            <v xml:space="preserve">Install valves in chambers </v>
          </cell>
          <cell r="D47" t="str">
            <v>No.</v>
          </cell>
          <cell r="E47">
            <v>1033.3333333333333</v>
          </cell>
          <cell r="F47">
            <v>1800</v>
          </cell>
          <cell r="G47">
            <v>500</v>
          </cell>
          <cell r="H47">
            <v>800</v>
          </cell>
          <cell r="L47">
            <v>3</v>
          </cell>
          <cell r="M47">
            <v>3100</v>
          </cell>
        </row>
        <row r="48">
          <cell r="C48" t="str">
            <v>Water level indicator</v>
          </cell>
          <cell r="D48" t="str">
            <v>No.</v>
          </cell>
          <cell r="E48">
            <v>5533.333333333333</v>
          </cell>
          <cell r="F48">
            <v>5300</v>
          </cell>
          <cell r="G48">
            <v>5300</v>
          </cell>
          <cell r="H48">
            <v>6000</v>
          </cell>
          <cell r="L48">
            <v>1</v>
          </cell>
          <cell r="M48">
            <v>5533.333333333333</v>
          </cell>
        </row>
        <row r="49">
          <cell r="C49" t="str">
            <v>Supply of Valves</v>
          </cell>
          <cell r="D49" t="str">
            <v>No.</v>
          </cell>
          <cell r="E49">
            <v>2866.6666666666665</v>
          </cell>
          <cell r="F49">
            <v>2800</v>
          </cell>
          <cell r="G49">
            <v>2800</v>
          </cell>
          <cell r="H49">
            <v>3000</v>
          </cell>
          <cell r="L49">
            <v>3</v>
          </cell>
          <cell r="M49">
            <v>8600</v>
          </cell>
        </row>
        <row r="50">
          <cell r="C50" t="str">
            <v>Flow Meter</v>
          </cell>
          <cell r="D50" t="str">
            <v>No.</v>
          </cell>
          <cell r="E50">
            <v>3266.6666666666665</v>
          </cell>
          <cell r="F50">
            <v>4500</v>
          </cell>
          <cell r="G50">
            <v>1800</v>
          </cell>
          <cell r="H50">
            <v>3500</v>
          </cell>
          <cell r="L50">
            <v>1</v>
          </cell>
          <cell r="M50">
            <v>3266.6666666666665</v>
          </cell>
        </row>
        <row r="51">
          <cell r="C51" t="str">
            <v>Strainer</v>
          </cell>
          <cell r="D51" t="str">
            <v>No.</v>
          </cell>
          <cell r="E51">
            <v>1016.6666666666666</v>
          </cell>
          <cell r="F51">
            <v>1500</v>
          </cell>
          <cell r="G51">
            <v>650</v>
          </cell>
          <cell r="H51">
            <v>900</v>
          </cell>
          <cell r="L51">
            <v>1</v>
          </cell>
          <cell r="M51">
            <v>1016.6666666666666</v>
          </cell>
        </row>
        <row r="52">
          <cell r="C52" t="str">
            <v>LevelDex float valve</v>
          </cell>
          <cell r="D52" t="str">
            <v>No.</v>
          </cell>
          <cell r="E52">
            <v>6166.666666666667</v>
          </cell>
          <cell r="F52">
            <v>7000</v>
          </cell>
          <cell r="G52">
            <v>5500</v>
          </cell>
          <cell r="H52">
            <v>6000</v>
          </cell>
          <cell r="L52">
            <v>1</v>
          </cell>
          <cell r="M52">
            <v>6166.666666666667</v>
          </cell>
        </row>
        <row r="53">
          <cell r="C53" t="str">
            <v>50 Micron PVC sheeting , in two layers on top of walls as a bond breaker to roof slabs</v>
          </cell>
          <cell r="D53" t="str">
            <v>m</v>
          </cell>
          <cell r="E53">
            <v>4.42</v>
          </cell>
          <cell r="F53">
            <v>3</v>
          </cell>
          <cell r="G53">
            <v>6</v>
          </cell>
          <cell r="H53">
            <v>4.26</v>
          </cell>
          <cell r="L53">
            <v>51.703361819414901</v>
          </cell>
          <cell r="M53">
            <v>228.52885924181385</v>
          </cell>
        </row>
        <row r="54">
          <cell r="C54" t="str">
            <v>75 Micron PVC sheeting placed as bond breaker between base and blinding</v>
          </cell>
          <cell r="D54" t="str">
            <v>m²</v>
          </cell>
          <cell r="E54">
            <v>6.0666666666666664</v>
          </cell>
          <cell r="F54">
            <v>5</v>
          </cell>
          <cell r="G54">
            <v>8</v>
          </cell>
          <cell r="H54">
            <v>5.2</v>
          </cell>
          <cell r="L54">
            <v>56.462920227426856</v>
          </cell>
          <cell r="M54">
            <v>342.54171604638958</v>
          </cell>
        </row>
        <row r="55">
          <cell r="C55" t="str">
            <v>Manhole covers for :</v>
          </cell>
          <cell r="M55">
            <v>0</v>
          </cell>
        </row>
        <row r="56">
          <cell r="C56" t="str">
            <v xml:space="preserve">          a) Reservoirs</v>
          </cell>
          <cell r="D56" t="str">
            <v>No.</v>
          </cell>
          <cell r="E56">
            <v>603.33333333333337</v>
          </cell>
          <cell r="F56">
            <v>600</v>
          </cell>
          <cell r="G56">
            <v>600</v>
          </cell>
          <cell r="H56">
            <v>610</v>
          </cell>
          <cell r="L56">
            <v>1</v>
          </cell>
          <cell r="M56">
            <v>603.33333333333337</v>
          </cell>
        </row>
        <row r="57">
          <cell r="C57" t="str">
            <v xml:space="preserve">          b) Chambers</v>
          </cell>
          <cell r="D57" t="str">
            <v>No.</v>
          </cell>
          <cell r="E57">
            <v>603.33333333333337</v>
          </cell>
          <cell r="F57">
            <v>600</v>
          </cell>
          <cell r="G57">
            <v>600</v>
          </cell>
          <cell r="H57">
            <v>610</v>
          </cell>
          <cell r="L57">
            <v>3</v>
          </cell>
          <cell r="M57">
            <v>1810</v>
          </cell>
        </row>
        <row r="58">
          <cell r="C58" t="str">
            <v>Ladders : supply and install</v>
          </cell>
          <cell r="D58" t="str">
            <v>No.</v>
          </cell>
          <cell r="E58">
            <v>3100</v>
          </cell>
          <cell r="F58">
            <v>1800</v>
          </cell>
          <cell r="G58">
            <v>3000</v>
          </cell>
          <cell r="H58">
            <v>4500</v>
          </cell>
          <cell r="L58">
            <v>1</v>
          </cell>
          <cell r="M58">
            <v>3100</v>
          </cell>
        </row>
        <row r="59">
          <cell r="C59" t="str">
            <v>MEDIUM PRESSURE PIPELINES</v>
          </cell>
          <cell r="M59">
            <v>0</v>
          </cell>
        </row>
        <row r="60">
          <cell r="C60" t="str">
            <v>Supply &amp; place pipes and specials for :</v>
          </cell>
          <cell r="M60">
            <v>0</v>
          </cell>
        </row>
        <row r="61">
          <cell r="C61" t="str">
            <v xml:space="preserve">Inlet pipe </v>
          </cell>
          <cell r="D61" t="str">
            <v>No.</v>
          </cell>
          <cell r="E61">
            <v>1400</v>
          </cell>
          <cell r="F61">
            <v>1900</v>
          </cell>
          <cell r="G61">
            <v>1500</v>
          </cell>
          <cell r="H61">
            <v>800</v>
          </cell>
          <cell r="L61">
            <v>1</v>
          </cell>
          <cell r="M61">
            <v>1400</v>
          </cell>
        </row>
        <row r="62">
          <cell r="C62" t="str">
            <v xml:space="preserve">Outlet pipe </v>
          </cell>
          <cell r="D62" t="str">
            <v>No.</v>
          </cell>
          <cell r="E62">
            <v>1333.3333333333333</v>
          </cell>
          <cell r="F62">
            <v>1500</v>
          </cell>
          <cell r="G62">
            <v>1000</v>
          </cell>
          <cell r="H62">
            <v>1500</v>
          </cell>
          <cell r="L62">
            <v>1</v>
          </cell>
          <cell r="M62">
            <v>1333.3333333333333</v>
          </cell>
        </row>
        <row r="63">
          <cell r="C63" t="str">
            <v xml:space="preserve">Scour pipe </v>
          </cell>
          <cell r="D63" t="str">
            <v>No.</v>
          </cell>
          <cell r="E63">
            <v>833.33333333333337</v>
          </cell>
          <cell r="F63">
            <v>700</v>
          </cell>
          <cell r="G63">
            <v>1000</v>
          </cell>
          <cell r="H63">
            <v>800</v>
          </cell>
          <cell r="L63">
            <v>1</v>
          </cell>
          <cell r="M63">
            <v>833.33333333333337</v>
          </cell>
        </row>
        <row r="64">
          <cell r="C64" t="str">
            <v>Ventilation pipe</v>
          </cell>
          <cell r="D64" t="str">
            <v>No.</v>
          </cell>
          <cell r="E64">
            <v>766.66666666666663</v>
          </cell>
          <cell r="F64">
            <v>600</v>
          </cell>
          <cell r="G64">
            <v>800</v>
          </cell>
          <cell r="H64">
            <v>900</v>
          </cell>
          <cell r="L64">
            <v>4</v>
          </cell>
          <cell r="M64">
            <v>3066.6666666666665</v>
          </cell>
        </row>
        <row r="65">
          <cell r="C65" t="str">
            <v>Overflow pipe</v>
          </cell>
          <cell r="D65" t="str">
            <v>No.</v>
          </cell>
          <cell r="E65">
            <v>500</v>
          </cell>
          <cell r="F65">
            <v>500</v>
          </cell>
          <cell r="G65">
            <v>500</v>
          </cell>
          <cell r="H65">
            <v>500</v>
          </cell>
          <cell r="L65">
            <v>2</v>
          </cell>
          <cell r="M65">
            <v>1000</v>
          </cell>
        </row>
        <row r="66">
          <cell r="C66" t="str">
            <v>BEDDING (PIPES)</v>
          </cell>
          <cell r="M66">
            <v>0</v>
          </cell>
        </row>
        <row r="67">
          <cell r="C67" t="str">
            <v>Provision of bedding</v>
          </cell>
          <cell r="D67" t="str">
            <v>m³</v>
          </cell>
          <cell r="E67">
            <v>26.666666666666668</v>
          </cell>
          <cell r="F67">
            <v>30</v>
          </cell>
          <cell r="G67">
            <v>25</v>
          </cell>
          <cell r="H67">
            <v>25</v>
          </cell>
          <cell r="L67">
            <v>10</v>
          </cell>
          <cell r="M67">
            <v>266.66666666666669</v>
          </cell>
        </row>
        <row r="68">
          <cell r="C68" t="str">
            <v>BRICKWORK</v>
          </cell>
          <cell r="M68">
            <v>0</v>
          </cell>
        </row>
        <row r="69">
          <cell r="C69" t="str">
            <v>Brickwork to all chambers</v>
          </cell>
          <cell r="D69" t="str">
            <v>m²</v>
          </cell>
          <cell r="E69">
            <v>203.33333333333334</v>
          </cell>
          <cell r="F69">
            <v>180</v>
          </cell>
          <cell r="G69">
            <v>180</v>
          </cell>
          <cell r="H69">
            <v>250</v>
          </cell>
          <cell r="L69">
            <v>12.66</v>
          </cell>
          <cell r="M69">
            <v>2574.2000000000003</v>
          </cell>
        </row>
        <row r="70">
          <cell r="C70" t="str">
            <v>STERILEATION AND HYDROTESTING</v>
          </cell>
          <cell r="D70" t="str">
            <v>No.</v>
          </cell>
          <cell r="E70">
            <v>1166.6666666666667</v>
          </cell>
          <cell r="F70">
            <v>1000</v>
          </cell>
          <cell r="G70">
            <v>1500</v>
          </cell>
          <cell r="H70">
            <v>1000</v>
          </cell>
          <cell r="L70">
            <v>1</v>
          </cell>
          <cell r="M70">
            <v>1166.6666666666667</v>
          </cell>
        </row>
        <row r="72">
          <cell r="L72" t="str">
            <v xml:space="preserve"> Capacity (kl) :</v>
          </cell>
          <cell r="M72">
            <v>150</v>
          </cell>
        </row>
        <row r="73">
          <cell r="L73" t="str">
            <v>Cost :</v>
          </cell>
          <cell r="M73">
            <v>160975.65860402482</v>
          </cell>
        </row>
        <row r="74">
          <cell r="E74">
            <v>0.15</v>
          </cell>
          <cell r="L74" t="str">
            <v>P&amp;G's :</v>
          </cell>
          <cell r="M74">
            <v>24146.348790603723</v>
          </cell>
        </row>
        <row r="75">
          <cell r="L75" t="str">
            <v>Total Est. Cost :</v>
          </cell>
          <cell r="M75">
            <v>185122.00739462854</v>
          </cell>
        </row>
        <row r="76">
          <cell r="L76" t="str">
            <v>Cost / kl :</v>
          </cell>
          <cell r="M76">
            <v>1234.1467159641902</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ing Mains Ph2"/>
      <sheetName val="Reticulation Ph2"/>
    </sheetNames>
    <sheetDataSet>
      <sheetData sheetId="0" refreshError="1"/>
      <sheetData sheetId="1" refreshError="1">
        <row r="1">
          <cell r="A1" t="str">
            <v>E</v>
          </cell>
          <cell r="C1" t="str">
            <v>WILLOWVALE PHASE II : RETICULATION</v>
          </cell>
          <cell r="D1" t="str">
            <v>Unit</v>
          </cell>
          <cell r="E1" t="str">
            <v>Quantity</v>
          </cell>
          <cell r="F1" t="str">
            <v>Rate</v>
          </cell>
          <cell r="G1" t="str">
            <v>Amnt</v>
          </cell>
          <cell r="H1">
            <v>14440</v>
          </cell>
          <cell r="I1" t="str">
            <v>Total length of trenches (Less Shared Trench)</v>
          </cell>
        </row>
        <row r="2">
          <cell r="A2" t="str">
            <v>E1</v>
          </cell>
          <cell r="C2" t="str">
            <v>SITE CLEARANCE</v>
          </cell>
          <cell r="H2">
            <v>0.6</v>
          </cell>
          <cell r="I2" t="str">
            <v xml:space="preserve">Width of cleared area </v>
          </cell>
        </row>
        <row r="3">
          <cell r="B3" t="str">
            <v>8.2.1</v>
          </cell>
          <cell r="C3" t="str">
            <v>Clear and grub</v>
          </cell>
          <cell r="D3" t="str">
            <v>ha</v>
          </cell>
          <cell r="E3">
            <v>0.86639999999999995</v>
          </cell>
          <cell r="F3">
            <v>5000</v>
          </cell>
          <cell r="G3">
            <v>4332</v>
          </cell>
          <cell r="H3">
            <v>0.85</v>
          </cell>
          <cell r="I3" t="str">
            <v>Total depth of excavation</v>
          </cell>
        </row>
        <row r="4">
          <cell r="B4" t="str">
            <v>8.2.10</v>
          </cell>
          <cell r="C4" t="str">
            <v>Remove topsoil to nominal depth of 150mm and stockpile</v>
          </cell>
          <cell r="D4" t="str">
            <v>m³</v>
          </cell>
          <cell r="E4">
            <v>1299.5999999999999</v>
          </cell>
          <cell r="F4">
            <v>15</v>
          </cell>
          <cell r="G4">
            <v>19494</v>
          </cell>
          <cell r="H4">
            <v>6.3E-2</v>
          </cell>
          <cell r="I4" t="str">
            <v>Diameter of average pipe</v>
          </cell>
        </row>
        <row r="5">
          <cell r="A5" t="str">
            <v>E2</v>
          </cell>
          <cell r="C5" t="str">
            <v>EARTHWORKS (PIPE TRENCHES)</v>
          </cell>
          <cell r="G5">
            <v>0</v>
          </cell>
          <cell r="H5">
            <v>0.55000000000000004</v>
          </cell>
          <cell r="I5" t="str">
            <v>Width of excavated trench</v>
          </cell>
        </row>
        <row r="6">
          <cell r="B6" t="str">
            <v>PSD1.1(a)</v>
          </cell>
          <cell r="C6" t="str">
            <v>Excavation for trenches, backfill and compaction.</v>
          </cell>
          <cell r="G6">
            <v>0</v>
          </cell>
        </row>
        <row r="7">
          <cell r="C7" t="str">
            <v>Exceeding 0 m but not exceeding 0.75 m</v>
          </cell>
          <cell r="D7" t="str">
            <v xml:space="preserve"> m</v>
          </cell>
          <cell r="E7">
            <v>8806</v>
          </cell>
          <cell r="F7">
            <v>15</v>
          </cell>
          <cell r="G7">
            <v>132090</v>
          </cell>
        </row>
        <row r="8">
          <cell r="C8" t="str">
            <v>Exceeding 0.75 m but not exceeding 1.0 m</v>
          </cell>
          <cell r="D8" t="str">
            <v xml:space="preserve"> m</v>
          </cell>
          <cell r="E8">
            <v>5584</v>
          </cell>
          <cell r="F8">
            <v>19</v>
          </cell>
          <cell r="G8">
            <v>106096</v>
          </cell>
          <cell r="H8">
            <v>3</v>
          </cell>
          <cell r="I8" t="str">
            <v xml:space="preserve">No. of road crossings </v>
          </cell>
        </row>
        <row r="9">
          <cell r="C9" t="str">
            <v>Exceeding 1.0 m but not exceeding 2.0 m</v>
          </cell>
          <cell r="D9" t="str">
            <v>m</v>
          </cell>
          <cell r="E9">
            <v>50</v>
          </cell>
          <cell r="F9">
            <v>25</v>
          </cell>
          <cell r="G9">
            <v>1250</v>
          </cell>
          <cell r="H9">
            <v>8</v>
          </cell>
          <cell r="I9" t="str">
            <v>Width of road crossing</v>
          </cell>
        </row>
        <row r="10">
          <cell r="B10" t="str">
            <v>(b)</v>
          </cell>
          <cell r="G10">
            <v>0</v>
          </cell>
          <cell r="H10">
            <v>7215.5050000000001</v>
          </cell>
          <cell r="I10" t="str">
            <v>Total excavation  (m³)</v>
          </cell>
        </row>
        <row r="11">
          <cell r="C11" t="str">
            <v>Extra-over items C2.1 and C2.2 above for</v>
          </cell>
        </row>
        <row r="12">
          <cell r="C12" t="str">
            <v>Intermediate excavation</v>
          </cell>
          <cell r="D12" t="str">
            <v>m³</v>
          </cell>
          <cell r="E12">
            <v>721.55050000000006</v>
          </cell>
          <cell r="G12">
            <v>0</v>
          </cell>
          <cell r="H12">
            <v>0.1</v>
          </cell>
        </row>
        <row r="13">
          <cell r="C13" t="str">
            <v>Hard rock excavation</v>
          </cell>
          <cell r="D13" t="str">
            <v>m³</v>
          </cell>
          <cell r="E13">
            <v>360.77525000000003</v>
          </cell>
          <cell r="G13">
            <v>0</v>
          </cell>
          <cell r="H13">
            <v>0.05</v>
          </cell>
        </row>
        <row r="14">
          <cell r="B14" t="str">
            <v>8.3.2(c)</v>
          </cell>
          <cell r="C14" t="str">
            <v xml:space="preserve">Excavate and dispose of unsuitable material </v>
          </cell>
          <cell r="D14" t="str">
            <v>m³</v>
          </cell>
          <cell r="E14">
            <v>144.31010000000001</v>
          </cell>
          <cell r="G14">
            <v>0</v>
          </cell>
          <cell r="H14">
            <v>0.02</v>
          </cell>
        </row>
        <row r="15">
          <cell r="B15" t="str">
            <v>8.3.3</v>
          </cell>
          <cell r="C15" t="str">
            <v>Excavation Ancillaries</v>
          </cell>
          <cell r="G15">
            <v>0</v>
          </cell>
        </row>
        <row r="16">
          <cell r="B16" t="str">
            <v>8.3.3.1</v>
          </cell>
          <cell r="C16" t="str">
            <v>Make up deficiency in back-fill material (Provisional)</v>
          </cell>
          <cell r="D16" t="str">
            <v>m³</v>
          </cell>
          <cell r="E16">
            <v>165.956615</v>
          </cell>
          <cell r="G16">
            <v>0</v>
          </cell>
          <cell r="H16">
            <v>1.1499999999999999</v>
          </cell>
        </row>
        <row r="17">
          <cell r="B17" t="str">
            <v>8.3.3.2</v>
          </cell>
          <cell r="C17" t="str">
            <v>Opening up and closing down of designated borrow pit</v>
          </cell>
          <cell r="D17" t="str">
            <v>Sum</v>
          </cell>
          <cell r="E17">
            <v>0</v>
          </cell>
          <cell r="G17">
            <v>0</v>
          </cell>
          <cell r="J17" t="str">
            <v>Length of shared trench - excavation excluded from Reticulation section (measured under bulk mains)</v>
          </cell>
        </row>
        <row r="18">
          <cell r="B18" t="str">
            <v>8.3.3.3</v>
          </cell>
          <cell r="C18" t="str">
            <v>Compaction in road reserves</v>
          </cell>
          <cell r="D18" t="str">
            <v>m³</v>
          </cell>
          <cell r="E18">
            <v>11.22</v>
          </cell>
          <cell r="G18">
            <v>0</v>
          </cell>
        </row>
        <row r="19">
          <cell r="B19" t="str">
            <v>8.3.6</v>
          </cell>
          <cell r="C19" t="str">
            <v>Finishing</v>
          </cell>
          <cell r="G19">
            <v>0</v>
          </cell>
          <cell r="J19">
            <v>4269</v>
          </cell>
          <cell r="K19">
            <v>1350</v>
          </cell>
          <cell r="L19">
            <v>2875</v>
          </cell>
          <cell r="N19">
            <v>8494</v>
          </cell>
        </row>
        <row r="20">
          <cell r="B20" t="str">
            <v>8.3.6.1</v>
          </cell>
          <cell r="C20" t="str">
            <v>Reinstate gravel road surfaces</v>
          </cell>
          <cell r="D20" t="str">
            <v>m²</v>
          </cell>
          <cell r="E20">
            <v>12</v>
          </cell>
          <cell r="G20">
            <v>0</v>
          </cell>
        </row>
        <row r="21">
          <cell r="A21" t="str">
            <v>E3</v>
          </cell>
          <cell r="C21" t="str">
            <v>MEDIUM PRESSURE PIPELINES</v>
          </cell>
          <cell r="G21">
            <v>0</v>
          </cell>
          <cell r="J21" t="str">
            <v>Reticulation</v>
          </cell>
        </row>
        <row r="22">
          <cell r="B22" t="str">
            <v>8.2.1</v>
          </cell>
          <cell r="C22" t="str">
            <v>Supply, lay and bed pipes complete with couplings for :</v>
          </cell>
          <cell r="G22">
            <v>0</v>
          </cell>
          <cell r="J22" t="str">
            <v>DADAMBA</v>
          </cell>
          <cell r="K22" t="str">
            <v>LUBOMVINI</v>
          </cell>
          <cell r="L22" t="str">
            <v>NTLABANE</v>
          </cell>
          <cell r="N22" t="str">
            <v>TOTAL</v>
          </cell>
        </row>
        <row r="23">
          <cell r="A23" t="str">
            <v>HDPE</v>
          </cell>
          <cell r="C23" t="str">
            <v>32 mm NB class 10</v>
          </cell>
          <cell r="D23" t="str">
            <v>m</v>
          </cell>
          <cell r="E23">
            <v>8000</v>
          </cell>
          <cell r="G23">
            <v>0</v>
          </cell>
          <cell r="I23">
            <v>32</v>
          </cell>
          <cell r="J23">
            <v>3178</v>
          </cell>
          <cell r="K23">
            <v>2143</v>
          </cell>
          <cell r="L23">
            <v>2675</v>
          </cell>
          <cell r="N23">
            <v>7996</v>
          </cell>
        </row>
        <row r="24">
          <cell r="C24" t="str">
            <v>50 mm NB class 10</v>
          </cell>
          <cell r="D24" t="str">
            <v>m</v>
          </cell>
          <cell r="E24">
            <v>2600</v>
          </cell>
          <cell r="G24">
            <v>0</v>
          </cell>
          <cell r="H24" t="str">
            <v>HDPE</v>
          </cell>
          <cell r="I24">
            <v>50</v>
          </cell>
          <cell r="J24">
            <v>1088</v>
          </cell>
          <cell r="K24">
            <v>542</v>
          </cell>
          <cell r="L24">
            <v>888</v>
          </cell>
          <cell r="N24">
            <v>2518</v>
          </cell>
        </row>
        <row r="25">
          <cell r="C25" t="str">
            <v>63 mm NB class 10</v>
          </cell>
          <cell r="D25" t="str">
            <v>m</v>
          </cell>
          <cell r="E25">
            <v>6400</v>
          </cell>
          <cell r="G25">
            <v>0</v>
          </cell>
          <cell r="H25">
            <v>17300</v>
          </cell>
          <cell r="I25" t="str">
            <v>63/9</v>
          </cell>
          <cell r="J25">
            <v>5154</v>
          </cell>
          <cell r="K25">
            <v>398</v>
          </cell>
          <cell r="L25">
            <v>825</v>
          </cell>
          <cell r="N25">
            <v>6377</v>
          </cell>
        </row>
        <row r="26">
          <cell r="C26" t="str">
            <v>63 mm NB class 12</v>
          </cell>
          <cell r="D26" t="str">
            <v>m</v>
          </cell>
          <cell r="E26">
            <v>300</v>
          </cell>
          <cell r="I26" t="str">
            <v>63/12</v>
          </cell>
          <cell r="J26">
            <v>270</v>
          </cell>
          <cell r="N26">
            <v>270</v>
          </cell>
        </row>
        <row r="27">
          <cell r="A27" t="str">
            <v>mPVC</v>
          </cell>
          <cell r="C27" t="str">
            <v>75 mm NB class 9</v>
          </cell>
          <cell r="D27" t="str">
            <v>m</v>
          </cell>
          <cell r="E27">
            <v>4148</v>
          </cell>
          <cell r="G27">
            <v>0</v>
          </cell>
          <cell r="I27">
            <v>75</v>
          </cell>
          <cell r="J27">
            <v>535</v>
          </cell>
          <cell r="K27">
            <v>2013</v>
          </cell>
          <cell r="L27">
            <v>1600</v>
          </cell>
          <cell r="N27">
            <v>4148</v>
          </cell>
        </row>
        <row r="28">
          <cell r="C28" t="str">
            <v>90 mm NB class 9</v>
          </cell>
          <cell r="D28" t="str">
            <v>m</v>
          </cell>
          <cell r="E28">
            <v>1486</v>
          </cell>
          <cell r="G28">
            <v>0</v>
          </cell>
          <cell r="I28">
            <v>90</v>
          </cell>
          <cell r="L28">
            <v>1486</v>
          </cell>
          <cell r="N28">
            <v>1486</v>
          </cell>
        </row>
        <row r="29">
          <cell r="C29" t="str">
            <v>110 mm NB class 9</v>
          </cell>
          <cell r="D29" t="str">
            <v>m</v>
          </cell>
          <cell r="E29">
            <v>0</v>
          </cell>
          <cell r="G29">
            <v>0</v>
          </cell>
          <cell r="I29">
            <v>110</v>
          </cell>
          <cell r="N29">
            <v>0</v>
          </cell>
        </row>
        <row r="30">
          <cell r="D30" t="str">
            <v>m</v>
          </cell>
          <cell r="G30">
            <v>0</v>
          </cell>
          <cell r="H30" t="str">
            <v>PVC</v>
          </cell>
          <cell r="I30" t="str">
            <v>Standpipes</v>
          </cell>
          <cell r="J30">
            <v>29</v>
          </cell>
          <cell r="K30">
            <v>13</v>
          </cell>
          <cell r="L30">
            <v>23</v>
          </cell>
          <cell r="N30">
            <v>65</v>
          </cell>
        </row>
        <row r="31">
          <cell r="D31" t="str">
            <v>m</v>
          </cell>
          <cell r="G31">
            <v>0</v>
          </cell>
          <cell r="I31" t="str">
            <v>Chambers</v>
          </cell>
          <cell r="J31">
            <v>1</v>
          </cell>
          <cell r="K31">
            <v>1</v>
          </cell>
          <cell r="L31">
            <v>0</v>
          </cell>
          <cell r="N31">
            <v>2</v>
          </cell>
        </row>
        <row r="32">
          <cell r="D32" t="str">
            <v>m</v>
          </cell>
          <cell r="G32">
            <v>0</v>
          </cell>
          <cell r="H32">
            <v>5634</v>
          </cell>
          <cell r="I32" t="str">
            <v>BPT</v>
          </cell>
          <cell r="J32">
            <v>0</v>
          </cell>
          <cell r="K32">
            <v>0</v>
          </cell>
          <cell r="L32">
            <v>0</v>
          </cell>
          <cell r="N32">
            <v>0</v>
          </cell>
        </row>
        <row r="33">
          <cell r="I33" t="str">
            <v>Valves</v>
          </cell>
          <cell r="J33">
            <v>2</v>
          </cell>
          <cell r="K33">
            <v>1</v>
          </cell>
          <cell r="L33">
            <v>2</v>
          </cell>
          <cell r="N33">
            <v>5</v>
          </cell>
        </row>
        <row r="34">
          <cell r="C34" t="str">
            <v>Total length of pipe sleeves to be used for road X-ing's</v>
          </cell>
          <cell r="D34" t="str">
            <v>m</v>
          </cell>
          <cell r="E34">
            <v>36</v>
          </cell>
          <cell r="G34">
            <v>0</v>
          </cell>
          <cell r="J34">
            <v>10225</v>
          </cell>
          <cell r="K34">
            <v>5096</v>
          </cell>
          <cell r="L34">
            <v>7474</v>
          </cell>
        </row>
        <row r="35">
          <cell r="B35" t="str">
            <v>8.2.13</v>
          </cell>
          <cell r="C35" t="str">
            <v xml:space="preserve">Valve and hydrant chambers </v>
          </cell>
          <cell r="D35" t="str">
            <v>No.</v>
          </cell>
          <cell r="E35">
            <v>2</v>
          </cell>
          <cell r="G35">
            <v>0</v>
          </cell>
        </row>
        <row r="36">
          <cell r="B36" t="str">
            <v>8.2.15</v>
          </cell>
          <cell r="C36" t="str">
            <v>Special wrapping in corrosive soils</v>
          </cell>
          <cell r="D36" t="str">
            <v>m</v>
          </cell>
          <cell r="E36">
            <v>0</v>
          </cell>
          <cell r="G36">
            <v>0</v>
          </cell>
          <cell r="L36" t="str">
            <v xml:space="preserve">Total length of reticulation piping (m)  </v>
          </cell>
          <cell r="N36">
            <v>22795</v>
          </cell>
        </row>
        <row r="37">
          <cell r="C37" t="str">
            <v>Supply and install PI and route markers</v>
          </cell>
          <cell r="D37" t="str">
            <v>No.</v>
          </cell>
          <cell r="E37">
            <v>9.39</v>
          </cell>
          <cell r="G37">
            <v>0</v>
          </cell>
        </row>
        <row r="38">
          <cell r="A38" t="str">
            <v>E4</v>
          </cell>
          <cell r="C38" t="str">
            <v>BEDDING (PIPES)</v>
          </cell>
          <cell r="G38">
            <v>0</v>
          </cell>
          <cell r="J38" t="str">
            <v xml:space="preserve">Selected Fill </v>
          </cell>
          <cell r="K38" t="str">
            <v>Diameter</v>
          </cell>
          <cell r="L38" t="str">
            <v>Area m²</v>
          </cell>
          <cell r="N38" t="str">
            <v>m³</v>
          </cell>
        </row>
        <row r="39">
          <cell r="B39" t="str">
            <v>PSLB.2.1</v>
          </cell>
          <cell r="C39" t="str">
            <v>Bedding for PVC pipes</v>
          </cell>
          <cell r="D39" t="str">
            <v>m³</v>
          </cell>
          <cell r="E39">
            <v>338.03999999999996</v>
          </cell>
          <cell r="G39">
            <v>0</v>
          </cell>
          <cell r="J39" t="str">
            <v>PVC</v>
          </cell>
          <cell r="K39" t="str">
            <v>ø110 mm</v>
          </cell>
          <cell r="L39">
            <v>0.24860000000000002</v>
          </cell>
          <cell r="N39">
            <v>0</v>
          </cell>
        </row>
        <row r="40">
          <cell r="C40" t="str">
            <v>Selected fill material</v>
          </cell>
          <cell r="D40" t="str">
            <v>m³</v>
          </cell>
          <cell r="E40">
            <v>3648.0046400000001</v>
          </cell>
          <cell r="G40">
            <v>0</v>
          </cell>
          <cell r="J40" t="str">
            <v>PVC</v>
          </cell>
          <cell r="K40" t="str">
            <v>ø90 mm</v>
          </cell>
          <cell r="L40">
            <v>0.23860000000000001</v>
          </cell>
          <cell r="N40">
            <v>354.55959999999999</v>
          </cell>
        </row>
        <row r="41">
          <cell r="C41" t="str">
            <v>STANDPIPES</v>
          </cell>
          <cell r="D41" t="str">
            <v>No.</v>
          </cell>
          <cell r="E41">
            <v>65</v>
          </cell>
          <cell r="G41">
            <v>0</v>
          </cell>
          <cell r="J41" t="str">
            <v>PVC</v>
          </cell>
          <cell r="K41" t="str">
            <v>ø75 mm</v>
          </cell>
          <cell r="L41">
            <v>0.23357999999999998</v>
          </cell>
          <cell r="N41">
            <v>968.88983999999994</v>
          </cell>
        </row>
        <row r="42">
          <cell r="C42" t="str">
            <v>10,000 L Polyethelene tanks</v>
          </cell>
          <cell r="D42" t="str">
            <v>No.</v>
          </cell>
          <cell r="E42">
            <v>0</v>
          </cell>
          <cell r="G42">
            <v>0</v>
          </cell>
          <cell r="J42" t="str">
            <v>HDPE</v>
          </cell>
          <cell r="K42" t="str">
            <v>ø63 mm</v>
          </cell>
          <cell r="L42">
            <v>0.14188299999999998</v>
          </cell>
          <cell r="N42">
            <v>908.05119999999988</v>
          </cell>
        </row>
        <row r="43">
          <cell r="G43">
            <v>0</v>
          </cell>
          <cell r="J43" t="str">
            <v>HDPE</v>
          </cell>
          <cell r="K43" t="str">
            <v>ø50 mm</v>
          </cell>
          <cell r="L43">
            <v>0.13804000000000002</v>
          </cell>
          <cell r="N43">
            <v>358.90400000000005</v>
          </cell>
        </row>
        <row r="44">
          <cell r="G44">
            <v>0</v>
          </cell>
          <cell r="J44" t="str">
            <v>HDPE</v>
          </cell>
          <cell r="K44" t="str">
            <v>ø32 mm</v>
          </cell>
          <cell r="L44">
            <v>0.13220000000000001</v>
          </cell>
          <cell r="N44">
            <v>1057.6000000000001</v>
          </cell>
        </row>
        <row r="45">
          <cell r="G45">
            <v>0</v>
          </cell>
        </row>
        <row r="46">
          <cell r="G46">
            <v>0</v>
          </cell>
          <cell r="K46" t="str">
            <v>Total selected fill (m³)</v>
          </cell>
          <cell r="N46">
            <v>3648.0046400000001</v>
          </cell>
        </row>
        <row r="47">
          <cell r="G47">
            <v>0</v>
          </cell>
        </row>
        <row r="48">
          <cell r="G48">
            <v>0</v>
          </cell>
          <cell r="J48" t="str">
            <v>Bedding</v>
          </cell>
          <cell r="K48" t="str">
            <v>PVC</v>
          </cell>
          <cell r="L48">
            <v>0.06</v>
          </cell>
          <cell r="N48">
            <v>338.03999999999996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VER"/>
      <sheetName val="SUMMARY1"/>
      <sheetName val="TASKS"/>
      <sheetName val="MOS"/>
      <sheetName val="CONTIN"/>
      <sheetName val="VO's"/>
      <sheetName val="DEDUCT"/>
      <sheetName val="C"/>
      <sheetName val="DB"/>
      <sheetName val="LB"/>
      <sheetName val="DM"/>
      <sheetName val="LD"/>
      <sheetName val="LE"/>
      <sheetName val="ME"/>
      <sheetName val="PMFS"/>
      <sheetName val="MH"/>
      <sheetName val="MJ"/>
      <sheetName val="MK"/>
      <sheetName val="MM"/>
      <sheetName val="Summary"/>
      <sheetName val="SUM"/>
      <sheetName val="ESCAL"/>
      <sheetName val="R&amp;F"/>
      <sheetName val="D"/>
      <sheetName val="DK"/>
      <sheetName val="L "/>
      <sheetName val="LE "/>
      <sheetName val="LF"/>
    </sheetNames>
    <sheetDataSet>
      <sheetData sheetId="0" refreshError="1">
        <row r="1">
          <cell r="C1" t="str">
            <v>UNIT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31A"/>
      <sheetName val="9431C"/>
      <sheetName val="9431D"/>
      <sheetName val="9431G"/>
      <sheetName val="9431L"/>
      <sheetName val="9431P"/>
      <sheetName val="ALTERNATIVE"/>
      <sheetName val="Summary"/>
    </sheetNames>
    <sheetDataSet>
      <sheetData sheetId="0" refreshError="1">
        <row r="1">
          <cell r="C1" t="str">
            <v>SHORT DESCRIPTION</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G59"/>
  <sheetViews>
    <sheetView showWhiteSpace="0" view="pageLayout" topLeftCell="A3" zoomScaleNormal="100" workbookViewId="0">
      <selection activeCell="G28" sqref="G28"/>
    </sheetView>
  </sheetViews>
  <sheetFormatPr defaultColWidth="9.109375" defaultRowHeight="13.2" x14ac:dyDescent="0.25"/>
  <cols>
    <col min="1" max="16384" width="9.109375" style="218"/>
  </cols>
  <sheetData>
    <row r="1" spans="1:7" x14ac:dyDescent="0.25">
      <c r="A1" s="214"/>
      <c r="B1" s="215"/>
      <c r="C1" s="216"/>
      <c r="D1" s="215"/>
      <c r="E1" s="217"/>
      <c r="F1" s="213"/>
      <c r="G1" s="212"/>
    </row>
    <row r="2" spans="1:7" x14ac:dyDescent="0.25">
      <c r="A2" s="214"/>
      <c r="B2" s="215"/>
      <c r="C2" s="219"/>
      <c r="D2" s="215"/>
      <c r="E2" s="220"/>
      <c r="F2" s="213"/>
      <c r="G2" s="212"/>
    </row>
    <row r="3" spans="1:7" x14ac:dyDescent="0.25">
      <c r="A3" s="214"/>
      <c r="B3" s="215"/>
      <c r="C3" s="221"/>
      <c r="D3" s="222"/>
      <c r="E3" s="223"/>
      <c r="F3" s="224"/>
      <c r="G3" s="225"/>
    </row>
    <row r="4" spans="1:7" x14ac:dyDescent="0.25">
      <c r="A4" s="226"/>
      <c r="B4" s="215"/>
      <c r="C4" s="222"/>
      <c r="D4" s="215"/>
      <c r="E4" s="227"/>
      <c r="F4" s="228"/>
      <c r="G4" s="228"/>
    </row>
    <row r="5" spans="1:7" x14ac:dyDescent="0.25">
      <c r="A5" s="226"/>
      <c r="B5" s="215"/>
      <c r="C5" s="222"/>
      <c r="D5" s="215"/>
      <c r="E5" s="227"/>
      <c r="F5" s="228"/>
      <c r="G5" s="228"/>
    </row>
    <row r="6" spans="1:7" x14ac:dyDescent="0.25">
      <c r="A6" s="226"/>
      <c r="B6" s="215"/>
      <c r="C6" s="222"/>
      <c r="D6" s="215"/>
      <c r="E6" s="227"/>
      <c r="F6" s="228"/>
      <c r="G6" s="228"/>
    </row>
    <row r="7" spans="1:7" x14ac:dyDescent="0.25">
      <c r="A7" s="229"/>
      <c r="B7" s="494"/>
      <c r="C7" s="230"/>
      <c r="D7" s="231"/>
      <c r="E7" s="231"/>
      <c r="F7" s="232"/>
      <c r="G7" s="232"/>
    </row>
    <row r="8" spans="1:7" x14ac:dyDescent="0.25">
      <c r="A8" s="233"/>
      <c r="B8" s="494"/>
      <c r="C8" s="230"/>
      <c r="D8" s="231"/>
      <c r="E8" s="231"/>
      <c r="F8" s="232"/>
      <c r="G8" s="232"/>
    </row>
    <row r="9" spans="1:7" x14ac:dyDescent="0.25">
      <c r="A9" s="233"/>
      <c r="B9" s="231"/>
      <c r="C9" s="230"/>
      <c r="D9" s="231"/>
      <c r="E9" s="231"/>
      <c r="F9" s="232"/>
      <c r="G9" s="232"/>
    </row>
    <row r="10" spans="1:7" x14ac:dyDescent="0.25">
      <c r="A10" s="233"/>
      <c r="B10" s="231"/>
      <c r="C10" s="230"/>
      <c r="D10" s="231"/>
      <c r="E10" s="231"/>
      <c r="F10" s="232"/>
      <c r="G10" s="232"/>
    </row>
    <row r="11" spans="1:7" x14ac:dyDescent="0.25">
      <c r="A11" s="233"/>
      <c r="B11" s="231"/>
      <c r="C11" s="230"/>
      <c r="D11" s="231"/>
      <c r="E11" s="231"/>
      <c r="F11" s="232"/>
      <c r="G11" s="232"/>
    </row>
    <row r="12" spans="1:7" x14ac:dyDescent="0.25">
      <c r="A12" s="233"/>
      <c r="B12" s="231"/>
      <c r="C12" s="230"/>
      <c r="D12" s="234" t="s">
        <v>152</v>
      </c>
      <c r="E12" s="231"/>
      <c r="F12" s="232"/>
      <c r="G12" s="232"/>
    </row>
    <row r="13" spans="1:7" x14ac:dyDescent="0.25">
      <c r="A13" s="233"/>
      <c r="B13" s="231"/>
      <c r="C13" s="235"/>
      <c r="D13" s="231"/>
      <c r="E13" s="231"/>
      <c r="F13" s="232"/>
      <c r="G13" s="232"/>
    </row>
    <row r="14" spans="1:7" x14ac:dyDescent="0.25">
      <c r="A14" s="233"/>
      <c r="B14" s="231"/>
      <c r="C14" s="235"/>
      <c r="D14" s="231"/>
      <c r="E14" s="231"/>
      <c r="F14" s="232"/>
      <c r="G14" s="232"/>
    </row>
    <row r="15" spans="1:7" x14ac:dyDescent="0.25">
      <c r="A15" s="236" t="s">
        <v>153</v>
      </c>
      <c r="B15" s="237"/>
      <c r="C15" s="230"/>
      <c r="D15" s="348">
        <v>45200</v>
      </c>
      <c r="E15" s="349"/>
      <c r="F15" s="349"/>
      <c r="G15" s="349"/>
    </row>
    <row r="16" spans="1:7" x14ac:dyDescent="0.25">
      <c r="A16" s="238"/>
      <c r="B16" s="239"/>
      <c r="C16" s="230"/>
      <c r="D16" s="349"/>
      <c r="E16" s="349"/>
      <c r="F16" s="349"/>
      <c r="G16" s="349"/>
    </row>
    <row r="17" spans="1:7" x14ac:dyDescent="0.25">
      <c r="A17" s="238"/>
      <c r="B17" s="239"/>
      <c r="C17" s="230"/>
      <c r="D17" s="239"/>
      <c r="E17" s="239"/>
      <c r="F17" s="240"/>
      <c r="G17" s="240"/>
    </row>
    <row r="18" spans="1:7" x14ac:dyDescent="0.25">
      <c r="A18" s="236" t="s">
        <v>154</v>
      </c>
      <c r="B18" s="239"/>
      <c r="C18" s="230"/>
      <c r="D18" s="495" t="s">
        <v>322</v>
      </c>
      <c r="E18" s="495"/>
      <c r="F18" s="495"/>
      <c r="G18" s="495"/>
    </row>
    <row r="19" spans="1:7" x14ac:dyDescent="0.25">
      <c r="A19" s="238"/>
      <c r="B19" s="239"/>
      <c r="C19" s="230"/>
      <c r="D19" s="495"/>
      <c r="E19" s="495"/>
      <c r="F19" s="495"/>
      <c r="G19" s="495"/>
    </row>
    <row r="20" spans="1:7" x14ac:dyDescent="0.25">
      <c r="A20" s="238"/>
      <c r="B20" s="239"/>
      <c r="C20" s="230"/>
      <c r="D20" s="239"/>
      <c r="E20" s="239"/>
      <c r="F20" s="240"/>
      <c r="G20" s="240"/>
    </row>
    <row r="21" spans="1:7" x14ac:dyDescent="0.25">
      <c r="A21" s="236" t="s">
        <v>155</v>
      </c>
      <c r="B21" s="239"/>
      <c r="C21" s="230"/>
      <c r="D21" s="236" t="s">
        <v>327</v>
      </c>
      <c r="E21" s="239"/>
      <c r="F21" s="240"/>
      <c r="G21" s="240"/>
    </row>
    <row r="22" spans="1:7" x14ac:dyDescent="0.25">
      <c r="A22" s="238"/>
      <c r="B22" s="239"/>
      <c r="C22" s="230"/>
      <c r="D22" s="239"/>
      <c r="E22" s="239"/>
      <c r="F22" s="240"/>
      <c r="G22" s="241"/>
    </row>
    <row r="23" spans="1:7" x14ac:dyDescent="0.25">
      <c r="A23" s="242" t="s">
        <v>156</v>
      </c>
      <c r="B23" s="243"/>
      <c r="C23" s="244"/>
      <c r="D23" s="245" t="s">
        <v>328</v>
      </c>
      <c r="E23" s="243"/>
      <c r="F23" s="246"/>
      <c r="G23" s="247"/>
    </row>
    <row r="24" spans="1:7" x14ac:dyDescent="0.25">
      <c r="A24" s="233"/>
      <c r="B24" s="231"/>
      <c r="C24" s="235"/>
      <c r="D24" s="231"/>
      <c r="E24" s="231"/>
      <c r="F24" s="232"/>
      <c r="G24" s="248"/>
    </row>
    <row r="25" spans="1:7" x14ac:dyDescent="0.25">
      <c r="A25" s="233"/>
      <c r="B25" s="231"/>
      <c r="C25" s="235"/>
      <c r="D25" s="231"/>
      <c r="E25" s="231"/>
      <c r="F25" s="232"/>
      <c r="G25" s="248"/>
    </row>
    <row r="26" spans="1:7" x14ac:dyDescent="0.25">
      <c r="A26" s="233"/>
      <c r="B26" s="231"/>
      <c r="C26" s="235"/>
      <c r="D26" s="231"/>
      <c r="E26" s="231"/>
      <c r="F26" s="232"/>
      <c r="G26" s="248"/>
    </row>
    <row r="27" spans="1:7" x14ac:dyDescent="0.25">
      <c r="A27" s="233"/>
      <c r="B27" s="231"/>
      <c r="C27" s="235"/>
      <c r="D27" s="231"/>
      <c r="E27" s="231"/>
      <c r="F27" s="232"/>
      <c r="G27" s="248"/>
    </row>
    <row r="28" spans="1:7" x14ac:dyDescent="0.25">
      <c r="A28" s="233"/>
      <c r="B28" s="231"/>
      <c r="C28" s="235"/>
      <c r="D28" s="231"/>
      <c r="E28" s="231"/>
      <c r="F28" s="232"/>
      <c r="G28" s="248"/>
    </row>
    <row r="29" spans="1:7" x14ac:dyDescent="0.25">
      <c r="A29" s="233"/>
      <c r="B29" s="231"/>
      <c r="C29" s="235"/>
      <c r="D29" s="231"/>
      <c r="E29" s="231"/>
      <c r="F29" s="232"/>
      <c r="G29" s="248"/>
    </row>
    <row r="30" spans="1:7" x14ac:dyDescent="0.25">
      <c r="A30" s="233"/>
      <c r="B30" s="231"/>
      <c r="C30" s="230"/>
      <c r="D30" s="231"/>
      <c r="E30" s="231"/>
      <c r="F30" s="232"/>
      <c r="G30" s="248"/>
    </row>
    <row r="31" spans="1:7" x14ac:dyDescent="0.25">
      <c r="A31" s="233"/>
      <c r="B31" s="231"/>
      <c r="C31" s="235"/>
      <c r="D31" s="231"/>
      <c r="E31" s="231"/>
      <c r="F31" s="232"/>
      <c r="G31" s="248"/>
    </row>
    <row r="32" spans="1:7" x14ac:dyDescent="0.25">
      <c r="A32" s="233"/>
      <c r="B32" s="231"/>
      <c r="C32" s="235"/>
      <c r="D32" s="231"/>
      <c r="E32" s="231"/>
      <c r="F32" s="232"/>
      <c r="G32" s="248"/>
    </row>
    <row r="33" spans="1:7" x14ac:dyDescent="0.25">
      <c r="A33" s="233"/>
      <c r="B33" s="231"/>
      <c r="C33" s="235"/>
      <c r="D33" s="231"/>
      <c r="E33" s="231"/>
      <c r="F33" s="232"/>
      <c r="G33" s="248"/>
    </row>
    <row r="34" spans="1:7" x14ac:dyDescent="0.25">
      <c r="A34" s="233"/>
      <c r="B34" s="231"/>
      <c r="C34" s="235"/>
      <c r="D34" s="231"/>
      <c r="E34" s="231"/>
      <c r="F34" s="232"/>
      <c r="G34" s="248"/>
    </row>
    <row r="35" spans="1:7" x14ac:dyDescent="0.25">
      <c r="A35" s="233"/>
      <c r="B35" s="231"/>
      <c r="C35" s="235"/>
      <c r="D35" s="231"/>
      <c r="E35" s="231"/>
      <c r="F35" s="232"/>
      <c r="G35" s="232"/>
    </row>
    <row r="36" spans="1:7" x14ac:dyDescent="0.25">
      <c r="A36" s="233"/>
      <c r="B36" s="231"/>
      <c r="C36" s="235"/>
      <c r="D36" s="231"/>
      <c r="E36" s="231"/>
      <c r="F36" s="232"/>
      <c r="G36" s="232"/>
    </row>
    <row r="37" spans="1:7" x14ac:dyDescent="0.25">
      <c r="A37" s="233"/>
      <c r="B37" s="249"/>
      <c r="C37" s="235"/>
      <c r="D37" s="231"/>
      <c r="E37" s="231"/>
      <c r="F37" s="232"/>
      <c r="G37" s="232"/>
    </row>
    <row r="38" spans="1:7" x14ac:dyDescent="0.25">
      <c r="A38" s="233"/>
      <c r="B38" s="249"/>
      <c r="C38" s="230"/>
      <c r="D38" s="231"/>
      <c r="E38" s="231"/>
      <c r="F38" s="232"/>
      <c r="G38" s="232"/>
    </row>
    <row r="39" spans="1:7" x14ac:dyDescent="0.25">
      <c r="A39" s="233"/>
      <c r="B39" s="249"/>
      <c r="C39" s="235"/>
      <c r="D39" s="231"/>
      <c r="E39" s="231"/>
      <c r="F39" s="232"/>
      <c r="G39" s="232"/>
    </row>
    <row r="40" spans="1:7" x14ac:dyDescent="0.25">
      <c r="A40" s="250"/>
      <c r="B40" s="249"/>
      <c r="C40" s="230"/>
      <c r="D40" s="231"/>
      <c r="E40" s="231"/>
      <c r="F40" s="232"/>
      <c r="G40" s="248"/>
    </row>
    <row r="41" spans="1:7" x14ac:dyDescent="0.25">
      <c r="A41" s="233"/>
      <c r="B41" s="249"/>
      <c r="C41" s="235"/>
      <c r="D41" s="231"/>
      <c r="E41" s="231"/>
      <c r="F41" s="232"/>
      <c r="G41" s="248"/>
    </row>
    <row r="42" spans="1:7" x14ac:dyDescent="0.25">
      <c r="A42" s="233"/>
      <c r="B42" s="249"/>
      <c r="C42" s="230"/>
      <c r="D42" s="231"/>
      <c r="E42" s="231"/>
      <c r="F42" s="232"/>
      <c r="G42" s="248"/>
    </row>
    <row r="43" spans="1:7" x14ac:dyDescent="0.25">
      <c r="A43" s="233"/>
      <c r="B43" s="249"/>
      <c r="C43" s="235"/>
      <c r="D43" s="231"/>
      <c r="E43" s="231"/>
      <c r="F43" s="232"/>
      <c r="G43" s="248"/>
    </row>
    <row r="44" spans="1:7" x14ac:dyDescent="0.25">
      <c r="A44" s="233"/>
      <c r="B44" s="249"/>
      <c r="C44" s="235"/>
      <c r="D44" s="231"/>
      <c r="E44" s="231"/>
      <c r="F44" s="232"/>
      <c r="G44" s="248"/>
    </row>
    <row r="45" spans="1:7" x14ac:dyDescent="0.25">
      <c r="A45" s="233"/>
      <c r="B45" s="231"/>
      <c r="C45" s="235"/>
      <c r="D45" s="231"/>
      <c r="E45" s="231"/>
      <c r="F45" s="232"/>
      <c r="G45" s="248"/>
    </row>
    <row r="46" spans="1:7" x14ac:dyDescent="0.25">
      <c r="A46" s="233"/>
      <c r="B46" s="231"/>
      <c r="C46" s="235"/>
      <c r="D46" s="231"/>
      <c r="E46" s="231"/>
      <c r="F46" s="232"/>
      <c r="G46" s="248"/>
    </row>
    <row r="47" spans="1:7" x14ac:dyDescent="0.25">
      <c r="A47" s="233"/>
      <c r="B47" s="231"/>
      <c r="C47" s="235"/>
      <c r="D47" s="231"/>
      <c r="E47" s="231"/>
      <c r="F47" s="232"/>
      <c r="G47" s="248"/>
    </row>
    <row r="48" spans="1:7" x14ac:dyDescent="0.25">
      <c r="A48" s="233"/>
      <c r="B48" s="251"/>
      <c r="C48" s="230"/>
      <c r="D48" s="231"/>
      <c r="E48" s="231"/>
      <c r="F48" s="232"/>
      <c r="G48" s="248"/>
    </row>
    <row r="49" spans="1:7" x14ac:dyDescent="0.25">
      <c r="A49" s="233"/>
      <c r="B49" s="249"/>
      <c r="C49" s="235"/>
      <c r="D49" s="231"/>
      <c r="E49" s="231"/>
      <c r="F49" s="232"/>
      <c r="G49" s="248"/>
    </row>
    <row r="50" spans="1:7" x14ac:dyDescent="0.25">
      <c r="A50" s="233"/>
      <c r="B50" s="231"/>
      <c r="C50" s="230"/>
      <c r="D50" s="231"/>
      <c r="E50" s="231"/>
      <c r="F50" s="232"/>
      <c r="G50" s="248"/>
    </row>
    <row r="51" spans="1:7" x14ac:dyDescent="0.25">
      <c r="A51" s="233"/>
      <c r="B51" s="231"/>
      <c r="C51" s="235"/>
      <c r="D51" s="231"/>
      <c r="E51" s="231"/>
      <c r="F51" s="232"/>
      <c r="G51" s="248"/>
    </row>
    <row r="52" spans="1:7" x14ac:dyDescent="0.25">
      <c r="A52" s="233"/>
      <c r="B52" s="231"/>
      <c r="C52" s="235"/>
      <c r="D52" s="231"/>
      <c r="E52" s="231"/>
      <c r="F52" s="232"/>
      <c r="G52" s="248"/>
    </row>
    <row r="53" spans="1:7" x14ac:dyDescent="0.25">
      <c r="A53" s="233"/>
      <c r="B53" s="231"/>
      <c r="C53" s="235"/>
      <c r="D53" s="231"/>
      <c r="E53" s="231"/>
      <c r="F53" s="232"/>
      <c r="G53" s="248"/>
    </row>
    <row r="54" spans="1:7" x14ac:dyDescent="0.25">
      <c r="A54" s="233"/>
      <c r="B54" s="231"/>
      <c r="C54" s="235"/>
      <c r="D54" s="252"/>
      <c r="E54" s="252"/>
      <c r="F54" s="232"/>
      <c r="G54" s="248"/>
    </row>
    <row r="55" spans="1:7" x14ac:dyDescent="0.25">
      <c r="A55" s="233"/>
      <c r="B55" s="231"/>
      <c r="C55" s="235"/>
      <c r="D55" s="231"/>
      <c r="E55" s="231"/>
      <c r="F55" s="232"/>
      <c r="G55" s="248"/>
    </row>
    <row r="56" spans="1:7" x14ac:dyDescent="0.25">
      <c r="A56" s="233"/>
      <c r="B56" s="231"/>
      <c r="C56" s="235"/>
      <c r="D56" s="252"/>
      <c r="E56" s="252"/>
      <c r="F56" s="232"/>
      <c r="G56" s="248"/>
    </row>
    <row r="57" spans="1:7" x14ac:dyDescent="0.25">
      <c r="A57" s="233"/>
      <c r="B57" s="231"/>
      <c r="C57" s="235"/>
      <c r="D57" s="231"/>
      <c r="E57" s="231"/>
      <c r="F57" s="232"/>
      <c r="G57" s="248"/>
    </row>
    <row r="58" spans="1:7" x14ac:dyDescent="0.25">
      <c r="A58" s="233"/>
      <c r="B58" s="231"/>
      <c r="C58" s="235"/>
      <c r="D58" s="231"/>
      <c r="E58" s="231"/>
      <c r="F58" s="232"/>
      <c r="G58" s="248"/>
    </row>
    <row r="59" spans="1:7" x14ac:dyDescent="0.25">
      <c r="A59" s="253"/>
      <c r="B59" s="254"/>
      <c r="C59" s="255"/>
      <c r="D59" s="254"/>
      <c r="E59" s="232"/>
      <c r="F59" s="232"/>
      <c r="G59" s="232"/>
    </row>
  </sheetData>
  <mergeCells count="2">
    <mergeCell ref="B7:B8"/>
    <mergeCell ref="D18:G1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dimension ref="B1:L60"/>
  <sheetViews>
    <sheetView topLeftCell="A35" workbookViewId="0">
      <selection activeCell="I42" sqref="I42"/>
    </sheetView>
  </sheetViews>
  <sheetFormatPr defaultRowHeight="13.2" x14ac:dyDescent="0.25"/>
  <cols>
    <col min="1" max="1" width="2.6640625" customWidth="1"/>
    <col min="2" max="2" width="14.5546875" customWidth="1"/>
    <col min="8" max="8" width="5.109375" customWidth="1"/>
    <col min="9" max="9" width="17.6640625" bestFit="1" customWidth="1"/>
    <col min="10" max="10" width="6.33203125" customWidth="1"/>
    <col min="11" max="11" width="4.6640625" customWidth="1"/>
    <col min="12" max="12" width="5.33203125" customWidth="1"/>
    <col min="13" max="13" width="5.44140625" customWidth="1"/>
    <col min="14" max="14" width="5" customWidth="1"/>
    <col min="15" max="15" width="5.33203125" customWidth="1"/>
    <col min="16" max="16" width="4.5546875" customWidth="1"/>
    <col min="17" max="17" width="4.88671875" customWidth="1"/>
  </cols>
  <sheetData>
    <row r="1" spans="2:12" ht="13.8" thickBot="1" x14ac:dyDescent="0.3">
      <c r="B1" t="s">
        <v>109</v>
      </c>
    </row>
    <row r="2" spans="2:12" ht="16.2" thickTop="1" x14ac:dyDescent="0.3">
      <c r="B2" s="67" t="s">
        <v>67</v>
      </c>
      <c r="C2" s="68"/>
      <c r="D2" s="68"/>
      <c r="E2" s="68"/>
      <c r="F2" s="69"/>
      <c r="G2" s="69"/>
      <c r="H2" s="69"/>
      <c r="I2" s="70"/>
    </row>
    <row r="3" spans="2:12" x14ac:dyDescent="0.25">
      <c r="B3" s="71"/>
      <c r="C3" s="72"/>
      <c r="D3" s="72"/>
      <c r="E3" s="72"/>
      <c r="F3" s="72"/>
      <c r="G3" s="72"/>
      <c r="H3" s="72"/>
      <c r="I3" s="73"/>
    </row>
    <row r="4" spans="2:12" ht="13.8" thickBot="1" x14ac:dyDescent="0.3">
      <c r="B4" s="74" t="s">
        <v>68</v>
      </c>
      <c r="C4" s="531" t="s">
        <v>69</v>
      </c>
      <c r="D4" s="532"/>
      <c r="E4" s="532"/>
      <c r="F4" s="75"/>
      <c r="G4" s="75"/>
      <c r="H4" s="75"/>
      <c r="I4" s="76" t="s">
        <v>70</v>
      </c>
    </row>
    <row r="5" spans="2:12" x14ac:dyDescent="0.25">
      <c r="B5" s="77" t="s">
        <v>71</v>
      </c>
      <c r="C5" s="78" t="s">
        <v>72</v>
      </c>
      <c r="D5" s="78"/>
      <c r="E5" s="78"/>
      <c r="F5" s="78"/>
      <c r="G5" s="78"/>
      <c r="H5" s="78"/>
      <c r="I5" s="79">
        <v>579785</v>
      </c>
      <c r="K5" s="100"/>
      <c r="L5" s="101"/>
    </row>
    <row r="6" spans="2:12" x14ac:dyDescent="0.25">
      <c r="B6" s="77"/>
      <c r="C6" s="78"/>
      <c r="D6" s="78"/>
      <c r="E6" s="78"/>
      <c r="F6" s="78"/>
      <c r="G6" s="78"/>
      <c r="H6" s="78"/>
      <c r="I6" s="79"/>
      <c r="K6" s="100"/>
      <c r="L6" s="101"/>
    </row>
    <row r="7" spans="2:12" x14ac:dyDescent="0.25">
      <c r="B7" s="77" t="s">
        <v>73</v>
      </c>
      <c r="C7" s="78" t="s">
        <v>74</v>
      </c>
      <c r="D7" s="78"/>
      <c r="E7" s="78"/>
      <c r="F7" s="78"/>
      <c r="G7" s="78"/>
      <c r="H7" s="78"/>
      <c r="I7" s="79">
        <v>269</v>
      </c>
      <c r="K7" s="100"/>
      <c r="L7" s="101"/>
    </row>
    <row r="8" spans="2:12" x14ac:dyDescent="0.25">
      <c r="B8" s="77"/>
      <c r="C8" s="78"/>
      <c r="D8" s="78"/>
      <c r="E8" s="78"/>
      <c r="F8" s="78"/>
      <c r="G8" s="78"/>
      <c r="H8" s="78"/>
      <c r="I8" s="79"/>
      <c r="K8" s="100"/>
      <c r="L8" s="101"/>
    </row>
    <row r="9" spans="2:12" x14ac:dyDescent="0.25">
      <c r="B9" s="77" t="s">
        <v>75</v>
      </c>
      <c r="C9" s="78" t="s">
        <v>76</v>
      </c>
      <c r="D9" s="78"/>
      <c r="E9" s="78"/>
      <c r="F9" s="78"/>
      <c r="G9" s="78"/>
      <c r="H9" s="78"/>
      <c r="I9" s="79">
        <v>21770.98</v>
      </c>
    </row>
    <row r="10" spans="2:12" x14ac:dyDescent="0.25">
      <c r="B10" s="77"/>
      <c r="C10" s="78"/>
      <c r="D10" s="78"/>
      <c r="E10" s="78"/>
      <c r="F10" s="78"/>
      <c r="G10" s="78"/>
      <c r="H10" s="78"/>
      <c r="I10" s="79"/>
    </row>
    <row r="11" spans="2:12" x14ac:dyDescent="0.25">
      <c r="B11" s="77" t="s">
        <v>77</v>
      </c>
      <c r="C11" s="78" t="s">
        <v>78</v>
      </c>
      <c r="D11" s="78"/>
      <c r="E11" s="78"/>
      <c r="F11" s="78"/>
      <c r="G11" s="78"/>
      <c r="H11" s="78"/>
      <c r="I11" s="79">
        <v>7360</v>
      </c>
    </row>
    <row r="12" spans="2:12" x14ac:dyDescent="0.25">
      <c r="B12" s="77"/>
      <c r="C12" s="78"/>
      <c r="D12" s="78"/>
      <c r="E12" s="78"/>
      <c r="F12" s="78"/>
      <c r="G12" s="78"/>
      <c r="H12" s="78"/>
      <c r="I12" s="79"/>
    </row>
    <row r="13" spans="2:12" x14ac:dyDescent="0.25">
      <c r="B13" s="77" t="s">
        <v>79</v>
      </c>
      <c r="C13" s="78" t="s">
        <v>80</v>
      </c>
      <c r="D13" s="78"/>
      <c r="E13" s="78"/>
      <c r="F13" s="78"/>
      <c r="G13" s="78"/>
      <c r="H13" s="78"/>
      <c r="I13" s="79">
        <v>140055.79999999999</v>
      </c>
    </row>
    <row r="14" spans="2:12" x14ac:dyDescent="0.25">
      <c r="B14" s="77"/>
      <c r="C14" s="78"/>
      <c r="D14" s="78"/>
      <c r="E14" s="78"/>
      <c r="F14" s="78"/>
      <c r="G14" s="78"/>
      <c r="H14" s="78"/>
      <c r="I14" s="79"/>
      <c r="L14" s="101"/>
    </row>
    <row r="15" spans="2:12" x14ac:dyDescent="0.25">
      <c r="B15" s="83" t="s">
        <v>81</v>
      </c>
      <c r="C15" s="84"/>
      <c r="D15" s="84"/>
      <c r="E15" s="84"/>
      <c r="F15" s="84"/>
      <c r="G15" s="84"/>
      <c r="H15" s="84"/>
      <c r="I15" s="85">
        <f>SUM(I5:I14)</f>
        <v>749240.78</v>
      </c>
    </row>
    <row r="16" spans="2:12" x14ac:dyDescent="0.25">
      <c r="B16" s="86"/>
      <c r="C16" s="87"/>
      <c r="D16" s="87"/>
      <c r="E16" s="87"/>
      <c r="F16" s="87"/>
      <c r="G16" s="87"/>
      <c r="H16" s="87"/>
      <c r="I16" s="88"/>
    </row>
    <row r="17" spans="2:11" ht="13.8" thickBot="1" x14ac:dyDescent="0.3">
      <c r="B17" s="89" t="s">
        <v>87</v>
      </c>
      <c r="C17" s="93"/>
      <c r="D17" s="93"/>
      <c r="E17" s="93"/>
      <c r="F17" s="93"/>
      <c r="G17" s="93"/>
      <c r="H17" s="93"/>
      <c r="I17" s="94">
        <f>+I15*0.05</f>
        <v>37462.039000000004</v>
      </c>
    </row>
    <row r="18" spans="2:11" x14ac:dyDescent="0.25">
      <c r="B18" s="86"/>
      <c r="C18" s="87"/>
      <c r="D18" s="87"/>
      <c r="E18" s="87"/>
      <c r="F18" s="87"/>
      <c r="G18" s="87"/>
      <c r="H18" s="87"/>
      <c r="I18" s="88"/>
    </row>
    <row r="19" spans="2:11" x14ac:dyDescent="0.25">
      <c r="B19" s="89" t="s">
        <v>82</v>
      </c>
      <c r="C19" s="81"/>
      <c r="D19" s="81"/>
      <c r="E19" s="81"/>
      <c r="F19" s="81"/>
      <c r="G19" s="81"/>
      <c r="H19" s="81"/>
      <c r="I19" s="90" t="s">
        <v>83</v>
      </c>
    </row>
    <row r="20" spans="2:11" x14ac:dyDescent="0.25">
      <c r="B20" s="80"/>
      <c r="C20" s="81"/>
      <c r="D20" s="81"/>
      <c r="E20" s="81"/>
      <c r="F20" s="81"/>
      <c r="G20" s="81"/>
      <c r="H20" s="81"/>
      <c r="I20" s="82"/>
    </row>
    <row r="21" spans="2:11" x14ac:dyDescent="0.25">
      <c r="B21" s="83" t="s">
        <v>84</v>
      </c>
      <c r="C21" s="84"/>
      <c r="D21" s="84"/>
      <c r="E21" s="84"/>
      <c r="F21" s="84"/>
      <c r="G21" s="84"/>
      <c r="H21" s="84"/>
      <c r="I21" s="91">
        <f>SUM(I15:I19)</f>
        <v>786702.81900000002</v>
      </c>
    </row>
    <row r="22" spans="2:11" x14ac:dyDescent="0.25">
      <c r="B22" s="86"/>
      <c r="C22" s="87"/>
      <c r="D22" s="87"/>
      <c r="E22" s="87"/>
      <c r="F22" s="87"/>
      <c r="G22" s="87"/>
      <c r="H22" s="87"/>
      <c r="I22" s="88"/>
    </row>
    <row r="23" spans="2:11" ht="13.8" thickBot="1" x14ac:dyDescent="0.3">
      <c r="B23" s="92" t="s">
        <v>85</v>
      </c>
      <c r="C23" s="81"/>
      <c r="D23" s="81"/>
      <c r="E23" s="81"/>
      <c r="F23" s="81"/>
      <c r="G23" s="81"/>
      <c r="H23" s="81"/>
      <c r="I23" s="90">
        <f>+I21*0.14</f>
        <v>110138.39466000002</v>
      </c>
    </row>
    <row r="24" spans="2:11" x14ac:dyDescent="0.25">
      <c r="C24" s="81"/>
      <c r="D24" s="81"/>
      <c r="E24" s="81"/>
      <c r="F24" s="81"/>
      <c r="G24" s="81"/>
      <c r="H24" s="81"/>
      <c r="I24" s="90"/>
      <c r="J24" s="98"/>
      <c r="K24" s="98"/>
    </row>
    <row r="25" spans="2:11" x14ac:dyDescent="0.25">
      <c r="B25" s="89" t="s">
        <v>86</v>
      </c>
      <c r="C25" s="87"/>
      <c r="D25" s="87"/>
      <c r="E25" s="87"/>
      <c r="F25" s="87"/>
      <c r="G25" s="87"/>
      <c r="H25" s="87"/>
      <c r="I25" s="90">
        <f>SUM(I21:I23)</f>
        <v>896841.21366000001</v>
      </c>
      <c r="J25" s="99"/>
      <c r="K25" s="99"/>
    </row>
    <row r="26" spans="2:11" ht="13.8" thickBot="1" x14ac:dyDescent="0.3">
      <c r="B26" s="95"/>
      <c r="C26" s="96"/>
      <c r="D26" s="96"/>
      <c r="E26" s="96"/>
      <c r="F26" s="96"/>
      <c r="G26" s="96"/>
      <c r="H26" s="96"/>
      <c r="I26" s="97"/>
    </row>
    <row r="27" spans="2:11" ht="13.8" thickTop="1" x14ac:dyDescent="0.25"/>
    <row r="34" spans="2:9" ht="13.8" thickBot="1" x14ac:dyDescent="0.3"/>
    <row r="35" spans="2:9" ht="16.2" thickTop="1" x14ac:dyDescent="0.3">
      <c r="B35" s="67" t="s">
        <v>67</v>
      </c>
      <c r="C35" s="68"/>
      <c r="D35" s="68"/>
      <c r="E35" s="68"/>
      <c r="F35" s="69"/>
      <c r="G35" s="69"/>
      <c r="H35" s="69"/>
      <c r="I35" s="70"/>
    </row>
    <row r="36" spans="2:9" x14ac:dyDescent="0.25">
      <c r="B36" s="71"/>
      <c r="C36" s="72"/>
      <c r="D36" s="72"/>
      <c r="E36" s="72"/>
      <c r="F36" s="72"/>
      <c r="G36" s="72"/>
      <c r="H36" s="72"/>
      <c r="I36" s="73"/>
    </row>
    <row r="37" spans="2:9" ht="13.8" thickBot="1" x14ac:dyDescent="0.3">
      <c r="B37" s="74" t="s">
        <v>68</v>
      </c>
      <c r="C37" s="119" t="s">
        <v>69</v>
      </c>
      <c r="D37" s="120"/>
      <c r="E37" s="120"/>
      <c r="F37" s="75"/>
      <c r="G37" s="75"/>
      <c r="H37" s="75"/>
      <c r="I37" s="76" t="s">
        <v>70</v>
      </c>
    </row>
    <row r="38" spans="2:9" x14ac:dyDescent="0.25">
      <c r="B38" s="77" t="s">
        <v>71</v>
      </c>
      <c r="C38" s="78" t="s">
        <v>72</v>
      </c>
      <c r="D38" s="78"/>
      <c r="E38" s="78"/>
      <c r="F38" s="78"/>
      <c r="G38" s="78"/>
      <c r="H38" s="78"/>
      <c r="I38" s="79">
        <v>893800</v>
      </c>
    </row>
    <row r="39" spans="2:9" x14ac:dyDescent="0.25">
      <c r="B39" s="77"/>
      <c r="C39" s="78"/>
      <c r="D39" s="78"/>
      <c r="E39" s="78"/>
      <c r="F39" s="78"/>
      <c r="G39" s="78"/>
      <c r="H39" s="78"/>
      <c r="I39" s="79"/>
    </row>
    <row r="40" spans="2:9" x14ac:dyDescent="0.25">
      <c r="B40" s="77" t="s">
        <v>73</v>
      </c>
      <c r="C40" s="78" t="s">
        <v>74</v>
      </c>
      <c r="D40" s="78"/>
      <c r="E40" s="78"/>
      <c r="F40" s="78"/>
      <c r="G40" s="78"/>
      <c r="H40" s="78"/>
      <c r="I40" s="79">
        <v>440000</v>
      </c>
    </row>
    <row r="41" spans="2:9" x14ac:dyDescent="0.25">
      <c r="B41" s="77"/>
      <c r="C41" s="78"/>
      <c r="D41" s="78"/>
      <c r="E41" s="78"/>
      <c r="F41" s="78"/>
      <c r="G41" s="78"/>
      <c r="H41" s="78"/>
      <c r="I41" s="79"/>
    </row>
    <row r="42" spans="2:9" x14ac:dyDescent="0.25">
      <c r="B42" s="77" t="s">
        <v>75</v>
      </c>
      <c r="C42" s="78" t="s">
        <v>76</v>
      </c>
      <c r="D42" s="78"/>
      <c r="E42" s="78"/>
      <c r="F42" s="78"/>
      <c r="G42" s="78"/>
      <c r="H42" s="78"/>
      <c r="I42" s="79">
        <v>3560</v>
      </c>
    </row>
    <row r="43" spans="2:9" x14ac:dyDescent="0.25">
      <c r="B43" s="77"/>
      <c r="C43" s="78"/>
      <c r="D43" s="78"/>
      <c r="E43" s="78"/>
      <c r="F43" s="78"/>
      <c r="G43" s="78"/>
      <c r="H43" s="78"/>
      <c r="I43" s="79"/>
    </row>
    <row r="44" spans="2:9" x14ac:dyDescent="0.25">
      <c r="B44" s="77" t="s">
        <v>77</v>
      </c>
      <c r="C44" s="78" t="s">
        <v>78</v>
      </c>
      <c r="D44" s="78"/>
      <c r="E44" s="78"/>
      <c r="F44" s="78"/>
      <c r="G44" s="78"/>
      <c r="H44" s="78"/>
      <c r="I44" s="79">
        <v>1200</v>
      </c>
    </row>
    <row r="45" spans="2:9" x14ac:dyDescent="0.25">
      <c r="B45" s="77"/>
      <c r="C45" s="78"/>
      <c r="D45" s="78"/>
      <c r="E45" s="78"/>
      <c r="F45" s="78"/>
      <c r="G45" s="78"/>
      <c r="H45" s="78"/>
      <c r="I45" s="79"/>
    </row>
    <row r="46" spans="2:9" x14ac:dyDescent="0.25">
      <c r="B46" s="77" t="s">
        <v>79</v>
      </c>
      <c r="C46" s="78" t="s">
        <v>80</v>
      </c>
      <c r="D46" s="78"/>
      <c r="E46" s="78"/>
      <c r="F46" s="78"/>
      <c r="G46" s="78"/>
      <c r="H46" s="78"/>
      <c r="I46" s="79">
        <v>50932</v>
      </c>
    </row>
    <row r="47" spans="2:9" x14ac:dyDescent="0.25">
      <c r="B47" s="77"/>
      <c r="C47" s="78"/>
      <c r="D47" s="78"/>
      <c r="E47" s="78"/>
      <c r="F47" s="78"/>
      <c r="G47" s="78"/>
      <c r="H47" s="78"/>
      <c r="I47" s="79"/>
    </row>
    <row r="48" spans="2:9" x14ac:dyDescent="0.25">
      <c r="B48" s="83" t="s">
        <v>81</v>
      </c>
      <c r="C48" s="84"/>
      <c r="D48" s="84"/>
      <c r="E48" s="84"/>
      <c r="F48" s="84"/>
      <c r="G48" s="84"/>
      <c r="H48" s="84"/>
      <c r="I48" s="85">
        <f>SUM(I38:I47)</f>
        <v>1389492</v>
      </c>
    </row>
    <row r="49" spans="2:9" x14ac:dyDescent="0.25">
      <c r="B49" s="86"/>
      <c r="C49" s="87"/>
      <c r="D49" s="87"/>
      <c r="E49" s="87"/>
      <c r="F49" s="87"/>
      <c r="G49" s="87"/>
      <c r="H49" s="87"/>
      <c r="I49" s="88"/>
    </row>
    <row r="50" spans="2:9" ht="13.8" thickBot="1" x14ac:dyDescent="0.3">
      <c r="B50" s="89" t="s">
        <v>87</v>
      </c>
      <c r="C50" s="93"/>
      <c r="D50" s="93"/>
      <c r="E50" s="93"/>
      <c r="F50" s="93"/>
      <c r="G50" s="93"/>
      <c r="H50" s="93"/>
      <c r="I50" s="94">
        <f>+I48*0.05</f>
        <v>69474.600000000006</v>
      </c>
    </row>
    <row r="51" spans="2:9" x14ac:dyDescent="0.25">
      <c r="B51" s="86"/>
      <c r="C51" s="87"/>
      <c r="D51" s="87"/>
      <c r="E51" s="87"/>
      <c r="F51" s="87"/>
      <c r="G51" s="87"/>
      <c r="H51" s="87"/>
      <c r="I51" s="88"/>
    </row>
    <row r="52" spans="2:9" x14ac:dyDescent="0.25">
      <c r="B52" s="89" t="s">
        <v>82</v>
      </c>
      <c r="C52" s="81"/>
      <c r="D52" s="81"/>
      <c r="E52" s="81"/>
      <c r="F52" s="81"/>
      <c r="G52" s="81"/>
      <c r="H52" s="81"/>
      <c r="I52" s="90" t="s">
        <v>83</v>
      </c>
    </row>
    <row r="53" spans="2:9" x14ac:dyDescent="0.25">
      <c r="B53" s="80"/>
      <c r="C53" s="81"/>
      <c r="D53" s="81"/>
      <c r="E53" s="81"/>
      <c r="F53" s="81"/>
      <c r="G53" s="81"/>
      <c r="H53" s="81"/>
      <c r="I53" s="82"/>
    </row>
    <row r="54" spans="2:9" x14ac:dyDescent="0.25">
      <c r="B54" s="83" t="s">
        <v>84</v>
      </c>
      <c r="C54" s="84"/>
      <c r="D54" s="84"/>
      <c r="E54" s="84"/>
      <c r="F54" s="84"/>
      <c r="G54" s="84"/>
      <c r="H54" s="84"/>
      <c r="I54" s="91">
        <f>SUM(I48:I52)</f>
        <v>1458966.6</v>
      </c>
    </row>
    <row r="55" spans="2:9" x14ac:dyDescent="0.25">
      <c r="B55" s="86"/>
      <c r="C55" s="87"/>
      <c r="D55" s="87"/>
      <c r="E55" s="87"/>
      <c r="F55" s="87"/>
      <c r="G55" s="87"/>
      <c r="H55" s="87"/>
      <c r="I55" s="88"/>
    </row>
    <row r="56" spans="2:9" ht="13.8" thickBot="1" x14ac:dyDescent="0.3">
      <c r="B56" s="92" t="s">
        <v>85</v>
      </c>
      <c r="C56" s="81"/>
      <c r="D56" s="81"/>
      <c r="E56" s="81"/>
      <c r="F56" s="81"/>
      <c r="G56" s="81"/>
      <c r="H56" s="81"/>
      <c r="I56" s="90">
        <f>+I54*0.14</f>
        <v>204255.32400000002</v>
      </c>
    </row>
    <row r="57" spans="2:9" x14ac:dyDescent="0.25">
      <c r="C57" s="81"/>
      <c r="D57" s="81"/>
      <c r="E57" s="81"/>
      <c r="F57" s="81"/>
      <c r="G57" s="81"/>
      <c r="H57" s="81"/>
      <c r="I57" s="90"/>
    </row>
    <row r="58" spans="2:9" x14ac:dyDescent="0.25">
      <c r="B58" s="89" t="s">
        <v>86</v>
      </c>
      <c r="C58" s="87"/>
      <c r="D58" s="87"/>
      <c r="E58" s="87"/>
      <c r="F58" s="87"/>
      <c r="G58" s="87"/>
      <c r="H58" s="87"/>
      <c r="I58" s="90">
        <f>SUM(I54:I56)</f>
        <v>1663221.9240000001</v>
      </c>
    </row>
    <row r="59" spans="2:9" ht="13.8" thickBot="1" x14ac:dyDescent="0.3">
      <c r="B59" s="95"/>
      <c r="C59" s="96"/>
      <c r="D59" s="96"/>
      <c r="E59" s="96"/>
      <c r="F59" s="96"/>
      <c r="G59" s="96"/>
      <c r="H59" s="96"/>
      <c r="I59" s="97"/>
    </row>
    <row r="60" spans="2:9" ht="13.8" thickTop="1" x14ac:dyDescent="0.25"/>
  </sheetData>
  <mergeCells count="1">
    <mergeCell ref="C4:E4"/>
  </mergeCells>
  <pageMargins left="0.7" right="0.7" top="0.75" bottom="0.75" header="0.3" footer="0.3"/>
  <pageSetup paperSize="9" orientation="portrait"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H169"/>
  <sheetViews>
    <sheetView view="pageBreakPreview" topLeftCell="A62" zoomScaleNormal="42" zoomScaleSheetLayoutView="100" workbookViewId="0">
      <selection activeCell="B136" sqref="B136"/>
    </sheetView>
  </sheetViews>
  <sheetFormatPr defaultRowHeight="13.2" x14ac:dyDescent="0.25"/>
  <cols>
    <col min="1" max="1" width="8.109375" style="257" customWidth="1"/>
    <col min="2" max="2" width="127.33203125" style="257" customWidth="1"/>
    <col min="3" max="8" width="87.5546875" style="257" customWidth="1"/>
    <col min="9" max="256" width="9.109375" style="218"/>
    <col min="257" max="257" width="255.6640625" style="218" customWidth="1"/>
    <col min="258" max="264" width="87.5546875" style="218" customWidth="1"/>
    <col min="265" max="512" width="9.109375" style="218"/>
    <col min="513" max="513" width="255.6640625" style="218" customWidth="1"/>
    <col min="514" max="520" width="87.5546875" style="218" customWidth="1"/>
    <col min="521" max="768" width="9.109375" style="218"/>
    <col min="769" max="769" width="255.6640625" style="218" customWidth="1"/>
    <col min="770" max="776" width="87.5546875" style="218" customWidth="1"/>
    <col min="777" max="1024" width="9.109375" style="218"/>
    <col min="1025" max="1025" width="255.6640625" style="218" customWidth="1"/>
    <col min="1026" max="1032" width="87.5546875" style="218" customWidth="1"/>
    <col min="1033" max="1280" width="9.109375" style="218"/>
    <col min="1281" max="1281" width="255.6640625" style="218" customWidth="1"/>
    <col min="1282" max="1288" width="87.5546875" style="218" customWidth="1"/>
    <col min="1289" max="1536" width="9.109375" style="218"/>
    <col min="1537" max="1537" width="255.6640625" style="218" customWidth="1"/>
    <col min="1538" max="1544" width="87.5546875" style="218" customWidth="1"/>
    <col min="1545" max="1792" width="9.109375" style="218"/>
    <col min="1793" max="1793" width="255.6640625" style="218" customWidth="1"/>
    <col min="1794" max="1800" width="87.5546875" style="218" customWidth="1"/>
    <col min="1801" max="2048" width="9.109375" style="218"/>
    <col min="2049" max="2049" width="255.6640625" style="218" customWidth="1"/>
    <col min="2050" max="2056" width="87.5546875" style="218" customWidth="1"/>
    <col min="2057" max="2304" width="9.109375" style="218"/>
    <col min="2305" max="2305" width="255.6640625" style="218" customWidth="1"/>
    <col min="2306" max="2312" width="87.5546875" style="218" customWidth="1"/>
    <col min="2313" max="2560" width="9.109375" style="218"/>
    <col min="2561" max="2561" width="255.6640625" style="218" customWidth="1"/>
    <col min="2562" max="2568" width="87.5546875" style="218" customWidth="1"/>
    <col min="2569" max="2816" width="9.109375" style="218"/>
    <col min="2817" max="2817" width="255.6640625" style="218" customWidth="1"/>
    <col min="2818" max="2824" width="87.5546875" style="218" customWidth="1"/>
    <col min="2825" max="3072" width="9.109375" style="218"/>
    <col min="3073" max="3073" width="255.6640625" style="218" customWidth="1"/>
    <col min="3074" max="3080" width="87.5546875" style="218" customWidth="1"/>
    <col min="3081" max="3328" width="9.109375" style="218"/>
    <col min="3329" max="3329" width="255.6640625" style="218" customWidth="1"/>
    <col min="3330" max="3336" width="87.5546875" style="218" customWidth="1"/>
    <col min="3337" max="3584" width="9.109375" style="218"/>
    <col min="3585" max="3585" width="255.6640625" style="218" customWidth="1"/>
    <col min="3586" max="3592" width="87.5546875" style="218" customWidth="1"/>
    <col min="3593" max="3840" width="9.109375" style="218"/>
    <col min="3841" max="3841" width="255.6640625" style="218" customWidth="1"/>
    <col min="3842" max="3848" width="87.5546875" style="218" customWidth="1"/>
    <col min="3849" max="4096" width="9.109375" style="218"/>
    <col min="4097" max="4097" width="255.6640625" style="218" customWidth="1"/>
    <col min="4098" max="4104" width="87.5546875" style="218" customWidth="1"/>
    <col min="4105" max="4352" width="9.109375" style="218"/>
    <col min="4353" max="4353" width="255.6640625" style="218" customWidth="1"/>
    <col min="4354" max="4360" width="87.5546875" style="218" customWidth="1"/>
    <col min="4361" max="4608" width="9.109375" style="218"/>
    <col min="4609" max="4609" width="255.6640625" style="218" customWidth="1"/>
    <col min="4610" max="4616" width="87.5546875" style="218" customWidth="1"/>
    <col min="4617" max="4864" width="9.109375" style="218"/>
    <col min="4865" max="4865" width="255.6640625" style="218" customWidth="1"/>
    <col min="4866" max="4872" width="87.5546875" style="218" customWidth="1"/>
    <col min="4873" max="5120" width="9.109375" style="218"/>
    <col min="5121" max="5121" width="255.6640625" style="218" customWidth="1"/>
    <col min="5122" max="5128" width="87.5546875" style="218" customWidth="1"/>
    <col min="5129" max="5376" width="9.109375" style="218"/>
    <col min="5377" max="5377" width="255.6640625" style="218" customWidth="1"/>
    <col min="5378" max="5384" width="87.5546875" style="218" customWidth="1"/>
    <col min="5385" max="5632" width="9.109375" style="218"/>
    <col min="5633" max="5633" width="255.6640625" style="218" customWidth="1"/>
    <col min="5634" max="5640" width="87.5546875" style="218" customWidth="1"/>
    <col min="5641" max="5888" width="9.109375" style="218"/>
    <col min="5889" max="5889" width="255.6640625" style="218" customWidth="1"/>
    <col min="5890" max="5896" width="87.5546875" style="218" customWidth="1"/>
    <col min="5897" max="6144" width="9.109375" style="218"/>
    <col min="6145" max="6145" width="255.6640625" style="218" customWidth="1"/>
    <col min="6146" max="6152" width="87.5546875" style="218" customWidth="1"/>
    <col min="6153" max="6400" width="9.109375" style="218"/>
    <col min="6401" max="6401" width="255.6640625" style="218" customWidth="1"/>
    <col min="6402" max="6408" width="87.5546875" style="218" customWidth="1"/>
    <col min="6409" max="6656" width="9.109375" style="218"/>
    <col min="6657" max="6657" width="255.6640625" style="218" customWidth="1"/>
    <col min="6658" max="6664" width="87.5546875" style="218" customWidth="1"/>
    <col min="6665" max="6912" width="9.109375" style="218"/>
    <col min="6913" max="6913" width="255.6640625" style="218" customWidth="1"/>
    <col min="6914" max="6920" width="87.5546875" style="218" customWidth="1"/>
    <col min="6921" max="7168" width="9.109375" style="218"/>
    <col min="7169" max="7169" width="255.6640625" style="218" customWidth="1"/>
    <col min="7170" max="7176" width="87.5546875" style="218" customWidth="1"/>
    <col min="7177" max="7424" width="9.109375" style="218"/>
    <col min="7425" max="7425" width="255.6640625" style="218" customWidth="1"/>
    <col min="7426" max="7432" width="87.5546875" style="218" customWidth="1"/>
    <col min="7433" max="7680" width="9.109375" style="218"/>
    <col min="7681" max="7681" width="255.6640625" style="218" customWidth="1"/>
    <col min="7682" max="7688" width="87.5546875" style="218" customWidth="1"/>
    <col min="7689" max="7936" width="9.109375" style="218"/>
    <col min="7937" max="7937" width="255.6640625" style="218" customWidth="1"/>
    <col min="7938" max="7944" width="87.5546875" style="218" customWidth="1"/>
    <col min="7945" max="8192" width="9.109375" style="218"/>
    <col min="8193" max="8193" width="255.6640625" style="218" customWidth="1"/>
    <col min="8194" max="8200" width="87.5546875" style="218" customWidth="1"/>
    <col min="8201" max="8448" width="9.109375" style="218"/>
    <col min="8449" max="8449" width="255.6640625" style="218" customWidth="1"/>
    <col min="8450" max="8456" width="87.5546875" style="218" customWidth="1"/>
    <col min="8457" max="8704" width="9.109375" style="218"/>
    <col min="8705" max="8705" width="255.6640625" style="218" customWidth="1"/>
    <col min="8706" max="8712" width="87.5546875" style="218" customWidth="1"/>
    <col min="8713" max="8960" width="9.109375" style="218"/>
    <col min="8961" max="8961" width="255.6640625" style="218" customWidth="1"/>
    <col min="8962" max="8968" width="87.5546875" style="218" customWidth="1"/>
    <col min="8969" max="9216" width="9.109375" style="218"/>
    <col min="9217" max="9217" width="255.6640625" style="218" customWidth="1"/>
    <col min="9218" max="9224" width="87.5546875" style="218" customWidth="1"/>
    <col min="9225" max="9472" width="9.109375" style="218"/>
    <col min="9473" max="9473" width="255.6640625" style="218" customWidth="1"/>
    <col min="9474" max="9480" width="87.5546875" style="218" customWidth="1"/>
    <col min="9481" max="9728" width="9.109375" style="218"/>
    <col min="9729" max="9729" width="255.6640625" style="218" customWidth="1"/>
    <col min="9730" max="9736" width="87.5546875" style="218" customWidth="1"/>
    <col min="9737" max="9984" width="9.109375" style="218"/>
    <col min="9985" max="9985" width="255.6640625" style="218" customWidth="1"/>
    <col min="9986" max="9992" width="87.5546875" style="218" customWidth="1"/>
    <col min="9993" max="10240" width="9.109375" style="218"/>
    <col min="10241" max="10241" width="255.6640625" style="218" customWidth="1"/>
    <col min="10242" max="10248" width="87.5546875" style="218" customWidth="1"/>
    <col min="10249" max="10496" width="9.109375" style="218"/>
    <col min="10497" max="10497" width="255.6640625" style="218" customWidth="1"/>
    <col min="10498" max="10504" width="87.5546875" style="218" customWidth="1"/>
    <col min="10505" max="10752" width="9.109375" style="218"/>
    <col min="10753" max="10753" width="255.6640625" style="218" customWidth="1"/>
    <col min="10754" max="10760" width="87.5546875" style="218" customWidth="1"/>
    <col min="10761" max="11008" width="9.109375" style="218"/>
    <col min="11009" max="11009" width="255.6640625" style="218" customWidth="1"/>
    <col min="11010" max="11016" width="87.5546875" style="218" customWidth="1"/>
    <col min="11017" max="11264" width="9.109375" style="218"/>
    <col min="11265" max="11265" width="255.6640625" style="218" customWidth="1"/>
    <col min="11266" max="11272" width="87.5546875" style="218" customWidth="1"/>
    <col min="11273" max="11520" width="9.109375" style="218"/>
    <col min="11521" max="11521" width="255.6640625" style="218" customWidth="1"/>
    <col min="11522" max="11528" width="87.5546875" style="218" customWidth="1"/>
    <col min="11529" max="11776" width="9.109375" style="218"/>
    <col min="11777" max="11777" width="255.6640625" style="218" customWidth="1"/>
    <col min="11778" max="11784" width="87.5546875" style="218" customWidth="1"/>
    <col min="11785" max="12032" width="9.109375" style="218"/>
    <col min="12033" max="12033" width="255.6640625" style="218" customWidth="1"/>
    <col min="12034" max="12040" width="87.5546875" style="218" customWidth="1"/>
    <col min="12041" max="12288" width="9.109375" style="218"/>
    <col min="12289" max="12289" width="255.6640625" style="218" customWidth="1"/>
    <col min="12290" max="12296" width="87.5546875" style="218" customWidth="1"/>
    <col min="12297" max="12544" width="9.109375" style="218"/>
    <col min="12545" max="12545" width="255.6640625" style="218" customWidth="1"/>
    <col min="12546" max="12552" width="87.5546875" style="218" customWidth="1"/>
    <col min="12553" max="12800" width="9.109375" style="218"/>
    <col min="12801" max="12801" width="255.6640625" style="218" customWidth="1"/>
    <col min="12802" max="12808" width="87.5546875" style="218" customWidth="1"/>
    <col min="12809" max="13056" width="9.109375" style="218"/>
    <col min="13057" max="13057" width="255.6640625" style="218" customWidth="1"/>
    <col min="13058" max="13064" width="87.5546875" style="218" customWidth="1"/>
    <col min="13065" max="13312" width="9.109375" style="218"/>
    <col min="13313" max="13313" width="255.6640625" style="218" customWidth="1"/>
    <col min="13314" max="13320" width="87.5546875" style="218" customWidth="1"/>
    <col min="13321" max="13568" width="9.109375" style="218"/>
    <col min="13569" max="13569" width="255.6640625" style="218" customWidth="1"/>
    <col min="13570" max="13576" width="87.5546875" style="218" customWidth="1"/>
    <col min="13577" max="13824" width="9.109375" style="218"/>
    <col min="13825" max="13825" width="255.6640625" style="218" customWidth="1"/>
    <col min="13826" max="13832" width="87.5546875" style="218" customWidth="1"/>
    <col min="13833" max="14080" width="9.109375" style="218"/>
    <col min="14081" max="14081" width="255.6640625" style="218" customWidth="1"/>
    <col min="14082" max="14088" width="87.5546875" style="218" customWidth="1"/>
    <col min="14089" max="14336" width="9.109375" style="218"/>
    <col min="14337" max="14337" width="255.6640625" style="218" customWidth="1"/>
    <col min="14338" max="14344" width="87.5546875" style="218" customWidth="1"/>
    <col min="14345" max="14592" width="9.109375" style="218"/>
    <col min="14593" max="14593" width="255.6640625" style="218" customWidth="1"/>
    <col min="14594" max="14600" width="87.5546875" style="218" customWidth="1"/>
    <col min="14601" max="14848" width="9.109375" style="218"/>
    <col min="14849" max="14849" width="255.6640625" style="218" customWidth="1"/>
    <col min="14850" max="14856" width="87.5546875" style="218" customWidth="1"/>
    <col min="14857" max="15104" width="9.109375" style="218"/>
    <col min="15105" max="15105" width="255.6640625" style="218" customWidth="1"/>
    <col min="15106" max="15112" width="87.5546875" style="218" customWidth="1"/>
    <col min="15113" max="15360" width="9.109375" style="218"/>
    <col min="15361" max="15361" width="255.6640625" style="218" customWidth="1"/>
    <col min="15362" max="15368" width="87.5546875" style="218" customWidth="1"/>
    <col min="15369" max="15616" width="9.109375" style="218"/>
    <col min="15617" max="15617" width="255.6640625" style="218" customWidth="1"/>
    <col min="15618" max="15624" width="87.5546875" style="218" customWidth="1"/>
    <col min="15625" max="15872" width="9.109375" style="218"/>
    <col min="15873" max="15873" width="255.6640625" style="218" customWidth="1"/>
    <col min="15874" max="15880" width="87.5546875" style="218" customWidth="1"/>
    <col min="15881" max="16128" width="9.109375" style="218"/>
    <col min="16129" max="16129" width="255.6640625" style="218" customWidth="1"/>
    <col min="16130" max="16136" width="87.5546875" style="218" customWidth="1"/>
    <col min="16137" max="16384" width="9.109375" style="218"/>
  </cols>
  <sheetData>
    <row r="1" spans="1:5" ht="25.2" x14ac:dyDescent="0.25">
      <c r="A1" s="387"/>
      <c r="B1" s="388" t="s">
        <v>172</v>
      </c>
      <c r="C1" s="256"/>
      <c r="D1" s="256"/>
    </row>
    <row r="2" spans="1:5" ht="19.5" customHeight="1" x14ac:dyDescent="0.25">
      <c r="A2" s="389">
        <v>1</v>
      </c>
      <c r="B2" s="390" t="s">
        <v>173</v>
      </c>
    </row>
    <row r="3" spans="1:5" ht="13.8" x14ac:dyDescent="0.25">
      <c r="A3" s="391">
        <v>1.1000000000000001</v>
      </c>
      <c r="B3" s="392" t="s">
        <v>172</v>
      </c>
      <c r="C3" s="256"/>
      <c r="D3" s="256"/>
      <c r="E3" s="256"/>
    </row>
    <row r="4" spans="1:5" ht="55.2" x14ac:dyDescent="0.25">
      <c r="A4" s="393" t="s">
        <v>113</v>
      </c>
      <c r="B4" s="392" t="s">
        <v>174</v>
      </c>
    </row>
    <row r="5" spans="1:5" ht="13.8" x14ac:dyDescent="0.25">
      <c r="A5" s="393"/>
      <c r="B5" s="392"/>
    </row>
    <row r="6" spans="1:5" ht="27.6" x14ac:dyDescent="0.25">
      <c r="A6" s="393" t="s">
        <v>175</v>
      </c>
      <c r="B6" s="392" t="s">
        <v>176</v>
      </c>
    </row>
    <row r="7" spans="1:5" ht="13.8" x14ac:dyDescent="0.25">
      <c r="A7" s="393"/>
      <c r="B7" s="392"/>
    </row>
    <row r="8" spans="1:5" ht="13.8" x14ac:dyDescent="0.25">
      <c r="A8" s="393" t="s">
        <v>177</v>
      </c>
      <c r="B8" s="392" t="s">
        <v>178</v>
      </c>
    </row>
    <row r="9" spans="1:5" ht="13.8" x14ac:dyDescent="0.25">
      <c r="A9" s="393"/>
      <c r="B9" s="392"/>
    </row>
    <row r="10" spans="1:5" ht="13.8" x14ac:dyDescent="0.25">
      <c r="A10" s="393" t="s">
        <v>179</v>
      </c>
      <c r="B10" s="392" t="s">
        <v>180</v>
      </c>
    </row>
    <row r="11" spans="1:5" ht="13.8" x14ac:dyDescent="0.25">
      <c r="A11" s="393"/>
      <c r="B11" s="392"/>
    </row>
    <row r="12" spans="1:5" ht="55.2" x14ac:dyDescent="0.25">
      <c r="A12" s="393" t="s">
        <v>181</v>
      </c>
      <c r="B12" s="392" t="s">
        <v>182</v>
      </c>
    </row>
    <row r="13" spans="1:5" ht="13.8" x14ac:dyDescent="0.25">
      <c r="A13" s="393"/>
      <c r="B13" s="392"/>
    </row>
    <row r="14" spans="1:5" ht="27.6" x14ac:dyDescent="0.25">
      <c r="A14" s="393" t="s">
        <v>183</v>
      </c>
      <c r="B14" s="392" t="s">
        <v>184</v>
      </c>
    </row>
    <row r="15" spans="1:5" ht="13.8" x14ac:dyDescent="0.25">
      <c r="A15" s="393"/>
      <c r="B15" s="392"/>
    </row>
    <row r="16" spans="1:5" ht="41.4" x14ac:dyDescent="0.25">
      <c r="A16" s="393" t="s">
        <v>185</v>
      </c>
      <c r="B16" s="392" t="s">
        <v>186</v>
      </c>
    </row>
    <row r="17" spans="1:2" ht="13.8" x14ac:dyDescent="0.25">
      <c r="A17" s="393"/>
      <c r="B17" s="392"/>
    </row>
    <row r="18" spans="1:2" ht="55.2" x14ac:dyDescent="0.25">
      <c r="A18" s="393" t="s">
        <v>187</v>
      </c>
      <c r="B18" s="392" t="s">
        <v>188</v>
      </c>
    </row>
    <row r="19" spans="1:2" ht="13.8" x14ac:dyDescent="0.25">
      <c r="A19" s="393"/>
      <c r="B19" s="392"/>
    </row>
    <row r="20" spans="1:2" ht="55.2" x14ac:dyDescent="0.25">
      <c r="A20" s="393" t="s">
        <v>189</v>
      </c>
      <c r="B20" s="392" t="s">
        <v>190</v>
      </c>
    </row>
    <row r="21" spans="1:2" ht="13.8" x14ac:dyDescent="0.25">
      <c r="A21" s="393"/>
      <c r="B21" s="392"/>
    </row>
    <row r="22" spans="1:2" ht="13.8" x14ac:dyDescent="0.25">
      <c r="A22" s="393" t="s">
        <v>191</v>
      </c>
      <c r="B22" s="392" t="s">
        <v>192</v>
      </c>
    </row>
    <row r="23" spans="1:2" ht="13.8" x14ac:dyDescent="0.25">
      <c r="A23" s="393"/>
      <c r="B23" s="392"/>
    </row>
    <row r="24" spans="1:2" ht="13.8" x14ac:dyDescent="0.25">
      <c r="A24" s="393" t="s">
        <v>193</v>
      </c>
      <c r="B24" s="392" t="s">
        <v>194</v>
      </c>
    </row>
    <row r="25" spans="1:2" ht="13.8" x14ac:dyDescent="0.25">
      <c r="A25" s="393"/>
      <c r="B25" s="392"/>
    </row>
    <row r="26" spans="1:2" ht="27.6" x14ac:dyDescent="0.25">
      <c r="A26" s="393" t="s">
        <v>195</v>
      </c>
      <c r="B26" s="392" t="s">
        <v>196</v>
      </c>
    </row>
    <row r="27" spans="1:2" ht="13.8" x14ac:dyDescent="0.25">
      <c r="A27" s="393"/>
      <c r="B27" s="392"/>
    </row>
    <row r="28" spans="1:2" ht="41.4" x14ac:dyDescent="0.25">
      <c r="A28" s="393" t="s">
        <v>197</v>
      </c>
      <c r="B28" s="392" t="s">
        <v>198</v>
      </c>
    </row>
    <row r="29" spans="1:2" ht="13.8" x14ac:dyDescent="0.25">
      <c r="A29" s="393"/>
      <c r="B29" s="392"/>
    </row>
    <row r="30" spans="1:2" ht="13.8" x14ac:dyDescent="0.25">
      <c r="A30" s="393" t="s">
        <v>199</v>
      </c>
      <c r="B30" s="392" t="s">
        <v>200</v>
      </c>
    </row>
    <row r="31" spans="1:2" ht="13.8" x14ac:dyDescent="0.25">
      <c r="A31" s="393" t="s">
        <v>201</v>
      </c>
      <c r="B31" s="392" t="s">
        <v>202</v>
      </c>
    </row>
    <row r="32" spans="1:2" ht="13.8" x14ac:dyDescent="0.25">
      <c r="A32" s="393"/>
      <c r="B32" s="392"/>
    </row>
    <row r="33" spans="1:2" ht="13.8" x14ac:dyDescent="0.25">
      <c r="A33" s="393" t="s">
        <v>203</v>
      </c>
      <c r="B33" s="392" t="s">
        <v>204</v>
      </c>
    </row>
    <row r="34" spans="1:2" ht="13.8" x14ac:dyDescent="0.25">
      <c r="A34" s="393"/>
      <c r="B34" s="394"/>
    </row>
    <row r="35" spans="1:2" ht="13.8" x14ac:dyDescent="0.25">
      <c r="A35" s="393"/>
      <c r="B35" s="394" t="s">
        <v>205</v>
      </c>
    </row>
    <row r="36" spans="1:2" ht="13.8" x14ac:dyDescent="0.25">
      <c r="A36" s="393"/>
      <c r="B36" s="394"/>
    </row>
    <row r="37" spans="1:2" ht="13.8" x14ac:dyDescent="0.25">
      <c r="A37" s="393"/>
      <c r="B37" s="394" t="s">
        <v>206</v>
      </c>
    </row>
    <row r="38" spans="1:2" ht="13.8" x14ac:dyDescent="0.25">
      <c r="A38" s="393"/>
      <c r="B38" s="394"/>
    </row>
    <row r="39" spans="1:2" ht="13.8" x14ac:dyDescent="0.25">
      <c r="A39" s="393"/>
      <c r="B39" s="394" t="s">
        <v>207</v>
      </c>
    </row>
    <row r="40" spans="1:2" ht="13.8" x14ac:dyDescent="0.25">
      <c r="A40" s="393"/>
      <c r="B40" s="394"/>
    </row>
    <row r="41" spans="1:2" ht="16.5" customHeight="1" x14ac:dyDescent="0.25">
      <c r="A41" s="496"/>
      <c r="B41" s="497"/>
    </row>
    <row r="42" spans="1:2" ht="16.5" customHeight="1" x14ac:dyDescent="0.25">
      <c r="A42" s="496"/>
      <c r="B42" s="497"/>
    </row>
    <row r="43" spans="1:2" ht="27.6" x14ac:dyDescent="0.25">
      <c r="A43" s="393"/>
      <c r="B43" s="392" t="s">
        <v>208</v>
      </c>
    </row>
    <row r="44" spans="1:2" ht="13.8" x14ac:dyDescent="0.25">
      <c r="A44" s="393"/>
      <c r="B44" s="394"/>
    </row>
    <row r="45" spans="1:2" ht="13.8" x14ac:dyDescent="0.25">
      <c r="A45" s="393" t="s">
        <v>209</v>
      </c>
      <c r="B45" s="392" t="s">
        <v>210</v>
      </c>
    </row>
    <row r="46" spans="1:2" ht="13.8" x14ac:dyDescent="0.25">
      <c r="A46" s="393"/>
      <c r="B46" s="392"/>
    </row>
    <row r="47" spans="1:2" ht="27.6" x14ac:dyDescent="0.25">
      <c r="A47" s="393" t="s">
        <v>211</v>
      </c>
      <c r="B47" s="392" t="s">
        <v>212</v>
      </c>
    </row>
    <row r="48" spans="1:2" ht="13.8" x14ac:dyDescent="0.25">
      <c r="A48" s="393"/>
      <c r="B48" s="392"/>
    </row>
    <row r="49" spans="1:2" ht="41.4" x14ac:dyDescent="0.25">
      <c r="A49" s="393" t="s">
        <v>213</v>
      </c>
      <c r="B49" s="392" t="s">
        <v>214</v>
      </c>
    </row>
    <row r="50" spans="1:2" ht="13.8" x14ac:dyDescent="0.25">
      <c r="A50" s="393"/>
      <c r="B50" s="392"/>
    </row>
    <row r="51" spans="1:2" ht="55.2" x14ac:dyDescent="0.25">
      <c r="A51" s="393" t="s">
        <v>215</v>
      </c>
      <c r="B51" s="392" t="s">
        <v>216</v>
      </c>
    </row>
    <row r="52" spans="1:2" ht="13.8" x14ac:dyDescent="0.25">
      <c r="A52" s="393"/>
      <c r="B52" s="392"/>
    </row>
    <row r="53" spans="1:2" ht="13.8" x14ac:dyDescent="0.25">
      <c r="A53" s="393" t="s">
        <v>217</v>
      </c>
      <c r="B53" s="392" t="s">
        <v>218</v>
      </c>
    </row>
    <row r="54" spans="1:2" ht="13.8" x14ac:dyDescent="0.25">
      <c r="A54" s="393" t="s">
        <v>219</v>
      </c>
      <c r="B54" s="392" t="s">
        <v>220</v>
      </c>
    </row>
    <row r="55" spans="1:2" ht="13.8" x14ac:dyDescent="0.25">
      <c r="A55" s="393"/>
      <c r="B55" s="392"/>
    </row>
    <row r="56" spans="1:2" ht="41.4" x14ac:dyDescent="0.25">
      <c r="A56" s="393" t="s">
        <v>221</v>
      </c>
      <c r="B56" s="392" t="s">
        <v>222</v>
      </c>
    </row>
    <row r="57" spans="1:2" ht="13.8" x14ac:dyDescent="0.25">
      <c r="A57" s="393"/>
      <c r="B57" s="392"/>
    </row>
    <row r="58" spans="1:2" ht="27.6" x14ac:dyDescent="0.25">
      <c r="A58" s="393" t="s">
        <v>223</v>
      </c>
      <c r="B58" s="392" t="s">
        <v>224</v>
      </c>
    </row>
    <row r="59" spans="1:2" ht="13.8" x14ac:dyDescent="0.25">
      <c r="A59" s="393"/>
      <c r="B59" s="392"/>
    </row>
    <row r="60" spans="1:2" ht="41.4" x14ac:dyDescent="0.25">
      <c r="A60" s="393" t="s">
        <v>225</v>
      </c>
      <c r="B60" s="392" t="s">
        <v>226</v>
      </c>
    </row>
    <row r="61" spans="1:2" ht="13.8" x14ac:dyDescent="0.25">
      <c r="A61" s="393"/>
      <c r="B61" s="392"/>
    </row>
    <row r="62" spans="1:2" ht="27.6" x14ac:dyDescent="0.25">
      <c r="A62" s="393" t="s">
        <v>227</v>
      </c>
      <c r="B62" s="392" t="s">
        <v>228</v>
      </c>
    </row>
    <row r="63" spans="1:2" ht="13.8" x14ac:dyDescent="0.25">
      <c r="A63" s="393"/>
      <c r="B63" s="392"/>
    </row>
    <row r="64" spans="1:2" ht="27.6" x14ac:dyDescent="0.25">
      <c r="A64" s="393" t="s">
        <v>229</v>
      </c>
      <c r="B64" s="392" t="s">
        <v>230</v>
      </c>
    </row>
    <row r="65" spans="1:2" ht="13.8" x14ac:dyDescent="0.25">
      <c r="A65" s="393"/>
      <c r="B65" s="392"/>
    </row>
    <row r="66" spans="1:2" ht="41.4" x14ac:dyDescent="0.25">
      <c r="A66" s="393" t="s">
        <v>231</v>
      </c>
      <c r="B66" s="392" t="s">
        <v>232</v>
      </c>
    </row>
    <row r="67" spans="1:2" ht="13.8" x14ac:dyDescent="0.25">
      <c r="A67" s="393"/>
      <c r="B67" s="392"/>
    </row>
    <row r="68" spans="1:2" ht="13.8" x14ac:dyDescent="0.25">
      <c r="A68" s="393" t="s">
        <v>233</v>
      </c>
      <c r="B68" s="392" t="s">
        <v>234</v>
      </c>
    </row>
    <row r="69" spans="1:2" ht="13.8" x14ac:dyDescent="0.25">
      <c r="A69" s="393"/>
      <c r="B69" s="394" t="s">
        <v>235</v>
      </c>
    </row>
    <row r="70" spans="1:2" ht="13.8" x14ac:dyDescent="0.25">
      <c r="A70" s="393"/>
      <c r="B70" s="394" t="s">
        <v>236</v>
      </c>
    </row>
    <row r="71" spans="1:2" ht="13.8" x14ac:dyDescent="0.25">
      <c r="A71" s="393"/>
      <c r="B71" s="394" t="s">
        <v>237</v>
      </c>
    </row>
    <row r="72" spans="1:2" ht="13.8" x14ac:dyDescent="0.25">
      <c r="A72" s="393"/>
      <c r="B72" s="394" t="s">
        <v>238</v>
      </c>
    </row>
    <row r="73" spans="1:2" ht="13.8" x14ac:dyDescent="0.25">
      <c r="A73" s="393"/>
      <c r="B73" s="394" t="s">
        <v>239</v>
      </c>
    </row>
    <row r="74" spans="1:2" ht="13.8" x14ac:dyDescent="0.25">
      <c r="A74" s="393"/>
      <c r="B74" s="394" t="s">
        <v>240</v>
      </c>
    </row>
    <row r="75" spans="1:2" ht="13.8" x14ac:dyDescent="0.25">
      <c r="A75" s="393"/>
      <c r="B75" s="394" t="s">
        <v>241</v>
      </c>
    </row>
    <row r="76" spans="1:2" ht="13.8" x14ac:dyDescent="0.25">
      <c r="A76" s="393"/>
      <c r="B76" s="394" t="s">
        <v>242</v>
      </c>
    </row>
    <row r="77" spans="1:2" ht="13.8" x14ac:dyDescent="0.25">
      <c r="A77" s="389">
        <v>2</v>
      </c>
      <c r="B77" s="390" t="s">
        <v>243</v>
      </c>
    </row>
    <row r="78" spans="1:2" ht="13.8" x14ac:dyDescent="0.25">
      <c r="A78" s="395">
        <v>2.1</v>
      </c>
      <c r="B78" s="392" t="s">
        <v>244</v>
      </c>
    </row>
    <row r="79" spans="1:2" ht="41.4" x14ac:dyDescent="0.25">
      <c r="A79" s="395"/>
      <c r="B79" s="392" t="s">
        <v>245</v>
      </c>
    </row>
    <row r="80" spans="1:2" ht="27.6" x14ac:dyDescent="0.25">
      <c r="A80" s="395"/>
      <c r="B80" s="392" t="s">
        <v>246</v>
      </c>
    </row>
    <row r="81" spans="1:2" ht="27.6" x14ac:dyDescent="0.25">
      <c r="A81" s="395"/>
      <c r="B81" s="392" t="s">
        <v>247</v>
      </c>
    </row>
    <row r="82" spans="1:2" ht="13.8" x14ac:dyDescent="0.25">
      <c r="A82" s="395">
        <v>2.2000000000000002</v>
      </c>
      <c r="B82" s="392" t="s">
        <v>248</v>
      </c>
    </row>
    <row r="83" spans="1:2" ht="16.5" customHeight="1" x14ac:dyDescent="0.25">
      <c r="A83" s="496"/>
      <c r="B83" s="497"/>
    </row>
    <row r="84" spans="1:2" ht="16.5" customHeight="1" x14ac:dyDescent="0.25">
      <c r="A84" s="496"/>
      <c r="B84" s="497"/>
    </row>
    <row r="85" spans="1:2" ht="27.6" x14ac:dyDescent="0.25">
      <c r="A85" s="395"/>
      <c r="B85" s="392" t="s">
        <v>249</v>
      </c>
    </row>
    <row r="86" spans="1:2" ht="13.8" x14ac:dyDescent="0.25">
      <c r="A86" s="395"/>
      <c r="B86" s="392" t="s">
        <v>250</v>
      </c>
    </row>
    <row r="87" spans="1:2" ht="13.8" x14ac:dyDescent="0.25">
      <c r="A87" s="395"/>
      <c r="B87" s="392" t="s">
        <v>251</v>
      </c>
    </row>
    <row r="88" spans="1:2" ht="13.8" x14ac:dyDescent="0.25">
      <c r="A88" s="395"/>
      <c r="B88" s="392" t="s">
        <v>252</v>
      </c>
    </row>
    <row r="89" spans="1:2" ht="13.8" x14ac:dyDescent="0.25">
      <c r="A89" s="395">
        <v>2.2999999999999998</v>
      </c>
      <c r="B89" s="392" t="s">
        <v>253</v>
      </c>
    </row>
    <row r="90" spans="1:2" ht="13.8" x14ac:dyDescent="0.25">
      <c r="A90" s="395"/>
      <c r="B90" s="392" t="s">
        <v>254</v>
      </c>
    </row>
    <row r="91" spans="1:2" ht="13.8" x14ac:dyDescent="0.25">
      <c r="A91" s="395"/>
      <c r="B91" s="392" t="s">
        <v>255</v>
      </c>
    </row>
    <row r="92" spans="1:2" ht="13.8" x14ac:dyDescent="0.25">
      <c r="A92" s="395"/>
      <c r="B92" s="392" t="s">
        <v>256</v>
      </c>
    </row>
    <row r="93" spans="1:2" ht="41.4" x14ac:dyDescent="0.25">
      <c r="A93" s="395"/>
      <c r="B93" s="392" t="s">
        <v>257</v>
      </c>
    </row>
    <row r="94" spans="1:2" ht="13.8" x14ac:dyDescent="0.25">
      <c r="A94" s="395"/>
      <c r="B94" s="392"/>
    </row>
    <row r="95" spans="1:2" ht="13.8" x14ac:dyDescent="0.25">
      <c r="A95" s="395">
        <v>2.4</v>
      </c>
      <c r="B95" s="392" t="s">
        <v>258</v>
      </c>
    </row>
    <row r="96" spans="1:2" ht="69" x14ac:dyDescent="0.25">
      <c r="A96" s="395"/>
      <c r="B96" s="392" t="s">
        <v>259</v>
      </c>
    </row>
    <row r="97" spans="1:2" ht="13.8" x14ac:dyDescent="0.25">
      <c r="A97" s="395"/>
      <c r="B97" s="392"/>
    </row>
    <row r="98" spans="1:2" ht="27.6" x14ac:dyDescent="0.25">
      <c r="A98" s="395"/>
      <c r="B98" s="392" t="s">
        <v>260</v>
      </c>
    </row>
    <row r="99" spans="1:2" ht="13.8" x14ac:dyDescent="0.25">
      <c r="A99" s="395">
        <v>2.5</v>
      </c>
      <c r="B99" s="392" t="s">
        <v>261</v>
      </c>
    </row>
    <row r="100" spans="1:2" ht="41.4" x14ac:dyDescent="0.25">
      <c r="A100" s="395"/>
      <c r="B100" s="392" t="s">
        <v>262</v>
      </c>
    </row>
    <row r="101" spans="1:2" ht="13.8" x14ac:dyDescent="0.25">
      <c r="A101" s="395">
        <v>2.6</v>
      </c>
      <c r="B101" s="392" t="s">
        <v>263</v>
      </c>
    </row>
    <row r="102" spans="1:2" ht="41.4" x14ac:dyDescent="0.25">
      <c r="A102" s="395"/>
      <c r="B102" s="392" t="s">
        <v>264</v>
      </c>
    </row>
    <row r="103" spans="1:2" ht="13.8" x14ac:dyDescent="0.25">
      <c r="A103" s="395">
        <v>2.7</v>
      </c>
      <c r="B103" s="392" t="s">
        <v>265</v>
      </c>
    </row>
    <row r="104" spans="1:2" ht="13.8" x14ac:dyDescent="0.25">
      <c r="A104" s="395"/>
      <c r="B104" s="392" t="s">
        <v>266</v>
      </c>
    </row>
    <row r="105" spans="1:2" ht="13.8" x14ac:dyDescent="0.25">
      <c r="A105" s="393"/>
      <c r="B105" s="392"/>
    </row>
    <row r="106" spans="1:2" ht="27.6" x14ac:dyDescent="0.25">
      <c r="A106" s="393"/>
      <c r="B106" s="392" t="s">
        <v>267</v>
      </c>
    </row>
    <row r="107" spans="1:2" ht="13.8" x14ac:dyDescent="0.25">
      <c r="A107" s="393"/>
      <c r="B107" s="392"/>
    </row>
    <row r="108" spans="1:2" ht="13.8" x14ac:dyDescent="0.25">
      <c r="A108" s="393"/>
      <c r="B108" s="392" t="s">
        <v>268</v>
      </c>
    </row>
    <row r="109" spans="1:2" ht="13.8" x14ac:dyDescent="0.25">
      <c r="A109" s="393"/>
      <c r="B109" s="392"/>
    </row>
    <row r="110" spans="1:2" ht="13.8" x14ac:dyDescent="0.25">
      <c r="A110" s="393"/>
      <c r="B110" s="392" t="s">
        <v>269</v>
      </c>
    </row>
    <row r="111" spans="1:2" ht="13.8" x14ac:dyDescent="0.25">
      <c r="A111" s="393"/>
      <c r="B111" s="392"/>
    </row>
    <row r="112" spans="1:2" ht="13.8" x14ac:dyDescent="0.25">
      <c r="A112" s="393"/>
      <c r="B112" s="392" t="s">
        <v>270</v>
      </c>
    </row>
    <row r="113" spans="1:2" ht="13.8" x14ac:dyDescent="0.25">
      <c r="A113" s="393"/>
      <c r="B113" s="392"/>
    </row>
    <row r="114" spans="1:2" ht="13.8" x14ac:dyDescent="0.25">
      <c r="A114" s="393"/>
      <c r="B114" s="392" t="s">
        <v>271</v>
      </c>
    </row>
    <row r="115" spans="1:2" ht="13.8" x14ac:dyDescent="0.25">
      <c r="A115" s="393"/>
      <c r="B115" s="392"/>
    </row>
    <row r="116" spans="1:2" ht="27.6" x14ac:dyDescent="0.25">
      <c r="A116" s="393"/>
      <c r="B116" s="392" t="s">
        <v>272</v>
      </c>
    </row>
    <row r="117" spans="1:2" ht="13.8" x14ac:dyDescent="0.25">
      <c r="A117" s="393"/>
      <c r="B117" s="392"/>
    </row>
    <row r="118" spans="1:2" ht="13.8" x14ac:dyDescent="0.25">
      <c r="A118" s="393"/>
      <c r="B118" s="392" t="s">
        <v>273</v>
      </c>
    </row>
    <row r="119" spans="1:2" ht="13.8" x14ac:dyDescent="0.25">
      <c r="A119" s="393"/>
      <c r="B119" s="392"/>
    </row>
    <row r="120" spans="1:2" ht="27.6" x14ac:dyDescent="0.25">
      <c r="A120" s="393"/>
      <c r="B120" s="392" t="s">
        <v>274</v>
      </c>
    </row>
    <row r="121" spans="1:2" ht="13.8" x14ac:dyDescent="0.25">
      <c r="A121" s="393"/>
      <c r="B121" s="392"/>
    </row>
    <row r="122" spans="1:2" ht="13.8" x14ac:dyDescent="0.25">
      <c r="A122" s="393"/>
      <c r="B122" s="392" t="s">
        <v>275</v>
      </c>
    </row>
    <row r="123" spans="1:2" ht="13.8" x14ac:dyDescent="0.25">
      <c r="A123" s="393"/>
      <c r="B123" s="392"/>
    </row>
    <row r="124" spans="1:2" ht="27.6" x14ac:dyDescent="0.25">
      <c r="A124" s="393"/>
      <c r="B124" s="392" t="s">
        <v>276</v>
      </c>
    </row>
    <row r="125" spans="1:2" ht="13.8" x14ac:dyDescent="0.25">
      <c r="A125" s="393"/>
      <c r="B125" s="392"/>
    </row>
    <row r="126" spans="1:2" ht="27.6" x14ac:dyDescent="0.25">
      <c r="A126" s="393"/>
      <c r="B126" s="392" t="s">
        <v>277</v>
      </c>
    </row>
    <row r="127" spans="1:2" ht="13.8" x14ac:dyDescent="0.25">
      <c r="A127" s="393"/>
      <c r="B127" s="392"/>
    </row>
    <row r="128" spans="1:2" ht="13.8" x14ac:dyDescent="0.25">
      <c r="A128" s="391">
        <v>2.8</v>
      </c>
      <c r="B128" s="392" t="s">
        <v>278</v>
      </c>
    </row>
    <row r="129" spans="1:2" ht="16.5" customHeight="1" x14ac:dyDescent="0.25">
      <c r="A129" s="498"/>
      <c r="B129" s="499"/>
    </row>
    <row r="130" spans="1:2" ht="16.5" customHeight="1" x14ac:dyDescent="0.25">
      <c r="A130" s="498"/>
      <c r="B130" s="499"/>
    </row>
    <row r="131" spans="1:2" ht="27.6" x14ac:dyDescent="0.25">
      <c r="A131" s="391"/>
      <c r="B131" s="392" t="s">
        <v>279</v>
      </c>
    </row>
    <row r="132" spans="1:2" ht="13.8" x14ac:dyDescent="0.25">
      <c r="A132" s="391"/>
      <c r="B132" s="392"/>
    </row>
    <row r="133" spans="1:2" ht="27.6" x14ac:dyDescent="0.25">
      <c r="A133" s="391"/>
      <c r="B133" s="392" t="s">
        <v>280</v>
      </c>
    </row>
    <row r="134" spans="1:2" ht="13.8" x14ac:dyDescent="0.25">
      <c r="A134" s="391"/>
      <c r="B134" s="392"/>
    </row>
    <row r="135" spans="1:2" ht="41.4" x14ac:dyDescent="0.25">
      <c r="A135" s="391"/>
      <c r="B135" s="392" t="s">
        <v>281</v>
      </c>
    </row>
    <row r="136" spans="1:2" ht="13.8" x14ac:dyDescent="0.25">
      <c r="A136" s="391"/>
      <c r="B136" s="392"/>
    </row>
    <row r="137" spans="1:2" ht="13.8" x14ac:dyDescent="0.25">
      <c r="A137" s="391"/>
      <c r="B137" s="392" t="s">
        <v>282</v>
      </c>
    </row>
    <row r="138" spans="1:2" ht="13.8" x14ac:dyDescent="0.25">
      <c r="A138" s="391">
        <v>2.9</v>
      </c>
      <c r="B138" s="392" t="s">
        <v>283</v>
      </c>
    </row>
    <row r="139" spans="1:2" ht="13.8" x14ac:dyDescent="0.25">
      <c r="A139" s="391"/>
      <c r="B139" s="392" t="s">
        <v>284</v>
      </c>
    </row>
    <row r="140" spans="1:2" ht="13.8" x14ac:dyDescent="0.25">
      <c r="A140" s="391"/>
      <c r="B140" s="392"/>
    </row>
    <row r="141" spans="1:2" ht="27.6" x14ac:dyDescent="0.25">
      <c r="A141" s="391"/>
      <c r="B141" s="392" t="s">
        <v>285</v>
      </c>
    </row>
    <row r="142" spans="1:2" ht="13.8" x14ac:dyDescent="0.25">
      <c r="A142" s="391"/>
      <c r="B142" s="392"/>
    </row>
    <row r="143" spans="1:2" ht="13.8" x14ac:dyDescent="0.25">
      <c r="A143" s="391">
        <v>2.1</v>
      </c>
      <c r="B143" s="392" t="s">
        <v>286</v>
      </c>
    </row>
    <row r="144" spans="1:2" ht="55.2" x14ac:dyDescent="0.25">
      <c r="A144" s="391"/>
      <c r="B144" s="392" t="s">
        <v>287</v>
      </c>
    </row>
    <row r="145" spans="1:2" ht="13.8" x14ac:dyDescent="0.25">
      <c r="A145" s="391"/>
      <c r="B145" s="392"/>
    </row>
    <row r="146" spans="1:2" ht="13.8" x14ac:dyDescent="0.25">
      <c r="A146" s="391">
        <v>2.11</v>
      </c>
      <c r="B146" s="392" t="s">
        <v>288</v>
      </c>
    </row>
    <row r="147" spans="1:2" ht="27.6" x14ac:dyDescent="0.25">
      <c r="A147" s="391"/>
      <c r="B147" s="392" t="s">
        <v>289</v>
      </c>
    </row>
    <row r="148" spans="1:2" ht="13.8" x14ac:dyDescent="0.25">
      <c r="A148" s="391"/>
      <c r="B148" s="392"/>
    </row>
    <row r="149" spans="1:2" ht="13.8" x14ac:dyDescent="0.25">
      <c r="A149" s="391"/>
      <c r="B149" s="392" t="s">
        <v>290</v>
      </c>
    </row>
    <row r="150" spans="1:2" ht="13.8" x14ac:dyDescent="0.25">
      <c r="A150" s="391"/>
      <c r="B150" s="392"/>
    </row>
    <row r="151" spans="1:2" ht="13.8" x14ac:dyDescent="0.25">
      <c r="A151" s="391">
        <v>2.12</v>
      </c>
      <c r="B151" s="392" t="s">
        <v>291</v>
      </c>
    </row>
    <row r="152" spans="1:2" ht="27.6" x14ac:dyDescent="0.25">
      <c r="A152" s="393"/>
      <c r="B152" s="392" t="s">
        <v>292</v>
      </c>
    </row>
    <row r="153" spans="1:2" ht="13.8" x14ac:dyDescent="0.25">
      <c r="A153" s="393"/>
      <c r="B153" s="392"/>
    </row>
    <row r="154" spans="1:2" ht="13.8" x14ac:dyDescent="0.25">
      <c r="A154" s="393"/>
      <c r="B154" s="396" t="s">
        <v>293</v>
      </c>
    </row>
    <row r="155" spans="1:2" ht="13.8" x14ac:dyDescent="0.25">
      <c r="A155" s="393"/>
      <c r="B155" s="396" t="s">
        <v>294</v>
      </c>
    </row>
    <row r="156" spans="1:2" ht="13.8" x14ac:dyDescent="0.25">
      <c r="A156" s="393"/>
      <c r="B156" s="396" t="s">
        <v>295</v>
      </c>
    </row>
    <row r="157" spans="1:2" ht="13.8" x14ac:dyDescent="0.25">
      <c r="A157" s="393"/>
      <c r="B157" s="394"/>
    </row>
    <row r="158" spans="1:2" ht="13.8" x14ac:dyDescent="0.25">
      <c r="A158" s="397">
        <v>3</v>
      </c>
      <c r="B158" s="398" t="s">
        <v>296</v>
      </c>
    </row>
    <row r="159" spans="1:2" ht="13.8" x14ac:dyDescent="0.25">
      <c r="A159" s="391"/>
      <c r="B159" s="392"/>
    </row>
    <row r="160" spans="1:2" ht="13.8" x14ac:dyDescent="0.25">
      <c r="A160" s="391"/>
      <c r="B160" s="392" t="s">
        <v>297</v>
      </c>
    </row>
    <row r="161" spans="1:2" ht="13.8" x14ac:dyDescent="0.25">
      <c r="A161" s="391"/>
      <c r="B161" s="392"/>
    </row>
    <row r="162" spans="1:2" ht="13.8" x14ac:dyDescent="0.25">
      <c r="A162" s="397">
        <v>4</v>
      </c>
      <c r="B162" s="398" t="s">
        <v>298</v>
      </c>
    </row>
    <row r="163" spans="1:2" ht="13.8" x14ac:dyDescent="0.25">
      <c r="A163" s="391"/>
      <c r="B163" s="392"/>
    </row>
    <row r="164" spans="1:2" ht="13.8" x14ac:dyDescent="0.25">
      <c r="A164" s="391">
        <v>4.0999999999999996</v>
      </c>
      <c r="B164" s="392" t="s">
        <v>299</v>
      </c>
    </row>
    <row r="165" spans="1:2" ht="13.8" x14ac:dyDescent="0.25">
      <c r="A165" s="391"/>
      <c r="B165" s="392"/>
    </row>
    <row r="166" spans="1:2" ht="69" x14ac:dyDescent="0.25">
      <c r="A166" s="391">
        <v>4.2</v>
      </c>
      <c r="B166" s="392" t="s">
        <v>300</v>
      </c>
    </row>
    <row r="167" spans="1:2" ht="13.8" x14ac:dyDescent="0.25">
      <c r="A167" s="391"/>
      <c r="B167" s="392"/>
    </row>
    <row r="168" spans="1:2" ht="13.8" x14ac:dyDescent="0.3">
      <c r="A168" s="399"/>
      <c r="B168" s="400"/>
    </row>
    <row r="169" spans="1:2" x14ac:dyDescent="0.25">
      <c r="A169" s="369"/>
      <c r="B169" s="370"/>
    </row>
  </sheetData>
  <mergeCells count="6">
    <mergeCell ref="A83:B83"/>
    <mergeCell ref="A84:B84"/>
    <mergeCell ref="A129:B129"/>
    <mergeCell ref="A130:B130"/>
    <mergeCell ref="A41:B41"/>
    <mergeCell ref="A42:B42"/>
  </mergeCells>
  <pageMargins left="0.7" right="0.7" top="0.75" bottom="0.75" header="0.3" footer="0.3"/>
  <pageSetup paperSize="9" scale="66" orientation="portrait" r:id="rId1"/>
  <rowBreaks count="3" manualBreakCount="3">
    <brk id="41" max="16383" man="1"/>
    <brk id="83" max="16383" man="1"/>
    <brk id="1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4094-2586-4E0F-9481-0F6F9E189F86}">
  <dimension ref="A1:K31"/>
  <sheetViews>
    <sheetView topLeftCell="A7" workbookViewId="0">
      <selection activeCell="J9" sqref="J9"/>
    </sheetView>
  </sheetViews>
  <sheetFormatPr defaultRowHeight="13.2" x14ac:dyDescent="0.25"/>
  <cols>
    <col min="1" max="1" width="10.109375" customWidth="1"/>
    <col min="2" max="2" width="33.6640625" customWidth="1"/>
    <col min="3" max="3" width="19" customWidth="1"/>
    <col min="4" max="4" width="19.33203125" customWidth="1"/>
    <col min="5" max="5" width="20.88671875" customWidth="1"/>
    <col min="6" max="6" width="27.33203125" customWidth="1"/>
  </cols>
  <sheetData>
    <row r="1" spans="1:6" ht="52.8" customHeight="1" x14ac:dyDescent="0.25"/>
    <row r="2" spans="1:6" x14ac:dyDescent="0.25">
      <c r="A2" s="444" t="s">
        <v>376</v>
      </c>
      <c r="B2" s="444" t="s">
        <v>141</v>
      </c>
      <c r="C2" s="444" t="s">
        <v>410</v>
      </c>
      <c r="D2" s="444" t="s">
        <v>375</v>
      </c>
      <c r="E2" s="443" t="s">
        <v>374</v>
      </c>
      <c r="F2" s="442" t="s">
        <v>150</v>
      </c>
    </row>
    <row r="3" spans="1:6" ht="52.8" customHeight="1" x14ac:dyDescent="0.25">
      <c r="A3" s="433"/>
      <c r="B3" s="440"/>
      <c r="C3" s="433"/>
      <c r="D3" s="441"/>
      <c r="E3" s="439"/>
      <c r="F3" s="438"/>
    </row>
    <row r="4" spans="1:6" ht="42.75" customHeight="1" x14ac:dyDescent="0.25">
      <c r="A4" s="433">
        <v>1</v>
      </c>
      <c r="B4" s="440" t="s">
        <v>373</v>
      </c>
      <c r="C4" s="433"/>
      <c r="D4" s="434"/>
      <c r="E4" s="439"/>
      <c r="F4" s="438"/>
    </row>
    <row r="5" spans="1:6" x14ac:dyDescent="0.25">
      <c r="A5" s="433"/>
      <c r="B5" s="435"/>
      <c r="C5" s="433"/>
      <c r="D5" s="434"/>
      <c r="E5" s="439"/>
      <c r="F5" s="438"/>
    </row>
    <row r="6" spans="1:6" ht="57" customHeight="1" x14ac:dyDescent="0.25">
      <c r="A6" s="433">
        <v>1.1000000000000001</v>
      </c>
      <c r="B6" s="435" t="s">
        <v>372</v>
      </c>
      <c r="C6" s="433" t="s">
        <v>18</v>
      </c>
      <c r="D6" s="434">
        <v>1</v>
      </c>
      <c r="E6" s="432"/>
      <c r="F6" s="432">
        <f>E6*D6</f>
        <v>0</v>
      </c>
    </row>
    <row r="7" spans="1:6" x14ac:dyDescent="0.25">
      <c r="A7" s="433"/>
      <c r="B7" s="435"/>
      <c r="C7" s="433"/>
      <c r="D7" s="434"/>
      <c r="E7" s="432"/>
      <c r="F7" s="437"/>
    </row>
    <row r="8" spans="1:6" ht="60" customHeight="1" x14ac:dyDescent="0.25">
      <c r="A8" s="433">
        <v>1.2</v>
      </c>
      <c r="B8" s="435" t="s">
        <v>371</v>
      </c>
      <c r="C8" s="433" t="s">
        <v>18</v>
      </c>
      <c r="D8" s="434">
        <v>1</v>
      </c>
      <c r="E8" s="432"/>
      <c r="F8" s="432">
        <f>E8*D8</f>
        <v>0</v>
      </c>
    </row>
    <row r="9" spans="1:6" x14ac:dyDescent="0.25">
      <c r="A9" s="433"/>
      <c r="B9" s="435"/>
      <c r="C9" s="433"/>
      <c r="D9" s="434"/>
      <c r="E9" s="432"/>
      <c r="F9" s="437"/>
    </row>
    <row r="10" spans="1:6" ht="46.5" customHeight="1" x14ac:dyDescent="0.25">
      <c r="A10" s="433">
        <v>1.3</v>
      </c>
      <c r="B10" s="435" t="s">
        <v>370</v>
      </c>
      <c r="C10" s="433" t="s">
        <v>18</v>
      </c>
      <c r="D10" s="434">
        <v>1</v>
      </c>
      <c r="E10" s="432"/>
      <c r="F10" s="432">
        <f>E10*D10</f>
        <v>0</v>
      </c>
    </row>
    <row r="11" spans="1:6" x14ac:dyDescent="0.25">
      <c r="A11" s="433"/>
      <c r="B11" s="435"/>
      <c r="C11" s="433"/>
      <c r="D11" s="434"/>
      <c r="E11" s="432"/>
      <c r="F11" s="437"/>
    </row>
    <row r="12" spans="1:6" x14ac:dyDescent="0.25">
      <c r="A12" s="433"/>
      <c r="B12" s="435"/>
      <c r="C12" s="433"/>
      <c r="D12" s="434"/>
      <c r="E12" s="432"/>
      <c r="F12" s="437"/>
    </row>
    <row r="13" spans="1:6" ht="37.5" customHeight="1" x14ac:dyDescent="0.25">
      <c r="A13" s="433">
        <v>1.4</v>
      </c>
      <c r="B13" s="435" t="s">
        <v>369</v>
      </c>
      <c r="C13" s="433"/>
      <c r="D13" s="434"/>
      <c r="E13" s="432"/>
      <c r="F13" s="437"/>
    </row>
    <row r="14" spans="1:6" x14ac:dyDescent="0.25">
      <c r="A14" s="433"/>
      <c r="B14" s="435"/>
      <c r="C14" s="433"/>
      <c r="D14" s="434"/>
      <c r="E14" s="432"/>
      <c r="F14" s="437"/>
    </row>
    <row r="15" spans="1:6" ht="39" customHeight="1" x14ac:dyDescent="0.25">
      <c r="A15" s="433" t="s">
        <v>368</v>
      </c>
      <c r="B15" s="435" t="s">
        <v>367</v>
      </c>
      <c r="C15" s="433" t="s">
        <v>18</v>
      </c>
      <c r="D15" s="434">
        <v>1</v>
      </c>
      <c r="E15" s="432"/>
      <c r="F15" s="432">
        <f>E15*D15</f>
        <v>0</v>
      </c>
    </row>
    <row r="16" spans="1:6" x14ac:dyDescent="0.25">
      <c r="A16" s="433"/>
      <c r="B16" s="435"/>
      <c r="C16" s="433"/>
      <c r="D16" s="434"/>
      <c r="E16" s="432"/>
      <c r="F16" s="437"/>
    </row>
    <row r="17" spans="1:11" x14ac:dyDescent="0.25">
      <c r="A17" s="433"/>
      <c r="B17" s="435"/>
      <c r="C17" s="433"/>
      <c r="D17" s="434"/>
      <c r="E17" s="432"/>
      <c r="F17" s="437"/>
    </row>
    <row r="18" spans="1:11" x14ac:dyDescent="0.25">
      <c r="A18" s="433" t="s">
        <v>366</v>
      </c>
      <c r="B18" s="435" t="s">
        <v>365</v>
      </c>
      <c r="C18" s="433" t="s">
        <v>18</v>
      </c>
      <c r="D18" s="434">
        <v>1</v>
      </c>
      <c r="E18" s="432"/>
      <c r="F18" s="432">
        <f>E18*D18</f>
        <v>0</v>
      </c>
    </row>
    <row r="19" spans="1:11" x14ac:dyDescent="0.25">
      <c r="A19" s="433"/>
      <c r="B19" s="435"/>
      <c r="C19" s="433"/>
      <c r="D19" s="434"/>
      <c r="E19" s="432"/>
      <c r="F19" s="437"/>
    </row>
    <row r="20" spans="1:11" x14ac:dyDescent="0.25">
      <c r="A20" s="433">
        <v>1.5</v>
      </c>
      <c r="B20" s="435" t="s">
        <v>364</v>
      </c>
      <c r="C20" s="433" t="s">
        <v>18</v>
      </c>
      <c r="D20" s="434">
        <v>1</v>
      </c>
      <c r="E20" s="432"/>
      <c r="F20" s="432">
        <f>E20*D20</f>
        <v>0</v>
      </c>
    </row>
    <row r="21" spans="1:11" x14ac:dyDescent="0.25">
      <c r="A21" s="433"/>
      <c r="B21" s="435"/>
      <c r="C21" s="433"/>
      <c r="D21" s="434"/>
      <c r="E21" s="432"/>
      <c r="F21" s="437"/>
    </row>
    <row r="22" spans="1:11" ht="51" customHeight="1" x14ac:dyDescent="0.25">
      <c r="A22" s="433">
        <v>1.6</v>
      </c>
      <c r="B22" s="435" t="s">
        <v>363</v>
      </c>
      <c r="C22" s="433" t="s">
        <v>18</v>
      </c>
      <c r="D22" s="434">
        <v>1</v>
      </c>
      <c r="E22" s="432"/>
      <c r="F22" s="432">
        <f>E22*D22</f>
        <v>0</v>
      </c>
    </row>
    <row r="23" spans="1:11" x14ac:dyDescent="0.25">
      <c r="A23" s="433"/>
      <c r="B23" s="435"/>
      <c r="C23" s="433"/>
      <c r="D23" s="434"/>
      <c r="E23" s="432"/>
      <c r="F23" s="437"/>
    </row>
    <row r="24" spans="1:11" x14ac:dyDescent="0.25">
      <c r="A24" s="433">
        <v>1.7</v>
      </c>
      <c r="B24" s="435" t="s">
        <v>362</v>
      </c>
      <c r="C24" s="433" t="s">
        <v>18</v>
      </c>
      <c r="D24" s="434">
        <v>1</v>
      </c>
      <c r="E24" s="432"/>
      <c r="F24" s="432">
        <f>E24*D24</f>
        <v>0</v>
      </c>
    </row>
    <row r="25" spans="1:11" x14ac:dyDescent="0.25">
      <c r="A25" s="433"/>
      <c r="B25" s="435"/>
      <c r="C25" s="433"/>
      <c r="D25" s="434"/>
      <c r="E25" s="432"/>
      <c r="F25" s="437"/>
    </row>
    <row r="26" spans="1:11" x14ac:dyDescent="0.25">
      <c r="A26" s="433"/>
      <c r="B26" s="435"/>
      <c r="C26" s="433"/>
      <c r="D26" s="434"/>
      <c r="E26" s="432"/>
      <c r="F26" s="437"/>
    </row>
    <row r="27" spans="1:11" ht="22.5" customHeight="1" x14ac:dyDescent="0.25">
      <c r="A27" s="433">
        <v>1.8</v>
      </c>
      <c r="B27" s="435" t="s">
        <v>361</v>
      </c>
      <c r="C27" s="433" t="s">
        <v>18</v>
      </c>
      <c r="D27" s="434">
        <v>1</v>
      </c>
      <c r="E27" s="432"/>
      <c r="F27" s="432">
        <f>E27*D27</f>
        <v>0</v>
      </c>
    </row>
    <row r="28" spans="1:11" x14ac:dyDescent="0.25">
      <c r="A28" s="433"/>
      <c r="B28" s="435"/>
      <c r="C28" s="433"/>
      <c r="D28" s="434"/>
      <c r="E28" s="432"/>
      <c r="F28" s="437"/>
    </row>
    <row r="29" spans="1:11" x14ac:dyDescent="0.25">
      <c r="A29" s="436">
        <v>1.9</v>
      </c>
      <c r="B29" s="435" t="s">
        <v>360</v>
      </c>
      <c r="C29" s="433" t="s">
        <v>18</v>
      </c>
      <c r="D29" s="434">
        <v>1</v>
      </c>
      <c r="E29" s="432"/>
      <c r="F29" s="432">
        <f>E29*D29</f>
        <v>0</v>
      </c>
    </row>
    <row r="31" spans="1:11" s="258" customFormat="1" ht="26.4" x14ac:dyDescent="0.25">
      <c r="A31" s="290"/>
      <c r="B31" s="292" t="s">
        <v>158</v>
      </c>
      <c r="C31" s="293"/>
      <c r="D31" s="292"/>
      <c r="E31" s="294"/>
      <c r="F31" s="295"/>
      <c r="G31" s="296">
        <f>SUM(G30:G30)</f>
        <v>0</v>
      </c>
      <c r="H31" s="279"/>
      <c r="I31" s="279"/>
      <c r="J31" s="279"/>
      <c r="K31" s="279"/>
    </row>
  </sheetData>
  <conditionalFormatting sqref="G31">
    <cfRule type="expression" dxfId="1" priority="1" stopIfTrue="1">
      <formula>$M$2=0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B050"/>
    <pageSetUpPr fitToPage="1"/>
  </sheetPr>
  <dimension ref="A1:M63"/>
  <sheetViews>
    <sheetView view="pageBreakPreview" zoomScaleNormal="90" zoomScaleSheetLayoutView="100" workbookViewId="0">
      <selection activeCell="L15" sqref="L15"/>
    </sheetView>
  </sheetViews>
  <sheetFormatPr defaultRowHeight="13.2" x14ac:dyDescent="0.25"/>
  <cols>
    <col min="1" max="1" width="7.6640625" style="301" customWidth="1"/>
    <col min="2" max="2" width="15.88671875" style="258" customWidth="1"/>
    <col min="3" max="3" width="43.6640625" style="258" customWidth="1"/>
    <col min="4" max="4" width="8.33203125" style="258" customWidth="1"/>
    <col min="5" max="5" width="13.33203125" style="300" customWidth="1"/>
    <col min="6" max="6" width="11.6640625" style="258" customWidth="1"/>
    <col min="7" max="7" width="20.44140625" style="258" customWidth="1"/>
    <col min="8" max="256" width="9.109375" style="258"/>
    <col min="257" max="257" width="7.6640625" style="258" customWidth="1"/>
    <col min="258" max="258" width="13.6640625" style="258" customWidth="1"/>
    <col min="259" max="259" width="43.6640625" style="258" customWidth="1"/>
    <col min="260" max="260" width="8.33203125" style="258" customWidth="1"/>
    <col min="261" max="261" width="13.33203125" style="258" customWidth="1"/>
    <col min="262" max="262" width="11.6640625" style="258" customWidth="1"/>
    <col min="263" max="263" width="26.6640625" style="258" customWidth="1"/>
    <col min="264" max="512" width="9.109375" style="258"/>
    <col min="513" max="513" width="7.6640625" style="258" customWidth="1"/>
    <col min="514" max="514" width="13.6640625" style="258" customWidth="1"/>
    <col min="515" max="515" width="43.6640625" style="258" customWidth="1"/>
    <col min="516" max="516" width="8.33203125" style="258" customWidth="1"/>
    <col min="517" max="517" width="13.33203125" style="258" customWidth="1"/>
    <col min="518" max="518" width="11.6640625" style="258" customWidth="1"/>
    <col min="519" max="519" width="26.6640625" style="258" customWidth="1"/>
    <col min="520" max="768" width="9.109375" style="258"/>
    <col min="769" max="769" width="7.6640625" style="258" customWidth="1"/>
    <col min="770" max="770" width="13.6640625" style="258" customWidth="1"/>
    <col min="771" max="771" width="43.6640625" style="258" customWidth="1"/>
    <col min="772" max="772" width="8.33203125" style="258" customWidth="1"/>
    <col min="773" max="773" width="13.33203125" style="258" customWidth="1"/>
    <col min="774" max="774" width="11.6640625" style="258" customWidth="1"/>
    <col min="775" max="775" width="26.6640625" style="258" customWidth="1"/>
    <col min="776" max="1024" width="9.109375" style="258"/>
    <col min="1025" max="1025" width="7.6640625" style="258" customWidth="1"/>
    <col min="1026" max="1026" width="13.6640625" style="258" customWidth="1"/>
    <col min="1027" max="1027" width="43.6640625" style="258" customWidth="1"/>
    <col min="1028" max="1028" width="8.33203125" style="258" customWidth="1"/>
    <col min="1029" max="1029" width="13.33203125" style="258" customWidth="1"/>
    <col min="1030" max="1030" width="11.6640625" style="258" customWidth="1"/>
    <col min="1031" max="1031" width="26.6640625" style="258" customWidth="1"/>
    <col min="1032" max="1280" width="9.109375" style="258"/>
    <col min="1281" max="1281" width="7.6640625" style="258" customWidth="1"/>
    <col min="1282" max="1282" width="13.6640625" style="258" customWidth="1"/>
    <col min="1283" max="1283" width="43.6640625" style="258" customWidth="1"/>
    <col min="1284" max="1284" width="8.33203125" style="258" customWidth="1"/>
    <col min="1285" max="1285" width="13.33203125" style="258" customWidth="1"/>
    <col min="1286" max="1286" width="11.6640625" style="258" customWidth="1"/>
    <col min="1287" max="1287" width="26.6640625" style="258" customWidth="1"/>
    <col min="1288" max="1536" width="9.109375" style="258"/>
    <col min="1537" max="1537" width="7.6640625" style="258" customWidth="1"/>
    <col min="1538" max="1538" width="13.6640625" style="258" customWidth="1"/>
    <col min="1539" max="1539" width="43.6640625" style="258" customWidth="1"/>
    <col min="1540" max="1540" width="8.33203125" style="258" customWidth="1"/>
    <col min="1541" max="1541" width="13.33203125" style="258" customWidth="1"/>
    <col min="1542" max="1542" width="11.6640625" style="258" customWidth="1"/>
    <col min="1543" max="1543" width="26.6640625" style="258" customWidth="1"/>
    <col min="1544" max="1792" width="9.109375" style="258"/>
    <col min="1793" max="1793" width="7.6640625" style="258" customWidth="1"/>
    <col min="1794" max="1794" width="13.6640625" style="258" customWidth="1"/>
    <col min="1795" max="1795" width="43.6640625" style="258" customWidth="1"/>
    <col min="1796" max="1796" width="8.33203125" style="258" customWidth="1"/>
    <col min="1797" max="1797" width="13.33203125" style="258" customWidth="1"/>
    <col min="1798" max="1798" width="11.6640625" style="258" customWidth="1"/>
    <col min="1799" max="1799" width="26.6640625" style="258" customWidth="1"/>
    <col min="1800" max="2048" width="9.109375" style="258"/>
    <col min="2049" max="2049" width="7.6640625" style="258" customWidth="1"/>
    <col min="2050" max="2050" width="13.6640625" style="258" customWidth="1"/>
    <col min="2051" max="2051" width="43.6640625" style="258" customWidth="1"/>
    <col min="2052" max="2052" width="8.33203125" style="258" customWidth="1"/>
    <col min="2053" max="2053" width="13.33203125" style="258" customWidth="1"/>
    <col min="2054" max="2054" width="11.6640625" style="258" customWidth="1"/>
    <col min="2055" max="2055" width="26.6640625" style="258" customWidth="1"/>
    <col min="2056" max="2304" width="9.109375" style="258"/>
    <col min="2305" max="2305" width="7.6640625" style="258" customWidth="1"/>
    <col min="2306" max="2306" width="13.6640625" style="258" customWidth="1"/>
    <col min="2307" max="2307" width="43.6640625" style="258" customWidth="1"/>
    <col min="2308" max="2308" width="8.33203125" style="258" customWidth="1"/>
    <col min="2309" max="2309" width="13.33203125" style="258" customWidth="1"/>
    <col min="2310" max="2310" width="11.6640625" style="258" customWidth="1"/>
    <col min="2311" max="2311" width="26.6640625" style="258" customWidth="1"/>
    <col min="2312" max="2560" width="9.109375" style="258"/>
    <col min="2561" max="2561" width="7.6640625" style="258" customWidth="1"/>
    <col min="2562" max="2562" width="13.6640625" style="258" customWidth="1"/>
    <col min="2563" max="2563" width="43.6640625" style="258" customWidth="1"/>
    <col min="2564" max="2564" width="8.33203125" style="258" customWidth="1"/>
    <col min="2565" max="2565" width="13.33203125" style="258" customWidth="1"/>
    <col min="2566" max="2566" width="11.6640625" style="258" customWidth="1"/>
    <col min="2567" max="2567" width="26.6640625" style="258" customWidth="1"/>
    <col min="2568" max="2816" width="9.109375" style="258"/>
    <col min="2817" max="2817" width="7.6640625" style="258" customWidth="1"/>
    <col min="2818" max="2818" width="13.6640625" style="258" customWidth="1"/>
    <col min="2819" max="2819" width="43.6640625" style="258" customWidth="1"/>
    <col min="2820" max="2820" width="8.33203125" style="258" customWidth="1"/>
    <col min="2821" max="2821" width="13.33203125" style="258" customWidth="1"/>
    <col min="2822" max="2822" width="11.6640625" style="258" customWidth="1"/>
    <col min="2823" max="2823" width="26.6640625" style="258" customWidth="1"/>
    <col min="2824" max="3072" width="9.109375" style="258"/>
    <col min="3073" max="3073" width="7.6640625" style="258" customWidth="1"/>
    <col min="3074" max="3074" width="13.6640625" style="258" customWidth="1"/>
    <col min="3075" max="3075" width="43.6640625" style="258" customWidth="1"/>
    <col min="3076" max="3076" width="8.33203125" style="258" customWidth="1"/>
    <col min="3077" max="3077" width="13.33203125" style="258" customWidth="1"/>
    <col min="3078" max="3078" width="11.6640625" style="258" customWidth="1"/>
    <col min="3079" max="3079" width="26.6640625" style="258" customWidth="1"/>
    <col min="3080" max="3328" width="9.109375" style="258"/>
    <col min="3329" max="3329" width="7.6640625" style="258" customWidth="1"/>
    <col min="3330" max="3330" width="13.6640625" style="258" customWidth="1"/>
    <col min="3331" max="3331" width="43.6640625" style="258" customWidth="1"/>
    <col min="3332" max="3332" width="8.33203125" style="258" customWidth="1"/>
    <col min="3333" max="3333" width="13.33203125" style="258" customWidth="1"/>
    <col min="3334" max="3334" width="11.6640625" style="258" customWidth="1"/>
    <col min="3335" max="3335" width="26.6640625" style="258" customWidth="1"/>
    <col min="3336" max="3584" width="9.109375" style="258"/>
    <col min="3585" max="3585" width="7.6640625" style="258" customWidth="1"/>
    <col min="3586" max="3586" width="13.6640625" style="258" customWidth="1"/>
    <col min="3587" max="3587" width="43.6640625" style="258" customWidth="1"/>
    <col min="3588" max="3588" width="8.33203125" style="258" customWidth="1"/>
    <col min="3589" max="3589" width="13.33203125" style="258" customWidth="1"/>
    <col min="3590" max="3590" width="11.6640625" style="258" customWidth="1"/>
    <col min="3591" max="3591" width="26.6640625" style="258" customWidth="1"/>
    <col min="3592" max="3840" width="9.109375" style="258"/>
    <col min="3841" max="3841" width="7.6640625" style="258" customWidth="1"/>
    <col min="3842" max="3842" width="13.6640625" style="258" customWidth="1"/>
    <col min="3843" max="3843" width="43.6640625" style="258" customWidth="1"/>
    <col min="3844" max="3844" width="8.33203125" style="258" customWidth="1"/>
    <col min="3845" max="3845" width="13.33203125" style="258" customWidth="1"/>
    <col min="3846" max="3846" width="11.6640625" style="258" customWidth="1"/>
    <col min="3847" max="3847" width="26.6640625" style="258" customWidth="1"/>
    <col min="3848" max="4096" width="9.109375" style="258"/>
    <col min="4097" max="4097" width="7.6640625" style="258" customWidth="1"/>
    <col min="4098" max="4098" width="13.6640625" style="258" customWidth="1"/>
    <col min="4099" max="4099" width="43.6640625" style="258" customWidth="1"/>
    <col min="4100" max="4100" width="8.33203125" style="258" customWidth="1"/>
    <col min="4101" max="4101" width="13.33203125" style="258" customWidth="1"/>
    <col min="4102" max="4102" width="11.6640625" style="258" customWidth="1"/>
    <col min="4103" max="4103" width="26.6640625" style="258" customWidth="1"/>
    <col min="4104" max="4352" width="9.109375" style="258"/>
    <col min="4353" max="4353" width="7.6640625" style="258" customWidth="1"/>
    <col min="4354" max="4354" width="13.6640625" style="258" customWidth="1"/>
    <col min="4355" max="4355" width="43.6640625" style="258" customWidth="1"/>
    <col min="4356" max="4356" width="8.33203125" style="258" customWidth="1"/>
    <col min="4357" max="4357" width="13.33203125" style="258" customWidth="1"/>
    <col min="4358" max="4358" width="11.6640625" style="258" customWidth="1"/>
    <col min="4359" max="4359" width="26.6640625" style="258" customWidth="1"/>
    <col min="4360" max="4608" width="9.109375" style="258"/>
    <col min="4609" max="4609" width="7.6640625" style="258" customWidth="1"/>
    <col min="4610" max="4610" width="13.6640625" style="258" customWidth="1"/>
    <col min="4611" max="4611" width="43.6640625" style="258" customWidth="1"/>
    <col min="4612" max="4612" width="8.33203125" style="258" customWidth="1"/>
    <col min="4613" max="4613" width="13.33203125" style="258" customWidth="1"/>
    <col min="4614" max="4614" width="11.6640625" style="258" customWidth="1"/>
    <col min="4615" max="4615" width="26.6640625" style="258" customWidth="1"/>
    <col min="4616" max="4864" width="9.109375" style="258"/>
    <col min="4865" max="4865" width="7.6640625" style="258" customWidth="1"/>
    <col min="4866" max="4866" width="13.6640625" style="258" customWidth="1"/>
    <col min="4867" max="4867" width="43.6640625" style="258" customWidth="1"/>
    <col min="4868" max="4868" width="8.33203125" style="258" customWidth="1"/>
    <col min="4869" max="4869" width="13.33203125" style="258" customWidth="1"/>
    <col min="4870" max="4870" width="11.6640625" style="258" customWidth="1"/>
    <col min="4871" max="4871" width="26.6640625" style="258" customWidth="1"/>
    <col min="4872" max="5120" width="9.109375" style="258"/>
    <col min="5121" max="5121" width="7.6640625" style="258" customWidth="1"/>
    <col min="5122" max="5122" width="13.6640625" style="258" customWidth="1"/>
    <col min="5123" max="5123" width="43.6640625" style="258" customWidth="1"/>
    <col min="5124" max="5124" width="8.33203125" style="258" customWidth="1"/>
    <col min="5125" max="5125" width="13.33203125" style="258" customWidth="1"/>
    <col min="5126" max="5126" width="11.6640625" style="258" customWidth="1"/>
    <col min="5127" max="5127" width="26.6640625" style="258" customWidth="1"/>
    <col min="5128" max="5376" width="9.109375" style="258"/>
    <col min="5377" max="5377" width="7.6640625" style="258" customWidth="1"/>
    <col min="5378" max="5378" width="13.6640625" style="258" customWidth="1"/>
    <col min="5379" max="5379" width="43.6640625" style="258" customWidth="1"/>
    <col min="5380" max="5380" width="8.33203125" style="258" customWidth="1"/>
    <col min="5381" max="5381" width="13.33203125" style="258" customWidth="1"/>
    <col min="5382" max="5382" width="11.6640625" style="258" customWidth="1"/>
    <col min="5383" max="5383" width="26.6640625" style="258" customWidth="1"/>
    <col min="5384" max="5632" width="9.109375" style="258"/>
    <col min="5633" max="5633" width="7.6640625" style="258" customWidth="1"/>
    <col min="5634" max="5634" width="13.6640625" style="258" customWidth="1"/>
    <col min="5635" max="5635" width="43.6640625" style="258" customWidth="1"/>
    <col min="5636" max="5636" width="8.33203125" style="258" customWidth="1"/>
    <col min="5637" max="5637" width="13.33203125" style="258" customWidth="1"/>
    <col min="5638" max="5638" width="11.6640625" style="258" customWidth="1"/>
    <col min="5639" max="5639" width="26.6640625" style="258" customWidth="1"/>
    <col min="5640" max="5888" width="9.109375" style="258"/>
    <col min="5889" max="5889" width="7.6640625" style="258" customWidth="1"/>
    <col min="5890" max="5890" width="13.6640625" style="258" customWidth="1"/>
    <col min="5891" max="5891" width="43.6640625" style="258" customWidth="1"/>
    <col min="5892" max="5892" width="8.33203125" style="258" customWidth="1"/>
    <col min="5893" max="5893" width="13.33203125" style="258" customWidth="1"/>
    <col min="5894" max="5894" width="11.6640625" style="258" customWidth="1"/>
    <col min="5895" max="5895" width="26.6640625" style="258" customWidth="1"/>
    <col min="5896" max="6144" width="9.109375" style="258"/>
    <col min="6145" max="6145" width="7.6640625" style="258" customWidth="1"/>
    <col min="6146" max="6146" width="13.6640625" style="258" customWidth="1"/>
    <col min="6147" max="6147" width="43.6640625" style="258" customWidth="1"/>
    <col min="6148" max="6148" width="8.33203125" style="258" customWidth="1"/>
    <col min="6149" max="6149" width="13.33203125" style="258" customWidth="1"/>
    <col min="6150" max="6150" width="11.6640625" style="258" customWidth="1"/>
    <col min="6151" max="6151" width="26.6640625" style="258" customWidth="1"/>
    <col min="6152" max="6400" width="9.109375" style="258"/>
    <col min="6401" max="6401" width="7.6640625" style="258" customWidth="1"/>
    <col min="6402" max="6402" width="13.6640625" style="258" customWidth="1"/>
    <col min="6403" max="6403" width="43.6640625" style="258" customWidth="1"/>
    <col min="6404" max="6404" width="8.33203125" style="258" customWidth="1"/>
    <col min="6405" max="6405" width="13.33203125" style="258" customWidth="1"/>
    <col min="6406" max="6406" width="11.6640625" style="258" customWidth="1"/>
    <col min="6407" max="6407" width="26.6640625" style="258" customWidth="1"/>
    <col min="6408" max="6656" width="9.109375" style="258"/>
    <col min="6657" max="6657" width="7.6640625" style="258" customWidth="1"/>
    <col min="6658" max="6658" width="13.6640625" style="258" customWidth="1"/>
    <col min="6659" max="6659" width="43.6640625" style="258" customWidth="1"/>
    <col min="6660" max="6660" width="8.33203125" style="258" customWidth="1"/>
    <col min="6661" max="6661" width="13.33203125" style="258" customWidth="1"/>
    <col min="6662" max="6662" width="11.6640625" style="258" customWidth="1"/>
    <col min="6663" max="6663" width="26.6640625" style="258" customWidth="1"/>
    <col min="6664" max="6912" width="9.109375" style="258"/>
    <col min="6913" max="6913" width="7.6640625" style="258" customWidth="1"/>
    <col min="6914" max="6914" width="13.6640625" style="258" customWidth="1"/>
    <col min="6915" max="6915" width="43.6640625" style="258" customWidth="1"/>
    <col min="6916" max="6916" width="8.33203125" style="258" customWidth="1"/>
    <col min="6917" max="6917" width="13.33203125" style="258" customWidth="1"/>
    <col min="6918" max="6918" width="11.6640625" style="258" customWidth="1"/>
    <col min="6919" max="6919" width="26.6640625" style="258" customWidth="1"/>
    <col min="6920" max="7168" width="9.109375" style="258"/>
    <col min="7169" max="7169" width="7.6640625" style="258" customWidth="1"/>
    <col min="7170" max="7170" width="13.6640625" style="258" customWidth="1"/>
    <col min="7171" max="7171" width="43.6640625" style="258" customWidth="1"/>
    <col min="7172" max="7172" width="8.33203125" style="258" customWidth="1"/>
    <col min="7173" max="7173" width="13.33203125" style="258" customWidth="1"/>
    <col min="7174" max="7174" width="11.6640625" style="258" customWidth="1"/>
    <col min="7175" max="7175" width="26.6640625" style="258" customWidth="1"/>
    <col min="7176" max="7424" width="9.109375" style="258"/>
    <col min="7425" max="7425" width="7.6640625" style="258" customWidth="1"/>
    <col min="7426" max="7426" width="13.6640625" style="258" customWidth="1"/>
    <col min="7427" max="7427" width="43.6640625" style="258" customWidth="1"/>
    <col min="7428" max="7428" width="8.33203125" style="258" customWidth="1"/>
    <col min="7429" max="7429" width="13.33203125" style="258" customWidth="1"/>
    <col min="7430" max="7430" width="11.6640625" style="258" customWidth="1"/>
    <col min="7431" max="7431" width="26.6640625" style="258" customWidth="1"/>
    <col min="7432" max="7680" width="9.109375" style="258"/>
    <col min="7681" max="7681" width="7.6640625" style="258" customWidth="1"/>
    <col min="7682" max="7682" width="13.6640625" style="258" customWidth="1"/>
    <col min="7683" max="7683" width="43.6640625" style="258" customWidth="1"/>
    <col min="7684" max="7684" width="8.33203125" style="258" customWidth="1"/>
    <col min="7685" max="7685" width="13.33203125" style="258" customWidth="1"/>
    <col min="7686" max="7686" width="11.6640625" style="258" customWidth="1"/>
    <col min="7687" max="7687" width="26.6640625" style="258" customWidth="1"/>
    <col min="7688" max="7936" width="9.109375" style="258"/>
    <col min="7937" max="7937" width="7.6640625" style="258" customWidth="1"/>
    <col min="7938" max="7938" width="13.6640625" style="258" customWidth="1"/>
    <col min="7939" max="7939" width="43.6640625" style="258" customWidth="1"/>
    <col min="7940" max="7940" width="8.33203125" style="258" customWidth="1"/>
    <col min="7941" max="7941" width="13.33203125" style="258" customWidth="1"/>
    <col min="7942" max="7942" width="11.6640625" style="258" customWidth="1"/>
    <col min="7943" max="7943" width="26.6640625" style="258" customWidth="1"/>
    <col min="7944" max="8192" width="9.109375" style="258"/>
    <col min="8193" max="8193" width="7.6640625" style="258" customWidth="1"/>
    <col min="8194" max="8194" width="13.6640625" style="258" customWidth="1"/>
    <col min="8195" max="8195" width="43.6640625" style="258" customWidth="1"/>
    <col min="8196" max="8196" width="8.33203125" style="258" customWidth="1"/>
    <col min="8197" max="8197" width="13.33203125" style="258" customWidth="1"/>
    <col min="8198" max="8198" width="11.6640625" style="258" customWidth="1"/>
    <col min="8199" max="8199" width="26.6640625" style="258" customWidth="1"/>
    <col min="8200" max="8448" width="9.109375" style="258"/>
    <col min="8449" max="8449" width="7.6640625" style="258" customWidth="1"/>
    <col min="8450" max="8450" width="13.6640625" style="258" customWidth="1"/>
    <col min="8451" max="8451" width="43.6640625" style="258" customWidth="1"/>
    <col min="8452" max="8452" width="8.33203125" style="258" customWidth="1"/>
    <col min="8453" max="8453" width="13.33203125" style="258" customWidth="1"/>
    <col min="8454" max="8454" width="11.6640625" style="258" customWidth="1"/>
    <col min="8455" max="8455" width="26.6640625" style="258" customWidth="1"/>
    <col min="8456" max="8704" width="9.109375" style="258"/>
    <col min="8705" max="8705" width="7.6640625" style="258" customWidth="1"/>
    <col min="8706" max="8706" width="13.6640625" style="258" customWidth="1"/>
    <col min="8707" max="8707" width="43.6640625" style="258" customWidth="1"/>
    <col min="8708" max="8708" width="8.33203125" style="258" customWidth="1"/>
    <col min="8709" max="8709" width="13.33203125" style="258" customWidth="1"/>
    <col min="8710" max="8710" width="11.6640625" style="258" customWidth="1"/>
    <col min="8711" max="8711" width="26.6640625" style="258" customWidth="1"/>
    <col min="8712" max="8960" width="9.109375" style="258"/>
    <col min="8961" max="8961" width="7.6640625" style="258" customWidth="1"/>
    <col min="8962" max="8962" width="13.6640625" style="258" customWidth="1"/>
    <col min="8963" max="8963" width="43.6640625" style="258" customWidth="1"/>
    <col min="8964" max="8964" width="8.33203125" style="258" customWidth="1"/>
    <col min="8965" max="8965" width="13.33203125" style="258" customWidth="1"/>
    <col min="8966" max="8966" width="11.6640625" style="258" customWidth="1"/>
    <col min="8967" max="8967" width="26.6640625" style="258" customWidth="1"/>
    <col min="8968" max="9216" width="9.109375" style="258"/>
    <col min="9217" max="9217" width="7.6640625" style="258" customWidth="1"/>
    <col min="9218" max="9218" width="13.6640625" style="258" customWidth="1"/>
    <col min="9219" max="9219" width="43.6640625" style="258" customWidth="1"/>
    <col min="9220" max="9220" width="8.33203125" style="258" customWidth="1"/>
    <col min="9221" max="9221" width="13.33203125" style="258" customWidth="1"/>
    <col min="9222" max="9222" width="11.6640625" style="258" customWidth="1"/>
    <col min="9223" max="9223" width="26.6640625" style="258" customWidth="1"/>
    <col min="9224" max="9472" width="9.109375" style="258"/>
    <col min="9473" max="9473" width="7.6640625" style="258" customWidth="1"/>
    <col min="9474" max="9474" width="13.6640625" style="258" customWidth="1"/>
    <col min="9475" max="9475" width="43.6640625" style="258" customWidth="1"/>
    <col min="9476" max="9476" width="8.33203125" style="258" customWidth="1"/>
    <col min="9477" max="9477" width="13.33203125" style="258" customWidth="1"/>
    <col min="9478" max="9478" width="11.6640625" style="258" customWidth="1"/>
    <col min="9479" max="9479" width="26.6640625" style="258" customWidth="1"/>
    <col min="9480" max="9728" width="9.109375" style="258"/>
    <col min="9729" max="9729" width="7.6640625" style="258" customWidth="1"/>
    <col min="9730" max="9730" width="13.6640625" style="258" customWidth="1"/>
    <col min="9731" max="9731" width="43.6640625" style="258" customWidth="1"/>
    <col min="9732" max="9732" width="8.33203125" style="258" customWidth="1"/>
    <col min="9733" max="9733" width="13.33203125" style="258" customWidth="1"/>
    <col min="9734" max="9734" width="11.6640625" style="258" customWidth="1"/>
    <col min="9735" max="9735" width="26.6640625" style="258" customWidth="1"/>
    <col min="9736" max="9984" width="9.109375" style="258"/>
    <col min="9985" max="9985" width="7.6640625" style="258" customWidth="1"/>
    <col min="9986" max="9986" width="13.6640625" style="258" customWidth="1"/>
    <col min="9987" max="9987" width="43.6640625" style="258" customWidth="1"/>
    <col min="9988" max="9988" width="8.33203125" style="258" customWidth="1"/>
    <col min="9989" max="9989" width="13.33203125" style="258" customWidth="1"/>
    <col min="9990" max="9990" width="11.6640625" style="258" customWidth="1"/>
    <col min="9991" max="9991" width="26.6640625" style="258" customWidth="1"/>
    <col min="9992" max="10240" width="9.109375" style="258"/>
    <col min="10241" max="10241" width="7.6640625" style="258" customWidth="1"/>
    <col min="10242" max="10242" width="13.6640625" style="258" customWidth="1"/>
    <col min="10243" max="10243" width="43.6640625" style="258" customWidth="1"/>
    <col min="10244" max="10244" width="8.33203125" style="258" customWidth="1"/>
    <col min="10245" max="10245" width="13.33203125" style="258" customWidth="1"/>
    <col min="10246" max="10246" width="11.6640625" style="258" customWidth="1"/>
    <col min="10247" max="10247" width="26.6640625" style="258" customWidth="1"/>
    <col min="10248" max="10496" width="9.109375" style="258"/>
    <col min="10497" max="10497" width="7.6640625" style="258" customWidth="1"/>
    <col min="10498" max="10498" width="13.6640625" style="258" customWidth="1"/>
    <col min="10499" max="10499" width="43.6640625" style="258" customWidth="1"/>
    <col min="10500" max="10500" width="8.33203125" style="258" customWidth="1"/>
    <col min="10501" max="10501" width="13.33203125" style="258" customWidth="1"/>
    <col min="10502" max="10502" width="11.6640625" style="258" customWidth="1"/>
    <col min="10503" max="10503" width="26.6640625" style="258" customWidth="1"/>
    <col min="10504" max="10752" width="9.109375" style="258"/>
    <col min="10753" max="10753" width="7.6640625" style="258" customWidth="1"/>
    <col min="10754" max="10754" width="13.6640625" style="258" customWidth="1"/>
    <col min="10755" max="10755" width="43.6640625" style="258" customWidth="1"/>
    <col min="10756" max="10756" width="8.33203125" style="258" customWidth="1"/>
    <col min="10757" max="10757" width="13.33203125" style="258" customWidth="1"/>
    <col min="10758" max="10758" width="11.6640625" style="258" customWidth="1"/>
    <col min="10759" max="10759" width="26.6640625" style="258" customWidth="1"/>
    <col min="10760" max="11008" width="9.109375" style="258"/>
    <col min="11009" max="11009" width="7.6640625" style="258" customWidth="1"/>
    <col min="11010" max="11010" width="13.6640625" style="258" customWidth="1"/>
    <col min="11011" max="11011" width="43.6640625" style="258" customWidth="1"/>
    <col min="11012" max="11012" width="8.33203125" style="258" customWidth="1"/>
    <col min="11013" max="11013" width="13.33203125" style="258" customWidth="1"/>
    <col min="11014" max="11014" width="11.6640625" style="258" customWidth="1"/>
    <col min="11015" max="11015" width="26.6640625" style="258" customWidth="1"/>
    <col min="11016" max="11264" width="9.109375" style="258"/>
    <col min="11265" max="11265" width="7.6640625" style="258" customWidth="1"/>
    <col min="11266" max="11266" width="13.6640625" style="258" customWidth="1"/>
    <col min="11267" max="11267" width="43.6640625" style="258" customWidth="1"/>
    <col min="11268" max="11268" width="8.33203125" style="258" customWidth="1"/>
    <col min="11269" max="11269" width="13.33203125" style="258" customWidth="1"/>
    <col min="11270" max="11270" width="11.6640625" style="258" customWidth="1"/>
    <col min="11271" max="11271" width="26.6640625" style="258" customWidth="1"/>
    <col min="11272" max="11520" width="9.109375" style="258"/>
    <col min="11521" max="11521" width="7.6640625" style="258" customWidth="1"/>
    <col min="11522" max="11522" width="13.6640625" style="258" customWidth="1"/>
    <col min="11523" max="11523" width="43.6640625" style="258" customWidth="1"/>
    <col min="11524" max="11524" width="8.33203125" style="258" customWidth="1"/>
    <col min="11525" max="11525" width="13.33203125" style="258" customWidth="1"/>
    <col min="11526" max="11526" width="11.6640625" style="258" customWidth="1"/>
    <col min="11527" max="11527" width="26.6640625" style="258" customWidth="1"/>
    <col min="11528" max="11776" width="9.109375" style="258"/>
    <col min="11777" max="11777" width="7.6640625" style="258" customWidth="1"/>
    <col min="11778" max="11778" width="13.6640625" style="258" customWidth="1"/>
    <col min="11779" max="11779" width="43.6640625" style="258" customWidth="1"/>
    <col min="11780" max="11780" width="8.33203125" style="258" customWidth="1"/>
    <col min="11781" max="11781" width="13.33203125" style="258" customWidth="1"/>
    <col min="11782" max="11782" width="11.6640625" style="258" customWidth="1"/>
    <col min="11783" max="11783" width="26.6640625" style="258" customWidth="1"/>
    <col min="11784" max="12032" width="9.109375" style="258"/>
    <col min="12033" max="12033" width="7.6640625" style="258" customWidth="1"/>
    <col min="12034" max="12034" width="13.6640625" style="258" customWidth="1"/>
    <col min="12035" max="12035" width="43.6640625" style="258" customWidth="1"/>
    <col min="12036" max="12036" width="8.33203125" style="258" customWidth="1"/>
    <col min="12037" max="12037" width="13.33203125" style="258" customWidth="1"/>
    <col min="12038" max="12038" width="11.6640625" style="258" customWidth="1"/>
    <col min="12039" max="12039" width="26.6640625" style="258" customWidth="1"/>
    <col min="12040" max="12288" width="9.109375" style="258"/>
    <col min="12289" max="12289" width="7.6640625" style="258" customWidth="1"/>
    <col min="12290" max="12290" width="13.6640625" style="258" customWidth="1"/>
    <col min="12291" max="12291" width="43.6640625" style="258" customWidth="1"/>
    <col min="12292" max="12292" width="8.33203125" style="258" customWidth="1"/>
    <col min="12293" max="12293" width="13.33203125" style="258" customWidth="1"/>
    <col min="12294" max="12294" width="11.6640625" style="258" customWidth="1"/>
    <col min="12295" max="12295" width="26.6640625" style="258" customWidth="1"/>
    <col min="12296" max="12544" width="9.109375" style="258"/>
    <col min="12545" max="12545" width="7.6640625" style="258" customWidth="1"/>
    <col min="12546" max="12546" width="13.6640625" style="258" customWidth="1"/>
    <col min="12547" max="12547" width="43.6640625" style="258" customWidth="1"/>
    <col min="12548" max="12548" width="8.33203125" style="258" customWidth="1"/>
    <col min="12549" max="12549" width="13.33203125" style="258" customWidth="1"/>
    <col min="12550" max="12550" width="11.6640625" style="258" customWidth="1"/>
    <col min="12551" max="12551" width="26.6640625" style="258" customWidth="1"/>
    <col min="12552" max="12800" width="9.109375" style="258"/>
    <col min="12801" max="12801" width="7.6640625" style="258" customWidth="1"/>
    <col min="12802" max="12802" width="13.6640625" style="258" customWidth="1"/>
    <col min="12803" max="12803" width="43.6640625" style="258" customWidth="1"/>
    <col min="12804" max="12804" width="8.33203125" style="258" customWidth="1"/>
    <col min="12805" max="12805" width="13.33203125" style="258" customWidth="1"/>
    <col min="12806" max="12806" width="11.6640625" style="258" customWidth="1"/>
    <col min="12807" max="12807" width="26.6640625" style="258" customWidth="1"/>
    <col min="12808" max="13056" width="9.109375" style="258"/>
    <col min="13057" max="13057" width="7.6640625" style="258" customWidth="1"/>
    <col min="13058" max="13058" width="13.6640625" style="258" customWidth="1"/>
    <col min="13059" max="13059" width="43.6640625" style="258" customWidth="1"/>
    <col min="13060" max="13060" width="8.33203125" style="258" customWidth="1"/>
    <col min="13061" max="13061" width="13.33203125" style="258" customWidth="1"/>
    <col min="13062" max="13062" width="11.6640625" style="258" customWidth="1"/>
    <col min="13063" max="13063" width="26.6640625" style="258" customWidth="1"/>
    <col min="13064" max="13312" width="9.109375" style="258"/>
    <col min="13313" max="13313" width="7.6640625" style="258" customWidth="1"/>
    <col min="13314" max="13314" width="13.6640625" style="258" customWidth="1"/>
    <col min="13315" max="13315" width="43.6640625" style="258" customWidth="1"/>
    <col min="13316" max="13316" width="8.33203125" style="258" customWidth="1"/>
    <col min="13317" max="13317" width="13.33203125" style="258" customWidth="1"/>
    <col min="13318" max="13318" width="11.6640625" style="258" customWidth="1"/>
    <col min="13319" max="13319" width="26.6640625" style="258" customWidth="1"/>
    <col min="13320" max="13568" width="9.109375" style="258"/>
    <col min="13569" max="13569" width="7.6640625" style="258" customWidth="1"/>
    <col min="13570" max="13570" width="13.6640625" style="258" customWidth="1"/>
    <col min="13571" max="13571" width="43.6640625" style="258" customWidth="1"/>
    <col min="13572" max="13572" width="8.33203125" style="258" customWidth="1"/>
    <col min="13573" max="13573" width="13.33203125" style="258" customWidth="1"/>
    <col min="13574" max="13574" width="11.6640625" style="258" customWidth="1"/>
    <col min="13575" max="13575" width="26.6640625" style="258" customWidth="1"/>
    <col min="13576" max="13824" width="9.109375" style="258"/>
    <col min="13825" max="13825" width="7.6640625" style="258" customWidth="1"/>
    <col min="13826" max="13826" width="13.6640625" style="258" customWidth="1"/>
    <col min="13827" max="13827" width="43.6640625" style="258" customWidth="1"/>
    <col min="13828" max="13828" width="8.33203125" style="258" customWidth="1"/>
    <col min="13829" max="13829" width="13.33203125" style="258" customWidth="1"/>
    <col min="13830" max="13830" width="11.6640625" style="258" customWidth="1"/>
    <col min="13831" max="13831" width="26.6640625" style="258" customWidth="1"/>
    <col min="13832" max="14080" width="9.109375" style="258"/>
    <col min="14081" max="14081" width="7.6640625" style="258" customWidth="1"/>
    <col min="14082" max="14082" width="13.6640625" style="258" customWidth="1"/>
    <col min="14083" max="14083" width="43.6640625" style="258" customWidth="1"/>
    <col min="14084" max="14084" width="8.33203125" style="258" customWidth="1"/>
    <col min="14085" max="14085" width="13.33203125" style="258" customWidth="1"/>
    <col min="14086" max="14086" width="11.6640625" style="258" customWidth="1"/>
    <col min="14087" max="14087" width="26.6640625" style="258" customWidth="1"/>
    <col min="14088" max="14336" width="9.109375" style="258"/>
    <col min="14337" max="14337" width="7.6640625" style="258" customWidth="1"/>
    <col min="14338" max="14338" width="13.6640625" style="258" customWidth="1"/>
    <col min="14339" max="14339" width="43.6640625" style="258" customWidth="1"/>
    <col min="14340" max="14340" width="8.33203125" style="258" customWidth="1"/>
    <col min="14341" max="14341" width="13.33203125" style="258" customWidth="1"/>
    <col min="14342" max="14342" width="11.6640625" style="258" customWidth="1"/>
    <col min="14343" max="14343" width="26.6640625" style="258" customWidth="1"/>
    <col min="14344" max="14592" width="9.109375" style="258"/>
    <col min="14593" max="14593" width="7.6640625" style="258" customWidth="1"/>
    <col min="14594" max="14594" width="13.6640625" style="258" customWidth="1"/>
    <col min="14595" max="14595" width="43.6640625" style="258" customWidth="1"/>
    <col min="14596" max="14596" width="8.33203125" style="258" customWidth="1"/>
    <col min="14597" max="14597" width="13.33203125" style="258" customWidth="1"/>
    <col min="14598" max="14598" width="11.6640625" style="258" customWidth="1"/>
    <col min="14599" max="14599" width="26.6640625" style="258" customWidth="1"/>
    <col min="14600" max="14848" width="9.109375" style="258"/>
    <col min="14849" max="14849" width="7.6640625" style="258" customWidth="1"/>
    <col min="14850" max="14850" width="13.6640625" style="258" customWidth="1"/>
    <col min="14851" max="14851" width="43.6640625" style="258" customWidth="1"/>
    <col min="14852" max="14852" width="8.33203125" style="258" customWidth="1"/>
    <col min="14853" max="14853" width="13.33203125" style="258" customWidth="1"/>
    <col min="14854" max="14854" width="11.6640625" style="258" customWidth="1"/>
    <col min="14855" max="14855" width="26.6640625" style="258" customWidth="1"/>
    <col min="14856" max="15104" width="9.109375" style="258"/>
    <col min="15105" max="15105" width="7.6640625" style="258" customWidth="1"/>
    <col min="15106" max="15106" width="13.6640625" style="258" customWidth="1"/>
    <col min="15107" max="15107" width="43.6640625" style="258" customWidth="1"/>
    <col min="15108" max="15108" width="8.33203125" style="258" customWidth="1"/>
    <col min="15109" max="15109" width="13.33203125" style="258" customWidth="1"/>
    <col min="15110" max="15110" width="11.6640625" style="258" customWidth="1"/>
    <col min="15111" max="15111" width="26.6640625" style="258" customWidth="1"/>
    <col min="15112" max="15360" width="9.109375" style="258"/>
    <col min="15361" max="15361" width="7.6640625" style="258" customWidth="1"/>
    <col min="15362" max="15362" width="13.6640625" style="258" customWidth="1"/>
    <col min="15363" max="15363" width="43.6640625" style="258" customWidth="1"/>
    <col min="15364" max="15364" width="8.33203125" style="258" customWidth="1"/>
    <col min="15365" max="15365" width="13.33203125" style="258" customWidth="1"/>
    <col min="15366" max="15366" width="11.6640625" style="258" customWidth="1"/>
    <col min="15367" max="15367" width="26.6640625" style="258" customWidth="1"/>
    <col min="15368" max="15616" width="9.109375" style="258"/>
    <col min="15617" max="15617" width="7.6640625" style="258" customWidth="1"/>
    <col min="15618" max="15618" width="13.6640625" style="258" customWidth="1"/>
    <col min="15619" max="15619" width="43.6640625" style="258" customWidth="1"/>
    <col min="15620" max="15620" width="8.33203125" style="258" customWidth="1"/>
    <col min="15621" max="15621" width="13.33203125" style="258" customWidth="1"/>
    <col min="15622" max="15622" width="11.6640625" style="258" customWidth="1"/>
    <col min="15623" max="15623" width="26.6640625" style="258" customWidth="1"/>
    <col min="15624" max="15872" width="9.109375" style="258"/>
    <col min="15873" max="15873" width="7.6640625" style="258" customWidth="1"/>
    <col min="15874" max="15874" width="13.6640625" style="258" customWidth="1"/>
    <col min="15875" max="15875" width="43.6640625" style="258" customWidth="1"/>
    <col min="15876" max="15876" width="8.33203125" style="258" customWidth="1"/>
    <col min="15877" max="15877" width="13.33203125" style="258" customWidth="1"/>
    <col min="15878" max="15878" width="11.6640625" style="258" customWidth="1"/>
    <col min="15879" max="15879" width="26.6640625" style="258" customWidth="1"/>
    <col min="15880" max="16128" width="9.109375" style="258"/>
    <col min="16129" max="16129" width="7.6640625" style="258" customWidth="1"/>
    <col min="16130" max="16130" width="13.6640625" style="258" customWidth="1"/>
    <col min="16131" max="16131" width="43.6640625" style="258" customWidth="1"/>
    <col min="16132" max="16132" width="8.33203125" style="258" customWidth="1"/>
    <col min="16133" max="16133" width="13.33203125" style="258" customWidth="1"/>
    <col min="16134" max="16134" width="11.6640625" style="258" customWidth="1"/>
    <col min="16135" max="16135" width="26.6640625" style="258" customWidth="1"/>
    <col min="16136" max="16384" width="9.109375" style="258"/>
  </cols>
  <sheetData>
    <row r="1" spans="1:13" ht="13.5" customHeight="1" thickBot="1" x14ac:dyDescent="0.3">
      <c r="A1" s="361"/>
      <c r="B1" s="302"/>
      <c r="C1" s="362"/>
      <c r="D1" s="353"/>
      <c r="E1" s="354"/>
      <c r="F1" s="363"/>
      <c r="G1" s="355"/>
    </row>
    <row r="2" spans="1:13" ht="13.5" customHeight="1" thickBot="1" x14ac:dyDescent="0.3">
      <c r="A2" s="356" t="s">
        <v>329</v>
      </c>
      <c r="B2" s="357"/>
      <c r="C2" s="506" t="s">
        <v>347</v>
      </c>
      <c r="D2" s="507"/>
      <c r="E2" s="507"/>
      <c r="F2" s="508"/>
      <c r="G2" s="358" t="s">
        <v>412</v>
      </c>
      <c r="J2" s="500" t="s">
        <v>157</v>
      </c>
      <c r="K2" s="501"/>
      <c r="L2" s="501"/>
      <c r="M2" s="259">
        <v>0</v>
      </c>
    </row>
    <row r="3" spans="1:13" ht="18" customHeight="1" thickBot="1" x14ac:dyDescent="0.3">
      <c r="A3" s="359"/>
      <c r="B3" s="360"/>
      <c r="C3" s="506"/>
      <c r="D3" s="507"/>
      <c r="E3" s="507"/>
      <c r="F3" s="508"/>
      <c r="G3" s="303">
        <f>+'COVER PAGE'!D15</f>
        <v>45200</v>
      </c>
      <c r="J3" s="502"/>
      <c r="K3" s="503"/>
      <c r="L3" s="503"/>
      <c r="M3" s="260"/>
    </row>
    <row r="4" spans="1:13" ht="15.6" customHeight="1" thickBot="1" x14ac:dyDescent="0.3">
      <c r="A4" s="364"/>
      <c r="B4" s="360"/>
      <c r="C4" s="365"/>
      <c r="D4" s="366"/>
      <c r="E4" s="366"/>
      <c r="F4" s="367"/>
      <c r="G4" s="368"/>
      <c r="J4" s="502"/>
      <c r="K4" s="503"/>
      <c r="L4" s="503"/>
      <c r="M4" s="261"/>
    </row>
    <row r="5" spans="1:13" ht="6" customHeight="1" x14ac:dyDescent="0.25">
      <c r="A5" s="350"/>
      <c r="B5" s="351"/>
      <c r="C5" s="262"/>
      <c r="D5" s="263"/>
      <c r="E5" s="264"/>
      <c r="F5" s="265"/>
      <c r="G5" s="352"/>
    </row>
    <row r="6" spans="1:13" x14ac:dyDescent="0.25">
      <c r="A6" s="266" t="s">
        <v>145</v>
      </c>
      <c r="B6" s="267" t="s">
        <v>146</v>
      </c>
      <c r="C6" s="268" t="s">
        <v>141</v>
      </c>
      <c r="D6" s="267" t="s">
        <v>147</v>
      </c>
      <c r="E6" s="269" t="s">
        <v>148</v>
      </c>
      <c r="F6" s="270" t="s">
        <v>149</v>
      </c>
      <c r="G6" s="270" t="s">
        <v>150</v>
      </c>
    </row>
    <row r="7" spans="1:13" x14ac:dyDescent="0.25">
      <c r="A7" s="271" t="s">
        <v>114</v>
      </c>
      <c r="B7" s="272" t="s">
        <v>151</v>
      </c>
      <c r="C7" s="273"/>
      <c r="D7" s="272"/>
      <c r="E7" s="274"/>
      <c r="F7" s="275"/>
      <c r="G7" s="275"/>
    </row>
    <row r="8" spans="1:13" x14ac:dyDescent="0.25">
      <c r="A8" s="412"/>
      <c r="B8" s="413"/>
      <c r="C8" s="414"/>
      <c r="D8" s="413"/>
      <c r="E8" s="415"/>
      <c r="F8" s="416"/>
      <c r="G8" s="416"/>
    </row>
    <row r="9" spans="1:13" s="279" customFormat="1" x14ac:dyDescent="0.25">
      <c r="A9" s="417">
        <v>2</v>
      </c>
      <c r="B9" s="504" t="s">
        <v>330</v>
      </c>
      <c r="C9" s="505" t="s">
        <v>411</v>
      </c>
      <c r="D9" s="277"/>
      <c r="E9" s="277"/>
      <c r="F9" s="278"/>
      <c r="G9" s="278"/>
    </row>
    <row r="10" spans="1:13" s="279" customFormat="1" x14ac:dyDescent="0.25">
      <c r="A10" s="280"/>
      <c r="B10" s="504"/>
      <c r="C10" s="505"/>
      <c r="D10" s="277"/>
      <c r="E10" s="277"/>
      <c r="F10" s="278"/>
      <c r="G10" s="278"/>
    </row>
    <row r="11" spans="1:13" s="279" customFormat="1" x14ac:dyDescent="0.25">
      <c r="A11" s="280"/>
      <c r="B11" s="277"/>
      <c r="C11" s="276"/>
      <c r="D11" s="277"/>
      <c r="E11" s="277"/>
      <c r="F11" s="278"/>
      <c r="G11" s="278"/>
    </row>
    <row r="12" spans="1:13" s="279" customFormat="1" ht="26.4" x14ac:dyDescent="0.25">
      <c r="A12" s="493" t="s">
        <v>396</v>
      </c>
      <c r="B12" s="281"/>
      <c r="C12" s="423" t="s">
        <v>340</v>
      </c>
      <c r="D12" s="277"/>
      <c r="E12" s="277"/>
      <c r="F12" s="278"/>
      <c r="G12" s="278"/>
    </row>
    <row r="13" spans="1:13" s="279" customFormat="1" x14ac:dyDescent="0.25">
      <c r="A13" s="280"/>
      <c r="B13" s="281"/>
      <c r="C13" s="423"/>
      <c r="D13" s="277"/>
      <c r="E13" s="277"/>
      <c r="F13" s="278"/>
      <c r="G13" s="278"/>
    </row>
    <row r="14" spans="1:13" s="279" customFormat="1" x14ac:dyDescent="0.25">
      <c r="A14" s="280"/>
      <c r="B14" s="277"/>
      <c r="C14" s="276"/>
      <c r="D14" s="277"/>
      <c r="E14" s="277"/>
      <c r="F14" s="278"/>
      <c r="G14" s="278"/>
    </row>
    <row r="15" spans="1:13" s="279" customFormat="1" ht="39.6" x14ac:dyDescent="0.25">
      <c r="A15" s="280" t="s">
        <v>135</v>
      </c>
      <c r="B15" s="418"/>
      <c r="C15" s="431" t="s">
        <v>359</v>
      </c>
      <c r="D15" s="420" t="s">
        <v>18</v>
      </c>
      <c r="E15" s="420">
        <v>1</v>
      </c>
      <c r="F15" s="278"/>
      <c r="G15" s="278"/>
    </row>
    <row r="16" spans="1:13" s="279" customFormat="1" x14ac:dyDescent="0.25">
      <c r="A16" s="280"/>
      <c r="B16" s="418"/>
      <c r="C16" s="431"/>
      <c r="D16" s="420"/>
      <c r="E16" s="420"/>
      <c r="F16" s="278"/>
      <c r="G16" s="278"/>
    </row>
    <row r="17" spans="1:7" s="279" customFormat="1" ht="39.6" x14ac:dyDescent="0.25">
      <c r="A17" s="280" t="s">
        <v>400</v>
      </c>
      <c r="B17" s="418"/>
      <c r="C17" s="419" t="s">
        <v>331</v>
      </c>
      <c r="D17" s="420" t="s">
        <v>18</v>
      </c>
      <c r="E17" s="420">
        <v>1</v>
      </c>
      <c r="F17" s="278"/>
      <c r="G17" s="278"/>
    </row>
    <row r="18" spans="1:7" s="279" customFormat="1" x14ac:dyDescent="0.25">
      <c r="A18" s="280" t="s">
        <v>401</v>
      </c>
      <c r="B18" s="418"/>
      <c r="C18" s="421" t="s">
        <v>332</v>
      </c>
      <c r="D18" s="420"/>
      <c r="E18" s="420"/>
      <c r="F18" s="278"/>
      <c r="G18" s="278"/>
    </row>
    <row r="19" spans="1:7" s="279" customFormat="1" x14ac:dyDescent="0.25">
      <c r="A19" s="280"/>
      <c r="B19" s="418"/>
      <c r="C19" s="420"/>
      <c r="D19" s="420"/>
      <c r="E19" s="420"/>
      <c r="F19" s="278"/>
      <c r="G19" s="278"/>
    </row>
    <row r="20" spans="1:7" s="279" customFormat="1" x14ac:dyDescent="0.25">
      <c r="A20" s="280" t="s">
        <v>402</v>
      </c>
      <c r="B20" s="418"/>
      <c r="C20" s="422" t="s">
        <v>333</v>
      </c>
      <c r="D20" s="420" t="s">
        <v>18</v>
      </c>
      <c r="E20" s="420">
        <v>1</v>
      </c>
      <c r="F20" s="278"/>
      <c r="G20" s="278"/>
    </row>
    <row r="21" spans="1:7" s="279" customFormat="1" x14ac:dyDescent="0.25">
      <c r="A21" s="280" t="s">
        <v>403</v>
      </c>
      <c r="B21" s="418"/>
      <c r="C21" s="422" t="s">
        <v>334</v>
      </c>
      <c r="D21" s="420" t="s">
        <v>18</v>
      </c>
      <c r="E21" s="420">
        <v>1</v>
      </c>
      <c r="F21" s="278"/>
      <c r="G21" s="278"/>
    </row>
    <row r="22" spans="1:7" s="279" customFormat="1" x14ac:dyDescent="0.25">
      <c r="A22" s="280"/>
      <c r="B22" s="418"/>
      <c r="C22" s="421"/>
      <c r="D22" s="420"/>
      <c r="E22" s="420"/>
      <c r="F22" s="278"/>
      <c r="G22" s="278"/>
    </row>
    <row r="23" spans="1:7" s="279" customFormat="1" ht="26.4" x14ac:dyDescent="0.25">
      <c r="A23" s="280" t="s">
        <v>404</v>
      </c>
      <c r="B23" s="418"/>
      <c r="C23" s="419" t="s">
        <v>335</v>
      </c>
      <c r="D23" s="420" t="s">
        <v>18</v>
      </c>
      <c r="E23" s="420">
        <v>1</v>
      </c>
      <c r="F23" s="278"/>
      <c r="G23" s="278"/>
    </row>
    <row r="24" spans="1:7" s="279" customFormat="1" x14ac:dyDescent="0.25">
      <c r="A24" s="280"/>
      <c r="B24" s="418"/>
      <c r="C24" s="420"/>
      <c r="D24" s="420"/>
      <c r="E24" s="420"/>
      <c r="F24" s="278"/>
      <c r="G24" s="278"/>
    </row>
    <row r="25" spans="1:7" s="279" customFormat="1" x14ac:dyDescent="0.25">
      <c r="A25" s="280" t="s">
        <v>405</v>
      </c>
      <c r="B25" s="418"/>
      <c r="C25" s="422" t="s">
        <v>336</v>
      </c>
      <c r="D25" s="420" t="s">
        <v>18</v>
      </c>
      <c r="E25" s="420">
        <v>1</v>
      </c>
      <c r="F25" s="278"/>
      <c r="G25" s="278"/>
    </row>
    <row r="26" spans="1:7" s="279" customFormat="1" x14ac:dyDescent="0.25">
      <c r="A26" s="280"/>
      <c r="B26" s="418"/>
      <c r="C26" s="422"/>
      <c r="D26" s="420"/>
      <c r="E26" s="420"/>
      <c r="F26" s="278"/>
      <c r="G26" s="278"/>
    </row>
    <row r="27" spans="1:7" s="279" customFormat="1" x14ac:dyDescent="0.25">
      <c r="A27" s="493" t="s">
        <v>399</v>
      </c>
      <c r="B27" s="205"/>
      <c r="C27" s="423" t="s">
        <v>337</v>
      </c>
      <c r="D27" s="420"/>
      <c r="E27" s="420"/>
      <c r="F27" s="278"/>
      <c r="G27" s="278"/>
    </row>
    <row r="28" spans="1:7" s="279" customFormat="1" x14ac:dyDescent="0.25">
      <c r="A28" s="280"/>
      <c r="B28" s="418"/>
      <c r="C28" s="420"/>
      <c r="D28" s="420"/>
      <c r="E28" s="420"/>
      <c r="F28" s="278"/>
      <c r="G28" s="278"/>
    </row>
    <row r="29" spans="1:7" s="279" customFormat="1" ht="39.6" x14ac:dyDescent="0.25">
      <c r="A29" s="280" t="s">
        <v>159</v>
      </c>
      <c r="B29" s="418"/>
      <c r="C29" s="419" t="s">
        <v>331</v>
      </c>
      <c r="D29" s="420" t="s">
        <v>18</v>
      </c>
      <c r="E29" s="420">
        <v>1</v>
      </c>
      <c r="F29" s="278"/>
      <c r="G29" s="278"/>
    </row>
    <row r="30" spans="1:7" s="279" customFormat="1" x14ac:dyDescent="0.25">
      <c r="A30" s="280"/>
      <c r="B30" s="418"/>
      <c r="C30" s="419"/>
      <c r="D30" s="420"/>
      <c r="E30" s="420"/>
      <c r="F30" s="278"/>
      <c r="G30" s="278"/>
    </row>
    <row r="31" spans="1:7" s="279" customFormat="1" x14ac:dyDescent="0.25">
      <c r="A31" s="280" t="s">
        <v>406</v>
      </c>
      <c r="B31" s="418"/>
      <c r="C31" s="421" t="s">
        <v>338</v>
      </c>
      <c r="D31" s="420"/>
      <c r="E31" s="420"/>
      <c r="F31" s="278"/>
      <c r="G31" s="278"/>
    </row>
    <row r="32" spans="1:7" s="279" customFormat="1" x14ac:dyDescent="0.25">
      <c r="A32" s="280"/>
      <c r="B32" s="418"/>
      <c r="C32" s="420"/>
      <c r="D32" s="420"/>
      <c r="E32" s="420"/>
      <c r="F32" s="278"/>
      <c r="G32" s="278"/>
    </row>
    <row r="33" spans="1:11" s="279" customFormat="1" x14ac:dyDescent="0.25">
      <c r="A33" s="280" t="s">
        <v>407</v>
      </c>
      <c r="B33" s="418"/>
      <c r="C33" s="422" t="s">
        <v>333</v>
      </c>
      <c r="D33" s="420" t="s">
        <v>18</v>
      </c>
      <c r="E33" s="420">
        <v>1</v>
      </c>
      <c r="F33" s="278"/>
      <c r="G33" s="278"/>
    </row>
    <row r="34" spans="1:11" s="279" customFormat="1" x14ac:dyDescent="0.25">
      <c r="A34" s="280" t="s">
        <v>408</v>
      </c>
      <c r="B34" s="418"/>
      <c r="C34" s="422" t="s">
        <v>334</v>
      </c>
      <c r="D34" s="420" t="s">
        <v>18</v>
      </c>
      <c r="E34" s="420">
        <v>1</v>
      </c>
      <c r="F34" s="278"/>
      <c r="G34" s="278"/>
    </row>
    <row r="35" spans="1:11" s="279" customFormat="1" x14ac:dyDescent="0.25">
      <c r="A35" s="280"/>
      <c r="B35" s="418"/>
      <c r="C35" s="421"/>
      <c r="D35" s="420"/>
      <c r="E35" s="420"/>
      <c r="F35" s="278"/>
      <c r="G35" s="278"/>
    </row>
    <row r="36" spans="1:11" s="279" customFormat="1" ht="39.6" x14ac:dyDescent="0.25">
      <c r="A36" s="280" t="s">
        <v>160</v>
      </c>
      <c r="B36" s="418"/>
      <c r="C36" s="419" t="s">
        <v>339</v>
      </c>
      <c r="D36" s="420" t="s">
        <v>18</v>
      </c>
      <c r="E36" s="420">
        <v>1</v>
      </c>
      <c r="F36" s="278"/>
      <c r="G36" s="278"/>
    </row>
    <row r="37" spans="1:11" s="279" customFormat="1" x14ac:dyDescent="0.25">
      <c r="A37" s="280"/>
      <c r="B37" s="277"/>
      <c r="C37" s="276"/>
      <c r="D37" s="277"/>
      <c r="E37" s="277"/>
      <c r="F37" s="278"/>
      <c r="G37" s="278"/>
    </row>
    <row r="38" spans="1:11" s="279" customFormat="1" x14ac:dyDescent="0.25">
      <c r="A38" s="284"/>
      <c r="B38" s="285"/>
      <c r="C38" s="285"/>
      <c r="D38" s="286"/>
      <c r="E38" s="287"/>
      <c r="F38" s="288"/>
      <c r="G38" s="289"/>
    </row>
    <row r="39" spans="1:11" x14ac:dyDescent="0.25">
      <c r="A39" s="290"/>
      <c r="B39" s="291"/>
      <c r="C39" s="292" t="s">
        <v>161</v>
      </c>
      <c r="D39" s="293"/>
      <c r="E39" s="294"/>
      <c r="F39" s="295"/>
      <c r="G39" s="296">
        <f>SUM(G38:G38)</f>
        <v>0</v>
      </c>
      <c r="H39" s="279"/>
      <c r="I39" s="279"/>
      <c r="J39" s="279"/>
      <c r="K39" s="279"/>
    </row>
    <row r="40" spans="1:11" x14ac:dyDescent="0.25">
      <c r="A40" s="297"/>
      <c r="B40" s="298"/>
      <c r="C40" s="298"/>
      <c r="D40" s="298"/>
      <c r="E40" s="298"/>
      <c r="F40" s="298"/>
      <c r="G40" s="298"/>
      <c r="H40" s="279"/>
      <c r="I40" s="279"/>
      <c r="J40" s="279"/>
      <c r="K40" s="279"/>
    </row>
    <row r="41" spans="1:11" x14ac:dyDescent="0.25">
      <c r="A41" s="299"/>
      <c r="H41" s="279"/>
      <c r="I41" s="279"/>
      <c r="J41" s="279"/>
      <c r="K41" s="279"/>
    </row>
    <row r="42" spans="1:11" x14ac:dyDescent="0.25">
      <c r="A42" s="299"/>
      <c r="H42" s="279"/>
      <c r="I42" s="279"/>
      <c r="J42" s="279"/>
      <c r="K42" s="279"/>
    </row>
    <row r="43" spans="1:11" x14ac:dyDescent="0.25">
      <c r="A43" s="299"/>
      <c r="H43" s="279"/>
      <c r="I43" s="279"/>
      <c r="J43" s="279"/>
      <c r="K43" s="279"/>
    </row>
    <row r="44" spans="1:11" x14ac:dyDescent="0.25">
      <c r="A44" s="299"/>
      <c r="H44" s="279"/>
      <c r="I44" s="279"/>
      <c r="J44" s="279"/>
      <c r="K44" s="279"/>
    </row>
    <row r="45" spans="1:11" x14ac:dyDescent="0.25">
      <c r="A45" s="299"/>
    </row>
    <row r="46" spans="1:11" x14ac:dyDescent="0.25">
      <c r="A46" s="299"/>
    </row>
    <row r="47" spans="1:11" x14ac:dyDescent="0.25">
      <c r="A47" s="299"/>
    </row>
    <row r="48" spans="1:11" x14ac:dyDescent="0.25">
      <c r="A48" s="299"/>
    </row>
    <row r="49" spans="1:1" x14ac:dyDescent="0.25">
      <c r="A49" s="299"/>
    </row>
    <row r="50" spans="1:1" x14ac:dyDescent="0.25">
      <c r="A50" s="299"/>
    </row>
    <row r="51" spans="1:1" x14ac:dyDescent="0.25">
      <c r="A51" s="299"/>
    </row>
    <row r="52" spans="1:1" x14ac:dyDescent="0.25">
      <c r="A52" s="299"/>
    </row>
    <row r="53" spans="1:1" x14ac:dyDescent="0.25">
      <c r="A53" s="299"/>
    </row>
    <row r="54" spans="1:1" x14ac:dyDescent="0.25">
      <c r="A54" s="299"/>
    </row>
    <row r="55" spans="1:1" x14ac:dyDescent="0.25">
      <c r="A55" s="299"/>
    </row>
    <row r="56" spans="1:1" x14ac:dyDescent="0.25">
      <c r="A56" s="299"/>
    </row>
    <row r="57" spans="1:1" x14ac:dyDescent="0.25">
      <c r="A57" s="299"/>
    </row>
    <row r="58" spans="1:1" x14ac:dyDescent="0.25">
      <c r="A58" s="299"/>
    </row>
    <row r="59" spans="1:1" x14ac:dyDescent="0.25">
      <c r="A59" s="299"/>
    </row>
    <row r="60" spans="1:1" x14ac:dyDescent="0.25">
      <c r="A60" s="299"/>
    </row>
    <row r="61" spans="1:1" x14ac:dyDescent="0.25">
      <c r="A61" s="299"/>
    </row>
    <row r="62" spans="1:1" x14ac:dyDescent="0.25">
      <c r="A62" s="299"/>
    </row>
    <row r="63" spans="1:1" x14ac:dyDescent="0.25">
      <c r="A63" s="299"/>
    </row>
  </sheetData>
  <mergeCells count="6">
    <mergeCell ref="J2:L2"/>
    <mergeCell ref="J3:L3"/>
    <mergeCell ref="J4:L4"/>
    <mergeCell ref="B9:B10"/>
    <mergeCell ref="C9:C10"/>
    <mergeCell ref="C2:F3"/>
  </mergeCells>
  <phoneticPr fontId="8" type="noConversion"/>
  <conditionalFormatting sqref="G38:G39">
    <cfRule type="expression" dxfId="0" priority="1" stopIfTrue="1">
      <formula>$M$2=0</formula>
    </cfRule>
  </conditionalFormatting>
  <printOptions horizontalCentered="1"/>
  <pageMargins left="0.43307086614173201" right="0.39370078740157499" top="0.59055118110236204" bottom="0.62992125984252001" header="0.39370078740157499" footer="0.196850393700787"/>
  <pageSetup paperSize="9" scale="80" fitToHeight="0" orientation="portrait" useFirstPageNumber="1" r:id="rId1"/>
  <headerFooter alignWithMargins="0">
    <oddFooter xml:space="preserve">&amp;CA4.6.&amp;P&amp;R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tabColor rgb="FF00B050"/>
  </sheetPr>
  <dimension ref="A1:O438"/>
  <sheetViews>
    <sheetView showGridLines="0" view="pageBreakPreview" topLeftCell="A4" zoomScaleNormal="100" zoomScaleSheetLayoutView="100" workbookViewId="0">
      <selection activeCell="C233" sqref="C233"/>
    </sheetView>
  </sheetViews>
  <sheetFormatPr defaultColWidth="9.109375" defaultRowHeight="13.2" x14ac:dyDescent="0.25"/>
  <cols>
    <col min="1" max="1" width="12.109375" style="122" customWidth="1"/>
    <col min="2" max="2" width="13.33203125" style="21" customWidth="1"/>
    <col min="3" max="3" width="38.88671875" style="21" customWidth="1"/>
    <col min="4" max="4" width="8.33203125" style="22" customWidth="1"/>
    <col min="5" max="5" width="13" style="25" customWidth="1"/>
    <col min="6" max="6" width="8.88671875" style="23" customWidth="1"/>
    <col min="7" max="7" width="17.88671875" style="24" customWidth="1"/>
    <col min="8" max="8" width="12.5546875" style="19" hidden="1" customWidth="1"/>
    <col min="9" max="10" width="0" style="19" hidden="1" customWidth="1"/>
    <col min="11" max="16384" width="9.109375" style="19"/>
  </cols>
  <sheetData>
    <row r="1" spans="1:7" x14ac:dyDescent="0.25">
      <c r="A1" s="424"/>
      <c r="B1" s="425"/>
      <c r="C1" s="426"/>
      <c r="D1" s="427"/>
      <c r="E1" s="428"/>
      <c r="F1" s="429"/>
      <c r="G1" s="430"/>
    </row>
    <row r="2" spans="1:7" ht="31.5" customHeight="1" x14ac:dyDescent="0.25">
      <c r="A2" s="511" t="s">
        <v>304</v>
      </c>
      <c r="B2" s="512"/>
      <c r="C2" s="506" t="s">
        <v>347</v>
      </c>
      <c r="D2" s="507"/>
      <c r="E2" s="507"/>
      <c r="F2" s="508"/>
      <c r="G2" s="406" t="s">
        <v>413</v>
      </c>
    </row>
    <row r="3" spans="1:7" ht="34.5" customHeight="1" thickBot="1" x14ac:dyDescent="0.3">
      <c r="A3" s="407"/>
      <c r="B3" s="408"/>
      <c r="C3" s="506"/>
      <c r="D3" s="507"/>
      <c r="E3" s="507"/>
      <c r="F3" s="508"/>
      <c r="G3" s="409"/>
    </row>
    <row r="4" spans="1:7" ht="27" thickBot="1" x14ac:dyDescent="0.3">
      <c r="A4" s="129" t="s">
        <v>33</v>
      </c>
      <c r="B4" s="130" t="s">
        <v>8</v>
      </c>
      <c r="C4" s="130" t="s">
        <v>9</v>
      </c>
      <c r="D4" s="130" t="s">
        <v>10</v>
      </c>
      <c r="E4" s="131" t="s">
        <v>11</v>
      </c>
      <c r="F4" s="132" t="s">
        <v>12</v>
      </c>
      <c r="G4" s="133" t="s">
        <v>13</v>
      </c>
    </row>
    <row r="5" spans="1:7" x14ac:dyDescent="0.25">
      <c r="A5" s="134"/>
      <c r="B5" s="53"/>
      <c r="D5" s="371"/>
      <c r="E5" s="372"/>
      <c r="F5" s="55"/>
      <c r="G5" s="135"/>
    </row>
    <row r="6" spans="1:7" x14ac:dyDescent="0.25">
      <c r="A6" s="136">
        <v>3.1</v>
      </c>
      <c r="B6" s="20" t="s">
        <v>303</v>
      </c>
      <c r="C6" s="20" t="s">
        <v>63</v>
      </c>
      <c r="F6" s="54"/>
      <c r="G6" s="137"/>
    </row>
    <row r="7" spans="1:7" x14ac:dyDescent="0.25">
      <c r="A7" s="138"/>
      <c r="B7" s="53"/>
      <c r="D7" s="371"/>
      <c r="E7" s="372"/>
      <c r="F7" s="55"/>
      <c r="G7" s="135"/>
    </row>
    <row r="8" spans="1:7" ht="39.6" x14ac:dyDescent="0.25">
      <c r="A8" s="134" t="s">
        <v>415</v>
      </c>
      <c r="C8" s="127" t="s">
        <v>112</v>
      </c>
      <c r="D8" s="155"/>
      <c r="G8" s="139"/>
    </row>
    <row r="9" spans="1:7" x14ac:dyDescent="0.25">
      <c r="A9" s="134"/>
      <c r="C9" s="127"/>
      <c r="D9" s="155"/>
      <c r="G9" s="139"/>
    </row>
    <row r="10" spans="1:7" ht="15.6" x14ac:dyDescent="0.25">
      <c r="A10" s="134" t="s">
        <v>416</v>
      </c>
      <c r="C10" s="21" t="s">
        <v>305</v>
      </c>
      <c r="D10" s="155" t="s">
        <v>111</v>
      </c>
      <c r="E10" s="25">
        <v>19</v>
      </c>
      <c r="G10" s="139"/>
    </row>
    <row r="11" spans="1:7" ht="15.6" x14ac:dyDescent="0.25">
      <c r="A11" s="134" t="s">
        <v>417</v>
      </c>
      <c r="C11" s="21" t="s">
        <v>306</v>
      </c>
      <c r="D11" s="155" t="s">
        <v>111</v>
      </c>
      <c r="E11" s="25">
        <v>19</v>
      </c>
      <c r="G11" s="139"/>
    </row>
    <row r="12" spans="1:7" x14ac:dyDescent="0.25">
      <c r="A12" s="134"/>
      <c r="D12" s="154"/>
      <c r="G12" s="139"/>
    </row>
    <row r="13" spans="1:7" x14ac:dyDescent="0.25">
      <c r="A13" s="134"/>
      <c r="C13" s="127"/>
      <c r="D13" s="155"/>
      <c r="G13" s="139"/>
    </row>
    <row r="14" spans="1:7" x14ac:dyDescent="0.25">
      <c r="A14" s="134"/>
      <c r="C14" s="127"/>
      <c r="D14" s="155"/>
      <c r="G14" s="139"/>
    </row>
    <row r="15" spans="1:7" x14ac:dyDescent="0.25">
      <c r="C15" s="127"/>
      <c r="D15" s="155"/>
      <c r="G15" s="139"/>
    </row>
    <row r="16" spans="1:7" x14ac:dyDescent="0.25">
      <c r="A16" s="134"/>
      <c r="C16" s="127"/>
      <c r="D16" s="155"/>
      <c r="G16" s="139"/>
    </row>
    <row r="17" spans="1:7" x14ac:dyDescent="0.25">
      <c r="A17" s="134"/>
      <c r="C17" s="127"/>
      <c r="D17" s="155"/>
      <c r="G17" s="139"/>
    </row>
    <row r="18" spans="1:7" x14ac:dyDescent="0.25">
      <c r="A18" s="134"/>
      <c r="C18" s="127"/>
      <c r="D18" s="155"/>
      <c r="G18" s="139"/>
    </row>
    <row r="19" spans="1:7" x14ac:dyDescent="0.25">
      <c r="A19" s="134"/>
      <c r="C19" s="127"/>
      <c r="D19" s="155"/>
      <c r="G19" s="139"/>
    </row>
    <row r="20" spans="1:7" x14ac:dyDescent="0.25">
      <c r="A20" s="134"/>
      <c r="C20" s="127"/>
      <c r="D20" s="155"/>
      <c r="G20" s="139"/>
    </row>
    <row r="21" spans="1:7" x14ac:dyDescent="0.25">
      <c r="A21" s="134"/>
      <c r="C21" s="127"/>
      <c r="D21" s="155"/>
      <c r="G21" s="139"/>
    </row>
    <row r="22" spans="1:7" x14ac:dyDescent="0.25">
      <c r="A22" s="134"/>
      <c r="C22" s="127"/>
      <c r="D22" s="155"/>
      <c r="G22" s="139"/>
    </row>
    <row r="23" spans="1:7" x14ac:dyDescent="0.25">
      <c r="A23" s="134"/>
      <c r="C23" s="127"/>
      <c r="D23" s="155"/>
      <c r="G23" s="139"/>
    </row>
    <row r="24" spans="1:7" x14ac:dyDescent="0.25">
      <c r="A24" s="134"/>
      <c r="C24" s="127"/>
      <c r="D24" s="155"/>
      <c r="G24" s="139"/>
    </row>
    <row r="25" spans="1:7" x14ac:dyDescent="0.25">
      <c r="A25" s="134"/>
      <c r="C25" s="127"/>
      <c r="D25" s="155"/>
      <c r="G25" s="139"/>
    </row>
    <row r="26" spans="1:7" x14ac:dyDescent="0.25">
      <c r="A26" s="134"/>
      <c r="C26" s="127"/>
      <c r="D26" s="155"/>
      <c r="G26" s="139"/>
    </row>
    <row r="27" spans="1:7" x14ac:dyDescent="0.25">
      <c r="A27" s="134"/>
      <c r="C27" s="127"/>
      <c r="D27" s="155"/>
      <c r="G27" s="139"/>
    </row>
    <row r="28" spans="1:7" x14ac:dyDescent="0.25">
      <c r="A28" s="134"/>
      <c r="C28" s="127"/>
      <c r="D28" s="155"/>
      <c r="G28" s="139"/>
    </row>
    <row r="29" spans="1:7" x14ac:dyDescent="0.25">
      <c r="A29" s="134"/>
      <c r="C29" s="127"/>
      <c r="D29" s="155"/>
      <c r="G29" s="139"/>
    </row>
    <row r="30" spans="1:7" x14ac:dyDescent="0.25">
      <c r="A30" s="134"/>
      <c r="C30" s="127"/>
      <c r="D30" s="155"/>
      <c r="G30" s="139"/>
    </row>
    <row r="31" spans="1:7" x14ac:dyDescent="0.25">
      <c r="A31" s="134"/>
      <c r="C31" s="127"/>
      <c r="D31" s="155"/>
      <c r="G31" s="139"/>
    </row>
    <row r="32" spans="1:7" x14ac:dyDescent="0.25">
      <c r="A32" s="134"/>
      <c r="C32" s="127"/>
      <c r="D32" s="155"/>
      <c r="G32" s="139"/>
    </row>
    <row r="33" spans="1:15" x14ac:dyDescent="0.25">
      <c r="A33" s="134"/>
      <c r="C33" s="127"/>
      <c r="D33" s="155"/>
      <c r="G33" s="139"/>
    </row>
    <row r="34" spans="1:15" x14ac:dyDescent="0.25">
      <c r="A34" s="134"/>
      <c r="C34" s="127"/>
      <c r="D34" s="155"/>
      <c r="G34" s="139"/>
    </row>
    <row r="35" spans="1:15" x14ac:dyDescent="0.25">
      <c r="A35" s="134"/>
      <c r="C35" s="127"/>
      <c r="D35" s="155"/>
      <c r="G35" s="139"/>
    </row>
    <row r="36" spans="1:15" x14ac:dyDescent="0.25">
      <c r="A36" s="134"/>
      <c r="C36" s="127"/>
      <c r="D36" s="155"/>
      <c r="G36" s="139"/>
    </row>
    <row r="37" spans="1:15" x14ac:dyDescent="0.25">
      <c r="A37" s="134"/>
      <c r="C37" s="127"/>
      <c r="D37" s="155"/>
      <c r="G37" s="139"/>
    </row>
    <row r="38" spans="1:15" x14ac:dyDescent="0.25">
      <c r="A38" s="134"/>
      <c r="C38" s="127"/>
      <c r="D38" s="155"/>
      <c r="G38" s="139"/>
    </row>
    <row r="39" spans="1:15" x14ac:dyDescent="0.25">
      <c r="A39" s="134"/>
      <c r="C39" s="127"/>
      <c r="D39" s="155"/>
      <c r="G39" s="139"/>
    </row>
    <row r="40" spans="1:15" x14ac:dyDescent="0.25">
      <c r="A40" s="134"/>
      <c r="C40" s="127"/>
      <c r="D40" s="155"/>
      <c r="G40" s="139"/>
    </row>
    <row r="41" spans="1:15" x14ac:dyDescent="0.25">
      <c r="A41" s="134"/>
      <c r="F41" s="54"/>
      <c r="G41" s="137"/>
    </row>
    <row r="42" spans="1:15" x14ac:dyDescent="0.25">
      <c r="A42" s="174"/>
      <c r="B42" s="175"/>
      <c r="C42" s="187"/>
      <c r="D42" s="176"/>
      <c r="E42" s="177"/>
      <c r="F42" s="178"/>
      <c r="G42" s="179"/>
    </row>
    <row r="43" spans="1:15" ht="13.8" thickBot="1" x14ac:dyDescent="0.3">
      <c r="A43" s="180"/>
      <c r="B43" s="181"/>
      <c r="C43" s="188" t="s">
        <v>143</v>
      </c>
      <c r="D43" s="182"/>
      <c r="E43" s="183"/>
      <c r="F43" s="184"/>
      <c r="G43" s="185"/>
    </row>
    <row r="44" spans="1:15" x14ac:dyDescent="0.25">
      <c r="C44" s="189" t="s">
        <v>144</v>
      </c>
    </row>
    <row r="45" spans="1:15" ht="13.8" thickBot="1" x14ac:dyDescent="0.3">
      <c r="A45" s="180"/>
      <c r="B45" s="181"/>
      <c r="C45" s="186"/>
      <c r="D45" s="186"/>
      <c r="E45" s="186"/>
      <c r="F45" s="186"/>
      <c r="G45" s="186"/>
    </row>
    <row r="46" spans="1:15" ht="26.4" x14ac:dyDescent="0.25">
      <c r="A46" s="381">
        <v>3.2</v>
      </c>
      <c r="B46" s="121" t="s">
        <v>116</v>
      </c>
      <c r="C46" s="2" t="s">
        <v>115</v>
      </c>
      <c r="D46" s="5"/>
      <c r="E46" s="374"/>
      <c r="F46" s="64"/>
      <c r="G46" s="64"/>
      <c r="H46" s="123"/>
      <c r="I46" s="123"/>
      <c r="J46" s="123"/>
      <c r="K46" s="123"/>
      <c r="L46" s="123"/>
      <c r="M46" s="123"/>
      <c r="N46" s="123"/>
      <c r="O46" s="123"/>
    </row>
    <row r="47" spans="1:15" x14ac:dyDescent="0.25">
      <c r="A47" s="144"/>
      <c r="B47" s="56"/>
      <c r="C47" s="5"/>
      <c r="D47" s="190"/>
      <c r="E47" s="373"/>
      <c r="F47" s="65"/>
      <c r="G47" s="65"/>
      <c r="H47" s="123"/>
      <c r="I47" s="123"/>
      <c r="J47" s="123"/>
      <c r="K47" s="123"/>
      <c r="L47" s="123"/>
      <c r="M47" s="123"/>
      <c r="N47" s="123"/>
      <c r="O47" s="123"/>
    </row>
    <row r="48" spans="1:15" x14ac:dyDescent="0.25">
      <c r="A48" s="66" t="s">
        <v>418</v>
      </c>
      <c r="B48" s="121"/>
      <c r="C48" s="125" t="s">
        <v>117</v>
      </c>
      <c r="D48" s="5"/>
      <c r="E48" s="374"/>
      <c r="F48" s="64"/>
      <c r="G48" s="47"/>
      <c r="H48" s="123"/>
      <c r="I48" s="123"/>
      <c r="J48" s="123"/>
      <c r="K48" s="123"/>
      <c r="L48" s="123"/>
      <c r="M48" s="123"/>
      <c r="N48" s="123"/>
      <c r="O48" s="123"/>
    </row>
    <row r="49" spans="1:15" ht="26.4" x14ac:dyDescent="0.25">
      <c r="A49" s="66" t="s">
        <v>419</v>
      </c>
      <c r="B49" s="57"/>
      <c r="C49" s="126" t="s">
        <v>118</v>
      </c>
      <c r="D49" s="155"/>
      <c r="E49" s="146"/>
      <c r="F49" s="48"/>
      <c r="G49" s="47"/>
      <c r="H49" s="123"/>
      <c r="I49" s="123"/>
      <c r="J49" s="123"/>
      <c r="K49" s="123"/>
      <c r="L49" s="123"/>
      <c r="M49" s="123"/>
      <c r="N49" s="123"/>
      <c r="O49" s="123"/>
    </row>
    <row r="50" spans="1:15" x14ac:dyDescent="0.25">
      <c r="A50" s="66"/>
      <c r="B50" s="57"/>
      <c r="C50" s="126"/>
      <c r="D50" s="155"/>
      <c r="E50" s="146"/>
      <c r="F50" s="48"/>
      <c r="G50" s="47"/>
      <c r="H50" s="123"/>
      <c r="I50" s="123"/>
      <c r="J50" s="123"/>
      <c r="K50" s="123"/>
      <c r="L50" s="123"/>
      <c r="M50" s="123"/>
      <c r="N50" s="123"/>
      <c r="O50" s="123"/>
    </row>
    <row r="51" spans="1:15" ht="15.6" x14ac:dyDescent="0.25">
      <c r="A51" s="66" t="s">
        <v>420</v>
      </c>
      <c r="B51" s="57"/>
      <c r="C51" s="21" t="s">
        <v>305</v>
      </c>
      <c r="D51" s="155" t="s">
        <v>111</v>
      </c>
      <c r="E51" s="146">
        <f>0.15*E10</f>
        <v>2.85</v>
      </c>
      <c r="F51" s="48"/>
      <c r="G51" s="47"/>
      <c r="H51" s="123"/>
      <c r="I51" s="123"/>
      <c r="J51" s="123"/>
      <c r="K51" s="123"/>
      <c r="L51" s="123"/>
      <c r="M51" s="123"/>
      <c r="N51" s="123"/>
      <c r="O51" s="123"/>
    </row>
    <row r="52" spans="1:15" ht="15.6" x14ac:dyDescent="0.25">
      <c r="A52" s="66" t="s">
        <v>421</v>
      </c>
      <c r="B52" s="57"/>
      <c r="C52" s="21" t="s">
        <v>306</v>
      </c>
      <c r="D52" s="155" t="s">
        <v>111</v>
      </c>
      <c r="E52" s="146">
        <f>0.15*E11</f>
        <v>2.85</v>
      </c>
      <c r="F52" s="48"/>
      <c r="G52" s="47"/>
      <c r="H52" s="123"/>
      <c r="I52" s="123"/>
      <c r="J52" s="123"/>
      <c r="K52" s="123"/>
      <c r="L52" s="123"/>
      <c r="M52" s="123"/>
      <c r="N52" s="123"/>
      <c r="O52" s="123"/>
    </row>
    <row r="53" spans="1:15" x14ac:dyDescent="0.25">
      <c r="A53" s="66"/>
      <c r="B53" s="57"/>
      <c r="C53" s="126"/>
      <c r="D53" s="147"/>
      <c r="E53" s="146"/>
      <c r="F53" s="48"/>
      <c r="G53" s="47"/>
      <c r="H53" s="123"/>
      <c r="I53" s="123"/>
      <c r="J53" s="123"/>
      <c r="K53" s="123"/>
      <c r="L53" s="123"/>
      <c r="M53" s="123"/>
      <c r="N53" s="123"/>
      <c r="O53" s="123"/>
    </row>
    <row r="54" spans="1:15" ht="27.75" customHeight="1" x14ac:dyDescent="0.25">
      <c r="A54" s="66" t="s">
        <v>422</v>
      </c>
      <c r="B54" s="57"/>
      <c r="C54" s="126" t="s">
        <v>119</v>
      </c>
      <c r="D54" s="160" t="s">
        <v>124</v>
      </c>
      <c r="E54" s="148"/>
      <c r="F54" s="48"/>
      <c r="G54" s="47"/>
      <c r="H54" s="123"/>
      <c r="I54" s="123"/>
      <c r="J54" s="123"/>
      <c r="K54" s="123"/>
      <c r="L54" s="123"/>
      <c r="M54" s="123"/>
      <c r="N54" s="123"/>
      <c r="O54" s="123"/>
    </row>
    <row r="55" spans="1:15" x14ac:dyDescent="0.25">
      <c r="A55" s="66"/>
      <c r="B55" s="57"/>
      <c r="C55" s="126"/>
      <c r="D55" s="147"/>
      <c r="E55" s="146"/>
      <c r="F55" s="48"/>
      <c r="G55" s="47"/>
      <c r="H55" s="123"/>
      <c r="I55" s="123"/>
      <c r="J55" s="123"/>
      <c r="K55" s="123"/>
      <c r="L55" s="123"/>
      <c r="M55" s="123"/>
      <c r="N55" s="123"/>
      <c r="O55" s="123"/>
    </row>
    <row r="56" spans="1:15" ht="15.6" x14ac:dyDescent="0.25">
      <c r="A56" s="66" t="s">
        <v>423</v>
      </c>
      <c r="B56" s="57"/>
      <c r="C56" s="21" t="s">
        <v>305</v>
      </c>
      <c r="D56" s="160" t="s">
        <v>124</v>
      </c>
      <c r="E56" s="146">
        <f>32*1.2</f>
        <v>38.4</v>
      </c>
      <c r="F56" s="48"/>
      <c r="G56" s="47"/>
      <c r="H56" s="123"/>
      <c r="I56" s="123"/>
      <c r="J56" s="123"/>
      <c r="K56" s="123"/>
      <c r="L56" s="123"/>
      <c r="M56" s="123"/>
      <c r="N56" s="123"/>
      <c r="O56" s="123"/>
    </row>
    <row r="57" spans="1:15" ht="15.6" x14ac:dyDescent="0.25">
      <c r="A57" s="66" t="s">
        <v>424</v>
      </c>
      <c r="B57" s="57"/>
      <c r="C57" s="21" t="s">
        <v>306</v>
      </c>
      <c r="D57" s="160" t="s">
        <v>124</v>
      </c>
      <c r="E57" s="148">
        <f>46*1.2</f>
        <v>55.199999999999996</v>
      </c>
      <c r="F57" s="48"/>
      <c r="G57" s="47"/>
      <c r="H57" s="123"/>
      <c r="I57" s="123"/>
      <c r="J57" s="123"/>
      <c r="K57" s="123"/>
      <c r="L57" s="123"/>
      <c r="M57" s="123"/>
      <c r="N57" s="123"/>
      <c r="O57" s="123"/>
    </row>
    <row r="58" spans="1:15" x14ac:dyDescent="0.25">
      <c r="A58" s="66"/>
      <c r="B58" s="57"/>
      <c r="C58" s="126"/>
      <c r="D58" s="147"/>
      <c r="E58" s="146"/>
      <c r="F58" s="48"/>
      <c r="G58" s="47"/>
      <c r="H58" s="123"/>
      <c r="I58" s="123"/>
      <c r="J58" s="123"/>
      <c r="K58" s="123"/>
      <c r="L58" s="123"/>
      <c r="M58" s="123"/>
      <c r="N58" s="123"/>
      <c r="O58" s="123"/>
    </row>
    <row r="59" spans="1:15" ht="30" customHeight="1" x14ac:dyDescent="0.25">
      <c r="A59" s="66" t="s">
        <v>425</v>
      </c>
      <c r="B59" s="121"/>
      <c r="C59" s="125" t="s">
        <v>301</v>
      </c>
      <c r="D59" s="6"/>
      <c r="E59" s="146"/>
      <c r="F59" s="64"/>
      <c r="G59" s="47"/>
      <c r="H59" s="123"/>
      <c r="I59" s="123"/>
      <c r="J59" s="123"/>
      <c r="K59" s="123"/>
      <c r="L59" s="123"/>
      <c r="M59" s="123"/>
      <c r="N59" s="123"/>
      <c r="O59" s="123"/>
    </row>
    <row r="60" spans="1:15" ht="52.8" x14ac:dyDescent="0.25">
      <c r="A60" s="66" t="s">
        <v>426</v>
      </c>
      <c r="B60" s="57"/>
      <c r="C60" s="158" t="s">
        <v>136</v>
      </c>
      <c r="D60" s="147"/>
      <c r="E60" s="149"/>
      <c r="F60" s="64"/>
      <c r="G60" s="47"/>
      <c r="H60" s="123"/>
      <c r="I60" s="123"/>
      <c r="J60" s="123"/>
      <c r="K60" s="123"/>
      <c r="L60" s="123"/>
      <c r="M60" s="123"/>
      <c r="N60" s="123"/>
      <c r="O60" s="123"/>
    </row>
    <row r="61" spans="1:15" x14ac:dyDescent="0.25">
      <c r="A61" s="66"/>
      <c r="B61" s="57"/>
      <c r="C61" s="158"/>
      <c r="D61" s="147"/>
      <c r="E61" s="149"/>
      <c r="F61" s="64"/>
      <c r="G61" s="47"/>
      <c r="H61" s="123"/>
      <c r="I61" s="123"/>
      <c r="J61" s="123"/>
      <c r="K61" s="123"/>
      <c r="L61" s="123"/>
      <c r="M61" s="123"/>
      <c r="N61" s="123"/>
      <c r="O61" s="123"/>
    </row>
    <row r="62" spans="1:15" ht="15.6" x14ac:dyDescent="0.25">
      <c r="A62" s="66" t="s">
        <v>427</v>
      </c>
      <c r="B62" s="57"/>
      <c r="C62" s="21" t="s">
        <v>305</v>
      </c>
      <c r="D62" s="160" t="s">
        <v>124</v>
      </c>
      <c r="E62" s="149">
        <f>10*1.2</f>
        <v>12</v>
      </c>
      <c r="F62" s="64"/>
      <c r="G62" s="47"/>
      <c r="H62" s="123"/>
      <c r="I62" s="123"/>
      <c r="J62" s="123"/>
      <c r="K62" s="123"/>
      <c r="L62" s="123"/>
      <c r="M62" s="123"/>
      <c r="N62" s="123"/>
      <c r="O62" s="123"/>
    </row>
    <row r="63" spans="1:15" ht="15.6" x14ac:dyDescent="0.25">
      <c r="A63" s="66" t="s">
        <v>428</v>
      </c>
      <c r="B63" s="57"/>
      <c r="C63" s="21" t="s">
        <v>306</v>
      </c>
      <c r="D63" s="160" t="s">
        <v>124</v>
      </c>
      <c r="E63" s="149">
        <f>10*1.2</f>
        <v>12</v>
      </c>
      <c r="F63" s="64"/>
      <c r="G63" s="47"/>
      <c r="H63" s="123"/>
      <c r="I63" s="123"/>
      <c r="J63" s="123"/>
      <c r="K63" s="123"/>
      <c r="L63" s="123"/>
      <c r="M63" s="123"/>
      <c r="N63" s="123"/>
      <c r="O63" s="123"/>
    </row>
    <row r="64" spans="1:15" x14ac:dyDescent="0.25">
      <c r="A64" s="66"/>
      <c r="B64" s="57"/>
      <c r="C64" s="124"/>
      <c r="D64" s="6"/>
      <c r="E64" s="149"/>
      <c r="F64" s="64"/>
      <c r="G64" s="47"/>
      <c r="H64" s="123"/>
      <c r="I64" s="123"/>
      <c r="J64" s="123"/>
      <c r="K64" s="123"/>
      <c r="L64" s="123"/>
      <c r="M64" s="123"/>
      <c r="N64" s="123"/>
      <c r="O64" s="123"/>
    </row>
    <row r="65" spans="1:15" ht="26.4" x14ac:dyDescent="0.25">
      <c r="A65" s="66" t="s">
        <v>429</v>
      </c>
      <c r="B65" s="51"/>
      <c r="C65" s="158" t="s">
        <v>323</v>
      </c>
      <c r="D65" s="147"/>
      <c r="E65" s="150"/>
      <c r="F65" s="48"/>
      <c r="G65" s="47"/>
      <c r="H65" s="123"/>
      <c r="I65" s="123"/>
      <c r="J65" s="123"/>
      <c r="K65" s="123"/>
      <c r="L65" s="123"/>
      <c r="M65" s="123"/>
      <c r="N65" s="123"/>
      <c r="O65" s="123"/>
    </row>
    <row r="66" spans="1:15" x14ac:dyDescent="0.25">
      <c r="A66" s="66"/>
      <c r="B66" s="51"/>
      <c r="C66" s="158"/>
      <c r="D66" s="147"/>
      <c r="E66" s="150"/>
      <c r="F66" s="48"/>
      <c r="G66" s="47"/>
      <c r="H66" s="123"/>
      <c r="I66" s="123"/>
      <c r="J66" s="123"/>
      <c r="K66" s="123"/>
      <c r="L66" s="123"/>
      <c r="M66" s="123"/>
      <c r="N66" s="123"/>
      <c r="O66" s="123"/>
    </row>
    <row r="67" spans="1:15" ht="15.6" x14ac:dyDescent="0.25">
      <c r="A67" s="66" t="s">
        <v>430</v>
      </c>
      <c r="B67" s="51"/>
      <c r="C67" s="21" t="s">
        <v>324</v>
      </c>
      <c r="D67" s="160" t="s">
        <v>124</v>
      </c>
      <c r="E67" s="410">
        <v>9.1999999999999993</v>
      </c>
      <c r="F67" s="48"/>
      <c r="G67" s="47"/>
      <c r="H67" s="123"/>
      <c r="I67" s="123"/>
      <c r="J67" s="123"/>
      <c r="K67" s="123"/>
      <c r="L67" s="123"/>
      <c r="M67" s="123"/>
      <c r="N67" s="123"/>
      <c r="O67" s="123"/>
    </row>
    <row r="68" spans="1:15" x14ac:dyDescent="0.25">
      <c r="A68" s="66"/>
      <c r="B68" s="51"/>
      <c r="C68" s="158"/>
      <c r="D68" s="147"/>
      <c r="E68" s="150"/>
      <c r="F68" s="48"/>
      <c r="G68" s="47"/>
      <c r="H68" s="123"/>
      <c r="I68" s="123"/>
      <c r="J68" s="123"/>
      <c r="K68" s="123"/>
      <c r="L68" s="123"/>
      <c r="M68" s="123"/>
      <c r="N68" s="123"/>
      <c r="O68" s="123"/>
    </row>
    <row r="69" spans="1:15" x14ac:dyDescent="0.25">
      <c r="A69" s="66" t="s">
        <v>431</v>
      </c>
      <c r="B69" s="121"/>
      <c r="C69" s="125" t="s">
        <v>110</v>
      </c>
      <c r="D69" s="6"/>
      <c r="E69" s="146"/>
      <c r="F69" s="64"/>
      <c r="G69" s="64"/>
      <c r="H69" s="123"/>
      <c r="I69" s="123"/>
      <c r="J69" s="123"/>
      <c r="K69" s="123"/>
      <c r="L69" s="123"/>
      <c r="M69" s="123"/>
      <c r="N69" s="123"/>
      <c r="O69" s="123"/>
    </row>
    <row r="70" spans="1:15" x14ac:dyDescent="0.25">
      <c r="A70" s="66"/>
      <c r="B70" s="121"/>
      <c r="C70" s="125"/>
      <c r="D70" s="6"/>
      <c r="E70" s="146"/>
      <c r="F70" s="64"/>
      <c r="G70" s="64"/>
      <c r="H70" s="123"/>
      <c r="I70" s="123"/>
      <c r="J70" s="123"/>
      <c r="K70" s="123"/>
      <c r="L70" s="123"/>
      <c r="M70" s="123"/>
      <c r="N70" s="123"/>
      <c r="O70" s="123"/>
    </row>
    <row r="71" spans="1:15" ht="15.6" x14ac:dyDescent="0.25">
      <c r="A71" s="66" t="s">
        <v>432</v>
      </c>
      <c r="B71" s="121"/>
      <c r="C71" s="21" t="s">
        <v>305</v>
      </c>
      <c r="D71" s="155" t="s">
        <v>111</v>
      </c>
      <c r="E71" s="146">
        <f>+E51</f>
        <v>2.85</v>
      </c>
      <c r="F71" s="64"/>
      <c r="G71" s="64"/>
      <c r="H71" s="123"/>
      <c r="I71" s="123"/>
      <c r="J71" s="123"/>
      <c r="K71" s="123"/>
      <c r="L71" s="123"/>
      <c r="M71" s="123"/>
      <c r="N71" s="123"/>
      <c r="O71" s="123"/>
    </row>
    <row r="72" spans="1:15" ht="15.6" x14ac:dyDescent="0.25">
      <c r="A72" s="66" t="s">
        <v>433</v>
      </c>
      <c r="B72" s="121"/>
      <c r="C72" s="21" t="s">
        <v>306</v>
      </c>
      <c r="D72" s="155" t="s">
        <v>111</v>
      </c>
      <c r="E72" s="146">
        <f>+E52</f>
        <v>2.85</v>
      </c>
      <c r="F72" s="64"/>
      <c r="G72" s="64"/>
      <c r="H72" s="123"/>
      <c r="I72" s="123"/>
      <c r="J72" s="123"/>
      <c r="K72" s="123"/>
      <c r="L72" s="123"/>
      <c r="M72" s="123"/>
      <c r="N72" s="123"/>
      <c r="O72" s="123"/>
    </row>
    <row r="73" spans="1:15" x14ac:dyDescent="0.25">
      <c r="A73" s="66"/>
      <c r="B73" s="121"/>
      <c r="C73" s="125"/>
      <c r="D73" s="6"/>
      <c r="E73" s="146"/>
      <c r="F73" s="64"/>
      <c r="G73" s="64"/>
      <c r="H73" s="123"/>
      <c r="I73" s="123"/>
      <c r="J73" s="123"/>
      <c r="K73" s="123"/>
      <c r="L73" s="123"/>
      <c r="M73" s="123"/>
      <c r="N73" s="123"/>
      <c r="O73" s="123"/>
    </row>
    <row r="74" spans="1:15" x14ac:dyDescent="0.25">
      <c r="A74" s="66"/>
      <c r="B74" s="121"/>
      <c r="C74" s="2"/>
      <c r="D74" s="6"/>
      <c r="E74" s="146"/>
      <c r="F74" s="64"/>
      <c r="G74" s="64"/>
      <c r="H74" s="123"/>
      <c r="I74" s="123"/>
      <c r="J74" s="123"/>
      <c r="K74" s="123"/>
      <c r="L74" s="123"/>
      <c r="M74" s="123"/>
      <c r="N74" s="123"/>
      <c r="O74" s="123"/>
    </row>
    <row r="75" spans="1:15" x14ac:dyDescent="0.25">
      <c r="A75" s="66" t="s">
        <v>434</v>
      </c>
      <c r="B75" s="121"/>
      <c r="C75" s="125" t="s">
        <v>120</v>
      </c>
      <c r="D75" s="6"/>
      <c r="E75" s="146"/>
      <c r="F75" s="64"/>
      <c r="G75" s="64"/>
      <c r="H75" s="123"/>
      <c r="I75" s="123"/>
      <c r="J75" s="123"/>
      <c r="K75" s="123"/>
      <c r="L75" s="123"/>
      <c r="M75" s="123"/>
      <c r="N75" s="123"/>
      <c r="O75" s="123"/>
    </row>
    <row r="76" spans="1:15" x14ac:dyDescent="0.25">
      <c r="A76" s="161"/>
      <c r="B76" s="121"/>
      <c r="C76" s="125"/>
      <c r="D76" s="6"/>
      <c r="E76" s="146"/>
      <c r="F76" s="64"/>
      <c r="G76" s="64"/>
      <c r="H76" s="123"/>
      <c r="I76" s="123"/>
      <c r="J76" s="123"/>
      <c r="K76" s="123"/>
      <c r="L76" s="123"/>
      <c r="M76" s="123"/>
      <c r="N76" s="123"/>
      <c r="O76" s="123"/>
    </row>
    <row r="77" spans="1:15" x14ac:dyDescent="0.25">
      <c r="A77" s="161" t="s">
        <v>435</v>
      </c>
      <c r="B77" s="121"/>
      <c r="C77" s="21" t="s">
        <v>305</v>
      </c>
      <c r="D77" s="6" t="s">
        <v>18</v>
      </c>
      <c r="E77" s="146">
        <v>1</v>
      </c>
      <c r="F77" s="64"/>
      <c r="G77" s="64"/>
      <c r="H77" s="123"/>
      <c r="I77" s="123"/>
      <c r="J77" s="123"/>
      <c r="K77" s="123"/>
      <c r="L77" s="123"/>
      <c r="M77" s="123"/>
      <c r="N77" s="123"/>
      <c r="O77" s="123"/>
    </row>
    <row r="78" spans="1:15" x14ac:dyDescent="0.25">
      <c r="A78" s="161" t="s">
        <v>436</v>
      </c>
      <c r="B78" s="121"/>
      <c r="C78" s="21" t="s">
        <v>306</v>
      </c>
      <c r="D78" s="6" t="s">
        <v>18</v>
      </c>
      <c r="E78" s="146">
        <v>1</v>
      </c>
      <c r="F78" s="64"/>
      <c r="G78" s="64"/>
      <c r="H78" s="123"/>
      <c r="I78" s="123"/>
      <c r="J78" s="123"/>
      <c r="K78" s="123"/>
      <c r="L78" s="123"/>
      <c r="M78" s="123"/>
      <c r="N78" s="123"/>
      <c r="O78" s="123"/>
    </row>
    <row r="79" spans="1:15" x14ac:dyDescent="0.25">
      <c r="A79" s="161"/>
      <c r="B79" s="121"/>
      <c r="C79" s="125"/>
      <c r="D79" s="6"/>
      <c r="E79" s="146"/>
      <c r="F79" s="64"/>
      <c r="G79" s="64"/>
      <c r="H79" s="123"/>
      <c r="I79" s="123"/>
      <c r="J79" s="123"/>
      <c r="K79" s="123"/>
      <c r="L79" s="123"/>
      <c r="M79" s="123"/>
      <c r="N79" s="123"/>
      <c r="O79" s="123"/>
    </row>
    <row r="80" spans="1:15" x14ac:dyDescent="0.25">
      <c r="A80" s="161"/>
      <c r="B80" s="121"/>
      <c r="C80" s="162"/>
      <c r="D80" s="6"/>
      <c r="E80" s="149"/>
      <c r="F80" s="64"/>
      <c r="G80" s="64"/>
      <c r="H80" s="123"/>
      <c r="I80" s="123"/>
      <c r="J80" s="123"/>
      <c r="K80" s="123"/>
      <c r="L80" s="123"/>
      <c r="M80" s="123"/>
      <c r="N80" s="123"/>
      <c r="O80" s="123"/>
    </row>
    <row r="81" spans="1:15" ht="12.75" customHeight="1" x14ac:dyDescent="0.25">
      <c r="A81" s="383"/>
      <c r="B81" s="198"/>
      <c r="C81" s="187"/>
      <c r="D81" s="375"/>
      <c r="E81" s="375"/>
      <c r="F81" s="172" t="s">
        <v>16</v>
      </c>
      <c r="G81" s="171"/>
      <c r="H81" s="123"/>
      <c r="I81" s="123"/>
      <c r="J81" s="123"/>
      <c r="K81" s="123"/>
      <c r="L81" s="123"/>
      <c r="M81" s="123"/>
      <c r="N81" s="123"/>
      <c r="O81" s="123"/>
    </row>
    <row r="82" spans="1:15" ht="12.75" customHeight="1" thickBot="1" x14ac:dyDescent="0.3">
      <c r="A82" s="384"/>
      <c r="B82" s="208"/>
      <c r="C82" s="209" t="s">
        <v>143</v>
      </c>
      <c r="D82" s="376"/>
      <c r="E82" s="376"/>
      <c r="F82" s="210"/>
      <c r="G82" s="211"/>
      <c r="H82" s="123"/>
      <c r="I82" s="123"/>
      <c r="J82" s="123"/>
      <c r="K82" s="123"/>
      <c r="L82" s="123"/>
      <c r="M82" s="123"/>
      <c r="N82" s="123"/>
      <c r="O82" s="123"/>
    </row>
    <row r="83" spans="1:15" ht="12.75" customHeight="1" x14ac:dyDescent="0.25">
      <c r="A83" s="385"/>
      <c r="B83" s="205"/>
      <c r="C83" s="206" t="s">
        <v>144</v>
      </c>
      <c r="D83" s="377"/>
      <c r="E83" s="377"/>
      <c r="F83" s="207" t="s">
        <v>16</v>
      </c>
      <c r="G83" s="35"/>
      <c r="H83" s="123"/>
      <c r="I83" s="123"/>
      <c r="J83" s="123"/>
      <c r="K83" s="123"/>
      <c r="L83" s="123"/>
      <c r="M83" s="123"/>
      <c r="N83" s="123"/>
      <c r="O83" s="123"/>
    </row>
    <row r="84" spans="1:15" ht="13.8" thickBot="1" x14ac:dyDescent="0.3">
      <c r="A84" s="386"/>
      <c r="B84" s="204"/>
      <c r="C84" s="186"/>
      <c r="D84" s="378"/>
      <c r="E84" s="378"/>
      <c r="F84" s="202"/>
      <c r="G84" s="203"/>
      <c r="H84" s="123"/>
      <c r="I84" s="123"/>
      <c r="J84" s="123"/>
      <c r="K84" s="123"/>
      <c r="L84" s="123"/>
      <c r="M84" s="123"/>
      <c r="N84" s="123"/>
      <c r="O84" s="123"/>
    </row>
    <row r="85" spans="1:15" x14ac:dyDescent="0.25">
      <c r="A85" s="66"/>
      <c r="B85" s="51"/>
      <c r="C85" s="5"/>
      <c r="D85" s="190"/>
      <c r="E85" s="167"/>
      <c r="F85" s="65"/>
      <c r="G85" s="65"/>
      <c r="H85" s="123"/>
      <c r="I85" s="123"/>
      <c r="J85" s="123"/>
      <c r="K85" s="123"/>
      <c r="L85" s="123"/>
      <c r="M85" s="123"/>
      <c r="N85" s="123"/>
      <c r="O85" s="123"/>
    </row>
    <row r="86" spans="1:15" ht="26.4" x14ac:dyDescent="0.25">
      <c r="A86" s="382">
        <v>3.3</v>
      </c>
      <c r="B86" s="152" t="s">
        <v>307</v>
      </c>
      <c r="C86" s="153" t="s">
        <v>121</v>
      </c>
      <c r="D86" s="190"/>
      <c r="E86" s="167"/>
      <c r="F86" s="65"/>
      <c r="G86" s="65"/>
      <c r="H86" s="123"/>
      <c r="I86" s="123"/>
      <c r="J86" s="123"/>
      <c r="K86" s="123"/>
      <c r="L86" s="123"/>
      <c r="M86" s="123"/>
      <c r="N86" s="123"/>
      <c r="O86" s="123"/>
    </row>
    <row r="87" spans="1:15" x14ac:dyDescent="0.25">
      <c r="A87" s="151"/>
      <c r="B87" s="152"/>
      <c r="C87" s="153"/>
      <c r="D87" s="190"/>
      <c r="E87" s="167"/>
      <c r="F87" s="65"/>
      <c r="G87" s="65"/>
      <c r="H87" s="123"/>
      <c r="I87" s="123"/>
      <c r="J87" s="123"/>
      <c r="K87" s="123"/>
      <c r="L87" s="123"/>
      <c r="M87" s="123"/>
      <c r="N87" s="123"/>
      <c r="O87" s="123"/>
    </row>
    <row r="88" spans="1:15" x14ac:dyDescent="0.25">
      <c r="A88" s="151" t="s">
        <v>392</v>
      </c>
      <c r="B88" s="164"/>
      <c r="C88" s="163" t="s">
        <v>137</v>
      </c>
      <c r="D88" s="190"/>
      <c r="E88" s="167"/>
      <c r="F88" s="65"/>
      <c r="G88" s="65"/>
      <c r="H88" s="123"/>
      <c r="I88" s="123"/>
      <c r="J88" s="123"/>
      <c r="K88" s="123"/>
      <c r="L88" s="123"/>
      <c r="M88" s="123"/>
      <c r="N88" s="123"/>
      <c r="O88" s="123"/>
    </row>
    <row r="89" spans="1:15" x14ac:dyDescent="0.25">
      <c r="A89" s="151" t="s">
        <v>437</v>
      </c>
      <c r="B89" s="165"/>
      <c r="C89" s="159" t="s">
        <v>122</v>
      </c>
      <c r="D89" s="155"/>
      <c r="E89" s="167"/>
      <c r="F89" s="65"/>
      <c r="G89" s="65"/>
      <c r="H89" s="123"/>
      <c r="I89" s="123"/>
      <c r="J89" s="123"/>
      <c r="K89" s="123"/>
      <c r="L89" s="123"/>
      <c r="M89" s="123"/>
      <c r="N89" s="123"/>
      <c r="O89" s="123"/>
    </row>
    <row r="90" spans="1:15" x14ac:dyDescent="0.25">
      <c r="A90" s="151" t="s">
        <v>438</v>
      </c>
      <c r="B90" s="165"/>
      <c r="C90" s="158" t="s">
        <v>308</v>
      </c>
      <c r="D90" s="155"/>
      <c r="E90" s="167"/>
      <c r="F90" s="65"/>
      <c r="G90" s="65"/>
      <c r="H90" s="123"/>
      <c r="I90" s="123"/>
      <c r="J90" s="123"/>
      <c r="K90" s="123"/>
      <c r="L90" s="123"/>
      <c r="M90" s="123"/>
      <c r="N90" s="123"/>
      <c r="O90" s="123"/>
    </row>
    <row r="91" spans="1:15" x14ac:dyDescent="0.25">
      <c r="A91" s="151"/>
      <c r="B91" s="165"/>
      <c r="C91" s="158"/>
      <c r="D91" s="155"/>
      <c r="E91" s="167"/>
      <c r="F91" s="65"/>
      <c r="G91" s="65"/>
      <c r="H91" s="123"/>
      <c r="I91" s="123"/>
      <c r="J91" s="123"/>
      <c r="K91" s="123"/>
      <c r="L91" s="123"/>
      <c r="M91" s="123"/>
      <c r="N91" s="123"/>
      <c r="O91" s="123"/>
    </row>
    <row r="92" spans="1:15" x14ac:dyDescent="0.25">
      <c r="A92" s="151"/>
      <c r="B92" s="165"/>
      <c r="C92" s="158"/>
      <c r="D92" s="155"/>
      <c r="E92" s="167"/>
      <c r="F92" s="65"/>
      <c r="G92" s="65"/>
      <c r="H92" s="123"/>
      <c r="I92" s="123"/>
      <c r="J92" s="123"/>
      <c r="K92" s="123"/>
      <c r="L92" s="123"/>
      <c r="M92" s="123"/>
      <c r="N92" s="123"/>
      <c r="O92" s="123"/>
    </row>
    <row r="93" spans="1:15" x14ac:dyDescent="0.25">
      <c r="A93" s="151" t="s">
        <v>440</v>
      </c>
      <c r="B93" s="165"/>
      <c r="C93" s="21" t="s">
        <v>305</v>
      </c>
      <c r="D93" s="154" t="s">
        <v>20</v>
      </c>
      <c r="E93" s="411">
        <v>7.3</v>
      </c>
      <c r="F93" s="65"/>
      <c r="G93" s="65"/>
      <c r="H93" s="123"/>
      <c r="I93" s="123"/>
      <c r="J93" s="123"/>
      <c r="K93" s="123"/>
      <c r="L93" s="123"/>
      <c r="M93" s="123"/>
      <c r="N93" s="123"/>
      <c r="O93" s="123"/>
    </row>
    <row r="94" spans="1:15" x14ac:dyDescent="0.25">
      <c r="A94" s="151" t="s">
        <v>441</v>
      </c>
      <c r="B94" s="165"/>
      <c r="C94" s="21" t="s">
        <v>306</v>
      </c>
      <c r="D94" s="154" t="s">
        <v>20</v>
      </c>
      <c r="E94" s="411">
        <v>7.3</v>
      </c>
      <c r="F94" s="65"/>
      <c r="G94" s="65"/>
      <c r="H94" s="123"/>
      <c r="I94" s="123"/>
      <c r="J94" s="123"/>
      <c r="K94" s="123"/>
      <c r="L94" s="123"/>
      <c r="M94" s="123"/>
      <c r="N94" s="123"/>
      <c r="O94" s="123"/>
    </row>
    <row r="95" spans="1:15" x14ac:dyDescent="0.25">
      <c r="A95" s="151" t="s">
        <v>442</v>
      </c>
      <c r="B95" s="165"/>
      <c r="C95" s="21" t="s">
        <v>378</v>
      </c>
      <c r="D95" s="154" t="s">
        <v>20</v>
      </c>
      <c r="E95" s="167">
        <v>4</v>
      </c>
      <c r="F95" s="65"/>
      <c r="G95" s="65"/>
      <c r="H95" s="123"/>
      <c r="I95" s="123"/>
      <c r="J95" s="123"/>
      <c r="K95" s="123"/>
      <c r="L95" s="123"/>
      <c r="M95" s="123"/>
      <c r="N95" s="123"/>
      <c r="O95" s="123"/>
    </row>
    <row r="96" spans="1:15" x14ac:dyDescent="0.25">
      <c r="A96" s="151"/>
      <c r="B96" s="165"/>
      <c r="C96" s="143"/>
      <c r="D96" s="155"/>
      <c r="E96" s="167"/>
      <c r="F96" s="65"/>
      <c r="G96" s="65"/>
      <c r="H96" s="123"/>
      <c r="I96" s="123"/>
      <c r="J96" s="123"/>
      <c r="K96" s="123"/>
      <c r="L96" s="123"/>
      <c r="M96" s="123"/>
      <c r="N96" s="123"/>
      <c r="O96" s="123"/>
    </row>
    <row r="97" spans="1:15" x14ac:dyDescent="0.25">
      <c r="A97" s="151" t="s">
        <v>439</v>
      </c>
      <c r="B97" s="165"/>
      <c r="C97" s="158" t="s">
        <v>123</v>
      </c>
      <c r="D97" s="155"/>
      <c r="E97" s="167"/>
      <c r="F97" s="65"/>
      <c r="G97" s="65"/>
      <c r="H97" s="123"/>
      <c r="I97" s="123"/>
      <c r="J97" s="123"/>
      <c r="K97" s="123"/>
      <c r="L97" s="123"/>
      <c r="M97" s="123"/>
      <c r="N97" s="123"/>
      <c r="O97" s="123"/>
    </row>
    <row r="98" spans="1:15" ht="26.4" x14ac:dyDescent="0.25">
      <c r="A98" s="151" t="s">
        <v>443</v>
      </c>
      <c r="B98" s="165"/>
      <c r="C98" s="158" t="s">
        <v>325</v>
      </c>
      <c r="D98" s="155"/>
      <c r="E98" s="167"/>
      <c r="F98" s="65"/>
      <c r="G98" s="65"/>
      <c r="H98" s="123"/>
      <c r="I98" s="123"/>
      <c r="J98" s="123"/>
      <c r="K98" s="123"/>
      <c r="L98" s="123"/>
      <c r="M98" s="123"/>
      <c r="N98" s="123"/>
      <c r="O98" s="123"/>
    </row>
    <row r="99" spans="1:15" x14ac:dyDescent="0.25">
      <c r="A99" s="143"/>
      <c r="B99" s="165"/>
      <c r="C99" s="158"/>
      <c r="D99" s="155"/>
      <c r="E99" s="167"/>
      <c r="F99" s="65"/>
      <c r="G99" s="65"/>
      <c r="H99" s="123"/>
      <c r="I99" s="123"/>
      <c r="J99" s="123"/>
      <c r="K99" s="123"/>
      <c r="L99" s="123"/>
      <c r="M99" s="123"/>
      <c r="N99" s="123"/>
      <c r="O99" s="123"/>
    </row>
    <row r="100" spans="1:15" x14ac:dyDescent="0.25">
      <c r="A100" s="151" t="s">
        <v>444</v>
      </c>
      <c r="B100" s="165"/>
      <c r="C100" s="21" t="s">
        <v>305</v>
      </c>
      <c r="D100" s="154" t="s">
        <v>114</v>
      </c>
      <c r="E100" s="167">
        <v>1</v>
      </c>
      <c r="F100" s="65"/>
      <c r="G100" s="65"/>
      <c r="H100" s="123"/>
      <c r="I100" s="123"/>
      <c r="J100" s="123"/>
      <c r="K100" s="123"/>
      <c r="L100" s="123"/>
      <c r="M100" s="123"/>
      <c r="N100" s="123"/>
      <c r="O100" s="123"/>
    </row>
    <row r="101" spans="1:15" x14ac:dyDescent="0.25">
      <c r="A101" s="151" t="s">
        <v>445</v>
      </c>
      <c r="B101" s="165"/>
      <c r="C101" s="21" t="s">
        <v>306</v>
      </c>
      <c r="D101" s="154" t="s">
        <v>114</v>
      </c>
      <c r="E101" s="167">
        <v>1</v>
      </c>
      <c r="F101" s="65"/>
      <c r="G101" s="65"/>
      <c r="H101" s="123"/>
      <c r="I101" s="123"/>
      <c r="J101" s="123"/>
      <c r="K101" s="123"/>
      <c r="L101" s="123"/>
      <c r="M101" s="123"/>
      <c r="N101" s="123"/>
      <c r="O101" s="123"/>
    </row>
    <row r="102" spans="1:15" x14ac:dyDescent="0.25">
      <c r="A102" s="143"/>
      <c r="B102" s="165"/>
      <c r="C102" s="158"/>
      <c r="D102" s="155"/>
      <c r="E102" s="167"/>
      <c r="F102" s="65"/>
      <c r="G102" s="65"/>
      <c r="H102" s="123"/>
      <c r="I102" s="123"/>
      <c r="J102" s="123"/>
      <c r="K102" s="123"/>
      <c r="L102" s="123"/>
      <c r="M102" s="123"/>
      <c r="N102" s="123"/>
      <c r="O102" s="123"/>
    </row>
    <row r="103" spans="1:15" x14ac:dyDescent="0.25">
      <c r="A103" s="151" t="s">
        <v>390</v>
      </c>
      <c r="B103" s="164"/>
      <c r="C103" s="163" t="s">
        <v>138</v>
      </c>
      <c r="D103" s="155"/>
      <c r="E103" s="167"/>
      <c r="F103" s="65"/>
      <c r="G103" s="65"/>
      <c r="H103" s="123"/>
      <c r="I103" s="123"/>
      <c r="J103" s="123"/>
      <c r="K103" s="123"/>
      <c r="L103" s="123"/>
      <c r="M103" s="123"/>
      <c r="N103" s="123"/>
      <c r="O103" s="123"/>
    </row>
    <row r="104" spans="1:15" x14ac:dyDescent="0.25">
      <c r="A104" s="151" t="s">
        <v>446</v>
      </c>
      <c r="B104" s="165"/>
      <c r="C104" s="158" t="s">
        <v>309</v>
      </c>
      <c r="D104" s="155"/>
      <c r="E104" s="167"/>
      <c r="F104" s="65"/>
      <c r="G104" s="65"/>
      <c r="H104" s="123"/>
      <c r="I104" s="123"/>
      <c r="J104" s="123"/>
      <c r="K104" s="123"/>
      <c r="L104" s="123"/>
      <c r="M104" s="123"/>
      <c r="N104" s="123"/>
      <c r="O104" s="123"/>
    </row>
    <row r="105" spans="1:15" x14ac:dyDescent="0.25">
      <c r="A105" s="143"/>
      <c r="B105" s="165"/>
      <c r="C105" s="158"/>
      <c r="D105" s="155"/>
      <c r="E105" s="167"/>
      <c r="F105" s="65"/>
      <c r="G105" s="65"/>
      <c r="H105" s="123"/>
      <c r="I105" s="123"/>
      <c r="J105" s="123"/>
      <c r="K105" s="123"/>
      <c r="L105" s="123"/>
      <c r="M105" s="123"/>
      <c r="N105" s="123"/>
      <c r="O105" s="123"/>
    </row>
    <row r="106" spans="1:15" ht="15.6" x14ac:dyDescent="0.25">
      <c r="A106" s="151" t="s">
        <v>447</v>
      </c>
      <c r="B106" s="165"/>
      <c r="C106" s="21" t="s">
        <v>305</v>
      </c>
      <c r="D106" s="155" t="s">
        <v>111</v>
      </c>
      <c r="E106" s="167">
        <v>15</v>
      </c>
      <c r="F106" s="65"/>
      <c r="G106" s="65"/>
      <c r="H106" s="123"/>
      <c r="I106" s="123"/>
      <c r="J106" s="123"/>
      <c r="K106" s="123"/>
      <c r="L106" s="123"/>
      <c r="M106" s="123"/>
      <c r="N106" s="123"/>
      <c r="O106" s="123"/>
    </row>
    <row r="107" spans="1:15" ht="15.6" x14ac:dyDescent="0.25">
      <c r="A107" s="151" t="s">
        <v>448</v>
      </c>
      <c r="B107" s="165"/>
      <c r="C107" s="21" t="s">
        <v>306</v>
      </c>
      <c r="D107" s="155" t="s">
        <v>111</v>
      </c>
      <c r="E107" s="167">
        <v>15</v>
      </c>
      <c r="F107" s="65"/>
      <c r="G107" s="65"/>
      <c r="H107" s="123"/>
      <c r="I107" s="123"/>
      <c r="J107" s="123"/>
      <c r="K107" s="123"/>
      <c r="L107" s="123"/>
      <c r="M107" s="123"/>
      <c r="N107" s="123"/>
      <c r="O107" s="123"/>
    </row>
    <row r="108" spans="1:15" ht="15.6" x14ac:dyDescent="0.25">
      <c r="A108" s="151" t="s">
        <v>449</v>
      </c>
      <c r="B108" s="165"/>
      <c r="C108" s="21" t="s">
        <v>378</v>
      </c>
      <c r="D108" s="155" t="s">
        <v>111</v>
      </c>
      <c r="E108" s="167">
        <v>2</v>
      </c>
      <c r="F108" s="65"/>
      <c r="G108" s="65"/>
      <c r="H108" s="123"/>
      <c r="I108" s="123"/>
      <c r="J108" s="123"/>
      <c r="K108" s="123"/>
      <c r="L108" s="123"/>
      <c r="M108" s="123"/>
      <c r="N108" s="123"/>
      <c r="O108" s="123"/>
    </row>
    <row r="109" spans="1:15" x14ac:dyDescent="0.25">
      <c r="A109" s="143"/>
      <c r="B109" s="165"/>
      <c r="C109" s="158"/>
      <c r="D109" s="155"/>
      <c r="E109" s="167"/>
      <c r="F109" s="65"/>
      <c r="G109" s="65"/>
      <c r="H109" s="123"/>
      <c r="I109" s="123"/>
      <c r="J109" s="123"/>
      <c r="K109" s="123"/>
      <c r="L109" s="123"/>
      <c r="M109" s="123"/>
      <c r="N109" s="123"/>
      <c r="O109" s="123"/>
    </row>
    <row r="110" spans="1:15" x14ac:dyDescent="0.25">
      <c r="A110" s="143"/>
      <c r="B110" s="157"/>
      <c r="C110" s="4"/>
      <c r="D110" s="155"/>
      <c r="E110" s="167"/>
      <c r="F110" s="65"/>
      <c r="G110" s="65"/>
      <c r="H110" s="123"/>
      <c r="I110" s="123"/>
      <c r="J110" s="123"/>
      <c r="K110" s="123"/>
      <c r="L110" s="123"/>
      <c r="M110" s="123"/>
      <c r="N110" s="123"/>
      <c r="O110" s="123"/>
    </row>
    <row r="111" spans="1:15" x14ac:dyDescent="0.25">
      <c r="A111" s="143" t="s">
        <v>388</v>
      </c>
      <c r="B111" s="165"/>
      <c r="C111" s="163" t="s">
        <v>138</v>
      </c>
      <c r="D111" s="155"/>
      <c r="E111" s="167"/>
      <c r="F111" s="65"/>
      <c r="G111" s="65"/>
      <c r="H111" s="123"/>
      <c r="I111" s="123"/>
      <c r="J111" s="123"/>
      <c r="K111" s="123"/>
      <c r="L111" s="123"/>
      <c r="M111" s="123"/>
      <c r="N111" s="123"/>
      <c r="O111" s="123"/>
    </row>
    <row r="112" spans="1:15" x14ac:dyDescent="0.25">
      <c r="A112" s="143" t="s">
        <v>450</v>
      </c>
      <c r="B112" s="165"/>
      <c r="C112" s="158" t="s">
        <v>132</v>
      </c>
      <c r="D112" s="155"/>
      <c r="E112" s="167"/>
      <c r="F112" s="65"/>
      <c r="G112" s="65"/>
      <c r="H112" s="123"/>
      <c r="I112" s="123"/>
      <c r="J112" s="123"/>
      <c r="K112" s="123"/>
      <c r="L112" s="123"/>
      <c r="M112" s="123"/>
      <c r="N112" s="123"/>
      <c r="O112" s="123"/>
    </row>
    <row r="113" spans="1:15" x14ac:dyDescent="0.25">
      <c r="A113" s="143"/>
      <c r="B113" s="165"/>
      <c r="C113" s="158" t="s">
        <v>310</v>
      </c>
      <c r="D113" s="155"/>
      <c r="E113" s="167"/>
      <c r="F113" s="65"/>
      <c r="G113" s="65"/>
      <c r="H113" s="123"/>
      <c r="I113" s="123"/>
      <c r="J113" s="123"/>
      <c r="K113" s="123"/>
      <c r="L113" s="123"/>
      <c r="M113" s="123"/>
      <c r="N113" s="123"/>
      <c r="O113" s="123"/>
    </row>
    <row r="114" spans="1:15" x14ac:dyDescent="0.25">
      <c r="A114" s="143"/>
      <c r="B114" s="165"/>
      <c r="C114" s="158"/>
      <c r="D114" s="155"/>
      <c r="E114" s="167"/>
      <c r="F114" s="65"/>
      <c r="G114" s="65"/>
      <c r="H114" s="123"/>
      <c r="I114" s="123"/>
      <c r="J114" s="123"/>
      <c r="K114" s="123"/>
      <c r="L114" s="123"/>
      <c r="M114" s="123"/>
      <c r="N114" s="123"/>
      <c r="O114" s="123"/>
    </row>
    <row r="115" spans="1:15" ht="15.6" x14ac:dyDescent="0.25">
      <c r="A115" s="143" t="s">
        <v>348</v>
      </c>
      <c r="B115" s="165"/>
      <c r="C115" s="21" t="s">
        <v>305</v>
      </c>
      <c r="D115" s="155" t="s">
        <v>111</v>
      </c>
      <c r="E115" s="167">
        <v>8</v>
      </c>
      <c r="F115" s="65"/>
      <c r="G115" s="65"/>
      <c r="H115" s="123"/>
      <c r="I115" s="123"/>
      <c r="J115" s="123"/>
      <c r="K115" s="123"/>
      <c r="L115" s="123"/>
      <c r="M115" s="123"/>
      <c r="N115" s="123"/>
      <c r="O115" s="123"/>
    </row>
    <row r="116" spans="1:15" ht="15.6" x14ac:dyDescent="0.25">
      <c r="A116" s="143" t="s">
        <v>349</v>
      </c>
      <c r="B116" s="165"/>
      <c r="C116" s="21" t="s">
        <v>306</v>
      </c>
      <c r="D116" s="155" t="s">
        <v>111</v>
      </c>
      <c r="E116" s="167">
        <v>8</v>
      </c>
      <c r="F116" s="65"/>
      <c r="G116" s="65"/>
      <c r="H116" s="123"/>
      <c r="I116" s="123"/>
      <c r="J116" s="123"/>
      <c r="K116" s="123"/>
      <c r="L116" s="123"/>
      <c r="M116" s="123"/>
      <c r="N116" s="123"/>
      <c r="O116" s="123"/>
    </row>
    <row r="117" spans="1:15" x14ac:dyDescent="0.25">
      <c r="A117" s="143"/>
      <c r="B117" s="165"/>
      <c r="C117" s="158"/>
      <c r="D117" s="155"/>
      <c r="E117" s="167"/>
      <c r="F117" s="65"/>
      <c r="G117" s="65"/>
      <c r="H117" s="123"/>
      <c r="I117" s="123"/>
      <c r="J117" s="123"/>
      <c r="K117" s="123"/>
      <c r="L117" s="123"/>
      <c r="M117" s="123"/>
      <c r="N117" s="123"/>
      <c r="O117" s="123"/>
    </row>
    <row r="118" spans="1:15" x14ac:dyDescent="0.25">
      <c r="A118" s="143" t="s">
        <v>451</v>
      </c>
      <c r="B118" s="165"/>
      <c r="C118" s="158" t="s">
        <v>133</v>
      </c>
      <c r="D118" s="155"/>
      <c r="E118" s="167"/>
      <c r="F118" s="65"/>
      <c r="G118" s="65"/>
      <c r="H118" s="123"/>
      <c r="I118" s="123"/>
      <c r="J118" s="123"/>
      <c r="K118" s="123"/>
      <c r="L118" s="123"/>
      <c r="M118" s="123"/>
      <c r="N118" s="123"/>
      <c r="O118" s="123"/>
    </row>
    <row r="119" spans="1:15" x14ac:dyDescent="0.25">
      <c r="A119" s="151" t="s">
        <v>350</v>
      </c>
      <c r="B119" s="165"/>
      <c r="C119" s="158" t="s">
        <v>313</v>
      </c>
      <c r="D119" s="155"/>
      <c r="E119" s="167"/>
      <c r="F119" s="65"/>
      <c r="G119" s="65"/>
      <c r="H119" s="123"/>
      <c r="I119" s="123"/>
      <c r="J119" s="123"/>
      <c r="K119" s="123"/>
      <c r="L119" s="123"/>
      <c r="M119" s="123"/>
      <c r="N119" s="123"/>
      <c r="O119" s="123"/>
    </row>
    <row r="120" spans="1:15" x14ac:dyDescent="0.25">
      <c r="A120" s="151"/>
      <c r="B120" s="165"/>
      <c r="C120" s="158"/>
      <c r="D120" s="155"/>
      <c r="E120" s="167"/>
      <c r="F120" s="65"/>
      <c r="G120" s="65"/>
      <c r="H120" s="123"/>
      <c r="I120" s="123"/>
      <c r="J120" s="123"/>
      <c r="K120" s="123"/>
      <c r="L120" s="123"/>
      <c r="M120" s="123"/>
      <c r="N120" s="123"/>
      <c r="O120" s="123"/>
    </row>
    <row r="121" spans="1:15" ht="15.6" x14ac:dyDescent="0.25">
      <c r="A121" s="151" t="s">
        <v>351</v>
      </c>
      <c r="B121" s="165"/>
      <c r="C121" s="21" t="s">
        <v>305</v>
      </c>
      <c r="D121" s="160" t="s">
        <v>124</v>
      </c>
      <c r="E121" s="167">
        <v>2</v>
      </c>
      <c r="F121" s="65"/>
      <c r="G121" s="65"/>
      <c r="H121" s="123"/>
      <c r="I121" s="123"/>
      <c r="J121" s="123"/>
      <c r="K121" s="123"/>
      <c r="L121" s="123"/>
      <c r="M121" s="123"/>
      <c r="N121" s="123"/>
      <c r="O121" s="123"/>
    </row>
    <row r="122" spans="1:15" ht="15.6" x14ac:dyDescent="0.25">
      <c r="A122" s="151" t="s">
        <v>352</v>
      </c>
      <c r="B122" s="165"/>
      <c r="C122" s="21" t="s">
        <v>306</v>
      </c>
      <c r="D122" s="160" t="s">
        <v>124</v>
      </c>
      <c r="E122" s="167">
        <v>2</v>
      </c>
      <c r="F122" s="65"/>
      <c r="G122" s="65"/>
      <c r="H122" s="123"/>
      <c r="I122" s="123"/>
      <c r="J122" s="123"/>
      <c r="K122" s="123"/>
      <c r="L122" s="123"/>
      <c r="M122" s="123"/>
      <c r="N122" s="123"/>
      <c r="O122" s="123"/>
    </row>
    <row r="123" spans="1:15" ht="15.6" x14ac:dyDescent="0.25">
      <c r="A123" s="151" t="s">
        <v>379</v>
      </c>
      <c r="B123" s="165"/>
      <c r="C123" s="21" t="s">
        <v>378</v>
      </c>
      <c r="D123" s="155" t="s">
        <v>111</v>
      </c>
      <c r="E123" s="167">
        <v>2</v>
      </c>
      <c r="F123" s="65"/>
      <c r="G123" s="65"/>
      <c r="H123" s="123"/>
      <c r="I123" s="123"/>
      <c r="J123" s="123"/>
      <c r="K123" s="123"/>
      <c r="L123" s="123"/>
      <c r="M123" s="123"/>
      <c r="N123" s="123"/>
      <c r="O123" s="123"/>
    </row>
    <row r="124" spans="1:15" x14ac:dyDescent="0.25">
      <c r="A124" s="151"/>
      <c r="B124" s="165"/>
      <c r="C124" s="158"/>
      <c r="D124" s="155"/>
      <c r="E124" s="19"/>
      <c r="F124" s="65"/>
      <c r="G124" s="65"/>
      <c r="H124" s="123"/>
      <c r="I124" s="123"/>
      <c r="J124" s="123"/>
      <c r="K124" s="123"/>
      <c r="L124" s="123"/>
      <c r="M124" s="123"/>
      <c r="N124" s="123"/>
      <c r="O124" s="123"/>
    </row>
    <row r="125" spans="1:15" x14ac:dyDescent="0.25">
      <c r="A125" s="151" t="s">
        <v>353</v>
      </c>
      <c r="B125" s="165"/>
      <c r="C125" s="158" t="s">
        <v>452</v>
      </c>
      <c r="D125" s="155"/>
      <c r="E125" s="167"/>
      <c r="F125" s="65"/>
      <c r="G125" s="65"/>
      <c r="H125" s="123"/>
      <c r="I125" s="123"/>
      <c r="J125" s="123"/>
      <c r="K125" s="123"/>
      <c r="L125" s="123"/>
      <c r="M125" s="123"/>
      <c r="N125" s="123"/>
      <c r="O125" s="123"/>
    </row>
    <row r="126" spans="1:15" x14ac:dyDescent="0.25">
      <c r="A126" s="151"/>
      <c r="B126" s="165"/>
      <c r="C126" s="158"/>
      <c r="D126" s="155"/>
      <c r="E126" s="167"/>
      <c r="F126" s="65"/>
      <c r="G126" s="65"/>
      <c r="H126" s="123"/>
      <c r="I126" s="123"/>
      <c r="J126" s="123"/>
      <c r="K126" s="123"/>
      <c r="L126" s="123"/>
      <c r="M126" s="123"/>
      <c r="N126" s="123"/>
      <c r="O126" s="123"/>
    </row>
    <row r="127" spans="1:15" ht="15.6" x14ac:dyDescent="0.25">
      <c r="A127" s="151" t="s">
        <v>355</v>
      </c>
      <c r="B127" s="165"/>
      <c r="C127" s="21" t="s">
        <v>305</v>
      </c>
      <c r="D127" s="160" t="s">
        <v>124</v>
      </c>
      <c r="E127" s="167">
        <v>9</v>
      </c>
      <c r="F127" s="65"/>
      <c r="G127" s="65"/>
      <c r="H127" s="123"/>
      <c r="I127" s="123"/>
      <c r="J127" s="123"/>
      <c r="K127" s="123"/>
      <c r="L127" s="123"/>
      <c r="M127" s="123"/>
      <c r="N127" s="123"/>
      <c r="O127" s="123"/>
    </row>
    <row r="128" spans="1:15" ht="15.6" x14ac:dyDescent="0.25">
      <c r="A128" s="151" t="s">
        <v>354</v>
      </c>
      <c r="B128" s="165"/>
      <c r="C128" s="21" t="s">
        <v>306</v>
      </c>
      <c r="D128" s="160" t="s">
        <v>124</v>
      </c>
      <c r="E128" s="167">
        <v>3</v>
      </c>
      <c r="F128" s="65"/>
      <c r="G128" s="65"/>
      <c r="H128" s="123"/>
      <c r="I128" s="123"/>
      <c r="J128" s="123"/>
      <c r="K128" s="123"/>
      <c r="L128" s="123"/>
      <c r="M128" s="123"/>
      <c r="N128" s="123"/>
      <c r="O128" s="123"/>
    </row>
    <row r="129" spans="1:15" x14ac:dyDescent="0.25">
      <c r="A129" s="151"/>
      <c r="B129" s="165"/>
      <c r="C129" s="4"/>
      <c r="D129" s="160"/>
      <c r="E129" s="167"/>
      <c r="F129" s="65"/>
      <c r="G129" s="65"/>
      <c r="H129" s="123"/>
      <c r="I129" s="123"/>
      <c r="J129" s="123"/>
      <c r="K129" s="123"/>
      <c r="L129" s="123"/>
      <c r="M129" s="123"/>
      <c r="N129" s="123"/>
      <c r="O129" s="123"/>
    </row>
    <row r="130" spans="1:15" x14ac:dyDescent="0.25">
      <c r="A130" s="143" t="s">
        <v>453</v>
      </c>
      <c r="B130" s="165"/>
      <c r="C130" s="158" t="s">
        <v>125</v>
      </c>
      <c r="D130" s="155"/>
      <c r="E130" s="167"/>
      <c r="F130" s="65"/>
      <c r="G130" s="65"/>
      <c r="H130" s="123"/>
      <c r="I130" s="123"/>
      <c r="J130" s="123"/>
      <c r="K130" s="123"/>
      <c r="L130" s="123"/>
      <c r="M130" s="123"/>
      <c r="N130" s="123"/>
      <c r="O130" s="123"/>
    </row>
    <row r="131" spans="1:15" x14ac:dyDescent="0.25">
      <c r="A131" s="151"/>
      <c r="B131" s="165"/>
      <c r="C131" s="158" t="s">
        <v>311</v>
      </c>
      <c r="D131" s="155"/>
      <c r="E131" s="167"/>
      <c r="F131" s="65"/>
      <c r="G131" s="65"/>
      <c r="H131" s="123"/>
      <c r="I131" s="123"/>
      <c r="J131" s="123"/>
      <c r="K131" s="123"/>
      <c r="L131" s="123"/>
      <c r="M131" s="123"/>
      <c r="N131" s="123"/>
      <c r="O131" s="123"/>
    </row>
    <row r="132" spans="1:15" x14ac:dyDescent="0.25">
      <c r="A132" s="151"/>
      <c r="B132" s="165"/>
      <c r="C132" s="158"/>
      <c r="D132" s="155"/>
      <c r="E132" s="167"/>
      <c r="F132" s="65"/>
      <c r="G132" s="65"/>
      <c r="H132" s="123"/>
      <c r="I132" s="123"/>
      <c r="J132" s="123"/>
      <c r="K132" s="123"/>
      <c r="L132" s="123"/>
      <c r="M132" s="123"/>
      <c r="N132" s="123"/>
      <c r="O132" s="123"/>
    </row>
    <row r="133" spans="1:15" ht="15.6" x14ac:dyDescent="0.25">
      <c r="A133" s="143" t="s">
        <v>454</v>
      </c>
      <c r="B133" s="165"/>
      <c r="C133" s="21" t="s">
        <v>305</v>
      </c>
      <c r="D133" s="155" t="s">
        <v>111</v>
      </c>
      <c r="E133" s="167">
        <v>8</v>
      </c>
      <c r="F133" s="65"/>
      <c r="G133" s="65"/>
      <c r="H133" s="123"/>
      <c r="I133" s="123"/>
      <c r="J133" s="123"/>
      <c r="K133" s="123"/>
      <c r="L133" s="123"/>
      <c r="M133" s="123"/>
      <c r="N133" s="123"/>
      <c r="O133" s="123"/>
    </row>
    <row r="134" spans="1:15" ht="15.6" x14ac:dyDescent="0.25">
      <c r="A134" s="143" t="s">
        <v>455</v>
      </c>
      <c r="B134" s="165"/>
      <c r="C134" s="21" t="s">
        <v>306</v>
      </c>
      <c r="D134" s="155" t="s">
        <v>111</v>
      </c>
      <c r="E134" s="167">
        <v>8</v>
      </c>
      <c r="F134" s="65"/>
      <c r="G134" s="65"/>
      <c r="H134" s="123"/>
      <c r="I134" s="123"/>
      <c r="J134" s="123"/>
      <c r="K134" s="123"/>
      <c r="L134" s="123"/>
      <c r="M134" s="123"/>
      <c r="N134" s="123"/>
      <c r="O134" s="123"/>
    </row>
    <row r="135" spans="1:15" ht="15.6" x14ac:dyDescent="0.25">
      <c r="A135" s="143" t="s">
        <v>456</v>
      </c>
      <c r="B135" s="165"/>
      <c r="C135" s="21" t="s">
        <v>378</v>
      </c>
      <c r="D135" s="155" t="s">
        <v>111</v>
      </c>
      <c r="E135" s="167">
        <v>1</v>
      </c>
      <c r="F135" s="65"/>
      <c r="G135" s="65"/>
      <c r="H135" s="123"/>
      <c r="I135" s="123"/>
      <c r="J135" s="123"/>
      <c r="K135" s="123"/>
      <c r="L135" s="123"/>
      <c r="M135" s="123"/>
      <c r="N135" s="123"/>
      <c r="O135" s="123"/>
    </row>
    <row r="136" spans="1:15" x14ac:dyDescent="0.25">
      <c r="A136" s="151"/>
      <c r="B136" s="165"/>
      <c r="C136" s="158"/>
      <c r="D136" s="155"/>
      <c r="E136" s="167"/>
      <c r="F136" s="65"/>
      <c r="G136" s="65"/>
      <c r="H136" s="123"/>
      <c r="I136" s="123"/>
      <c r="J136" s="123"/>
      <c r="K136" s="123"/>
      <c r="L136" s="123"/>
      <c r="M136" s="123"/>
      <c r="N136" s="123"/>
      <c r="O136" s="123"/>
    </row>
    <row r="137" spans="1:15" x14ac:dyDescent="0.25">
      <c r="A137" s="151" t="s">
        <v>386</v>
      </c>
      <c r="B137" s="165"/>
      <c r="C137" s="166" t="s">
        <v>139</v>
      </c>
      <c r="D137" s="155"/>
      <c r="E137" s="167"/>
      <c r="F137" s="65"/>
      <c r="G137" s="65"/>
      <c r="H137" s="123"/>
      <c r="I137" s="123"/>
      <c r="J137" s="123"/>
      <c r="K137" s="123"/>
      <c r="L137" s="123"/>
      <c r="M137" s="123"/>
      <c r="N137" s="123"/>
      <c r="O137" s="123"/>
    </row>
    <row r="138" spans="1:15" x14ac:dyDescent="0.25">
      <c r="A138" s="151" t="s">
        <v>457</v>
      </c>
      <c r="B138" s="165"/>
      <c r="C138" s="158" t="s">
        <v>126</v>
      </c>
      <c r="D138" s="155"/>
      <c r="E138" s="167"/>
      <c r="F138" s="65"/>
      <c r="G138" s="65"/>
      <c r="H138" s="123"/>
      <c r="I138" s="123"/>
      <c r="J138" s="123"/>
      <c r="K138" s="123"/>
      <c r="L138" s="123"/>
      <c r="M138" s="123"/>
      <c r="N138" s="123"/>
      <c r="O138" s="123"/>
    </row>
    <row r="139" spans="1:15" ht="26.4" x14ac:dyDescent="0.25">
      <c r="A139" s="151" t="s">
        <v>356</v>
      </c>
      <c r="B139" s="165"/>
      <c r="C139" s="158" t="s">
        <v>312</v>
      </c>
      <c r="D139" s="155"/>
      <c r="E139" s="167"/>
      <c r="F139" s="65"/>
      <c r="G139" s="65"/>
      <c r="H139" s="123"/>
      <c r="I139" s="123"/>
      <c r="J139" s="123"/>
      <c r="K139" s="123"/>
      <c r="L139" s="123"/>
      <c r="M139" s="123"/>
      <c r="N139" s="123"/>
      <c r="O139" s="123"/>
    </row>
    <row r="140" spans="1:15" x14ac:dyDescent="0.25">
      <c r="A140" s="151"/>
      <c r="B140" s="165"/>
      <c r="C140" s="158"/>
      <c r="D140" s="155"/>
      <c r="E140" s="167"/>
      <c r="F140" s="65"/>
      <c r="G140" s="65"/>
      <c r="H140" s="123"/>
      <c r="I140" s="123"/>
      <c r="J140" s="123"/>
      <c r="K140" s="123"/>
      <c r="L140" s="123"/>
      <c r="M140" s="123"/>
      <c r="N140" s="123"/>
      <c r="O140" s="123"/>
    </row>
    <row r="141" spans="1:15" x14ac:dyDescent="0.25">
      <c r="A141" s="151" t="s">
        <v>357</v>
      </c>
      <c r="B141" s="165"/>
      <c r="C141" s="21" t="s">
        <v>305</v>
      </c>
      <c r="D141" s="155" t="s">
        <v>114</v>
      </c>
      <c r="E141" s="167">
        <v>4</v>
      </c>
      <c r="F141" s="65"/>
      <c r="G141" s="65"/>
      <c r="H141" s="123"/>
      <c r="I141" s="123"/>
      <c r="J141" s="123"/>
      <c r="K141" s="123"/>
      <c r="L141" s="123"/>
      <c r="M141" s="123"/>
      <c r="N141" s="123"/>
      <c r="O141" s="123"/>
    </row>
    <row r="142" spans="1:15" x14ac:dyDescent="0.25">
      <c r="A142" s="151" t="s">
        <v>358</v>
      </c>
      <c r="B142" s="165"/>
      <c r="C142" s="21" t="s">
        <v>306</v>
      </c>
      <c r="D142" s="155" t="s">
        <v>114</v>
      </c>
      <c r="E142" s="167">
        <v>4</v>
      </c>
      <c r="F142" s="65"/>
      <c r="G142" s="65"/>
      <c r="H142" s="123"/>
      <c r="I142" s="123"/>
      <c r="J142" s="123"/>
      <c r="K142" s="123"/>
      <c r="L142" s="123"/>
      <c r="M142" s="123"/>
      <c r="N142" s="123"/>
      <c r="O142" s="123"/>
    </row>
    <row r="143" spans="1:15" x14ac:dyDescent="0.25">
      <c r="A143" s="151"/>
      <c r="B143" s="165"/>
      <c r="C143" s="158"/>
      <c r="D143" s="155"/>
      <c r="E143" s="167"/>
      <c r="F143" s="65"/>
      <c r="G143" s="65"/>
      <c r="H143" s="123"/>
      <c r="I143" s="123"/>
      <c r="J143" s="123"/>
      <c r="K143" s="123"/>
      <c r="L143" s="123"/>
      <c r="M143" s="123"/>
      <c r="N143" s="123"/>
      <c r="O143" s="123"/>
    </row>
    <row r="144" spans="1:15" ht="39.6" x14ac:dyDescent="0.25">
      <c r="A144" s="151" t="s">
        <v>458</v>
      </c>
      <c r="B144" s="165"/>
      <c r="C144" s="158" t="s">
        <v>302</v>
      </c>
      <c r="D144" s="155"/>
      <c r="E144" s="167"/>
      <c r="F144" s="65"/>
      <c r="G144" s="65"/>
      <c r="H144" s="123"/>
      <c r="I144" s="123"/>
      <c r="J144" s="123"/>
      <c r="K144" s="123"/>
      <c r="L144" s="123"/>
      <c r="M144" s="123"/>
      <c r="N144" s="123"/>
      <c r="O144" s="123"/>
    </row>
    <row r="145" spans="1:15" x14ac:dyDescent="0.25">
      <c r="A145" s="151"/>
      <c r="B145" s="165"/>
      <c r="C145" s="158"/>
      <c r="D145" s="155"/>
      <c r="E145" s="167"/>
      <c r="F145" s="65"/>
      <c r="G145" s="65"/>
      <c r="H145" s="123"/>
      <c r="I145" s="123"/>
      <c r="J145" s="123"/>
      <c r="K145" s="123"/>
      <c r="L145" s="123"/>
      <c r="M145" s="123"/>
      <c r="N145" s="123"/>
      <c r="O145" s="123"/>
    </row>
    <row r="146" spans="1:15" x14ac:dyDescent="0.25">
      <c r="A146" s="151" t="s">
        <v>465</v>
      </c>
      <c r="B146" s="165"/>
      <c r="C146" s="21" t="s">
        <v>305</v>
      </c>
      <c r="D146" s="155" t="s">
        <v>114</v>
      </c>
      <c r="E146" s="167">
        <v>1</v>
      </c>
      <c r="F146" s="65"/>
      <c r="G146" s="65"/>
      <c r="H146" s="123"/>
      <c r="I146" s="123"/>
      <c r="J146" s="123"/>
      <c r="K146" s="123"/>
      <c r="L146" s="123"/>
      <c r="M146" s="123"/>
      <c r="N146" s="123"/>
      <c r="O146" s="123"/>
    </row>
    <row r="147" spans="1:15" x14ac:dyDescent="0.25">
      <c r="A147" s="151" t="s">
        <v>466</v>
      </c>
      <c r="B147" s="165"/>
      <c r="C147" s="21" t="s">
        <v>306</v>
      </c>
      <c r="D147" s="155" t="s">
        <v>114</v>
      </c>
      <c r="E147" s="167">
        <v>1</v>
      </c>
      <c r="F147" s="65"/>
      <c r="G147" s="65"/>
      <c r="H147" s="123"/>
      <c r="I147" s="123"/>
      <c r="J147" s="123"/>
      <c r="K147" s="123"/>
      <c r="L147" s="123"/>
      <c r="M147" s="123"/>
      <c r="N147" s="123"/>
      <c r="O147" s="123"/>
    </row>
    <row r="148" spans="1:15" x14ac:dyDescent="0.25">
      <c r="A148" s="151"/>
      <c r="B148" s="165"/>
      <c r="C148" s="158"/>
      <c r="D148" s="155"/>
      <c r="E148" s="167"/>
      <c r="F148" s="65"/>
      <c r="G148" s="65"/>
      <c r="H148" s="123"/>
      <c r="I148" s="123"/>
      <c r="J148" s="123"/>
      <c r="K148" s="123"/>
      <c r="L148" s="123"/>
      <c r="M148" s="123"/>
      <c r="N148" s="123"/>
      <c r="O148" s="123"/>
    </row>
    <row r="149" spans="1:15" ht="39.6" x14ac:dyDescent="0.25">
      <c r="A149" s="151" t="s">
        <v>459</v>
      </c>
      <c r="B149" s="165"/>
      <c r="C149" s="158" t="s">
        <v>127</v>
      </c>
      <c r="D149" s="155"/>
      <c r="E149" s="167"/>
      <c r="F149" s="65"/>
      <c r="G149" s="65"/>
      <c r="H149" s="123"/>
      <c r="I149" s="123"/>
      <c r="J149" s="123"/>
      <c r="K149" s="123"/>
      <c r="L149" s="123"/>
      <c r="M149" s="123"/>
      <c r="N149" s="123"/>
      <c r="O149" s="123"/>
    </row>
    <row r="150" spans="1:15" x14ac:dyDescent="0.25">
      <c r="A150" s="151"/>
      <c r="B150" s="165"/>
      <c r="C150" s="158"/>
      <c r="D150" s="155"/>
      <c r="E150" s="167"/>
      <c r="F150" s="65"/>
      <c r="G150" s="65"/>
      <c r="H150" s="123"/>
      <c r="I150" s="123"/>
      <c r="J150" s="123"/>
      <c r="K150" s="123"/>
      <c r="L150" s="123"/>
      <c r="M150" s="123"/>
      <c r="N150" s="123"/>
      <c r="O150" s="123"/>
    </row>
    <row r="151" spans="1:15" x14ac:dyDescent="0.25">
      <c r="A151" s="151" t="s">
        <v>463</v>
      </c>
      <c r="B151" s="165"/>
      <c r="C151" s="21" t="s">
        <v>305</v>
      </c>
      <c r="D151" s="155" t="s">
        <v>114</v>
      </c>
      <c r="E151" s="167">
        <v>1</v>
      </c>
      <c r="F151" s="65"/>
      <c r="G151" s="65"/>
      <c r="H151" s="123"/>
      <c r="I151" s="123"/>
      <c r="J151" s="123"/>
      <c r="K151" s="123"/>
      <c r="L151" s="123"/>
      <c r="M151" s="123"/>
      <c r="N151" s="123"/>
      <c r="O151" s="123"/>
    </row>
    <row r="152" spans="1:15" x14ac:dyDescent="0.25">
      <c r="A152" s="151" t="s">
        <v>464</v>
      </c>
      <c r="B152" s="165"/>
      <c r="C152" s="21" t="s">
        <v>306</v>
      </c>
      <c r="D152" s="155" t="s">
        <v>114</v>
      </c>
      <c r="E152" s="167">
        <v>1</v>
      </c>
      <c r="F152" s="65"/>
      <c r="G152" s="65"/>
      <c r="H152" s="123"/>
      <c r="I152" s="123"/>
      <c r="J152" s="123"/>
      <c r="K152" s="123"/>
      <c r="L152" s="123"/>
      <c r="M152" s="123"/>
      <c r="N152" s="123"/>
      <c r="O152" s="123"/>
    </row>
    <row r="153" spans="1:15" x14ac:dyDescent="0.25">
      <c r="A153" s="151"/>
      <c r="B153" s="165"/>
      <c r="C153" s="158"/>
      <c r="D153" s="155"/>
      <c r="E153" s="167"/>
      <c r="F153" s="65"/>
      <c r="G153" s="65"/>
      <c r="H153" s="123"/>
      <c r="I153" s="123"/>
      <c r="J153" s="123"/>
      <c r="K153" s="123"/>
      <c r="L153" s="123"/>
      <c r="M153" s="123"/>
      <c r="N153" s="123"/>
      <c r="O153" s="123"/>
    </row>
    <row r="154" spans="1:15" x14ac:dyDescent="0.25">
      <c r="A154" s="151"/>
      <c r="B154" s="165"/>
      <c r="C154" s="158"/>
      <c r="D154" s="155"/>
      <c r="E154" s="167"/>
      <c r="F154" s="65"/>
      <c r="G154" s="65"/>
      <c r="H154" s="123"/>
      <c r="I154" s="123"/>
      <c r="J154" s="123"/>
      <c r="K154" s="123"/>
      <c r="L154" s="123"/>
      <c r="M154" s="123"/>
      <c r="N154" s="123"/>
      <c r="O154" s="123"/>
    </row>
    <row r="155" spans="1:15" ht="39.6" x14ac:dyDescent="0.25">
      <c r="A155" s="151" t="s">
        <v>460</v>
      </c>
      <c r="B155" s="164"/>
      <c r="C155" s="158" t="s">
        <v>326</v>
      </c>
      <c r="D155" s="155"/>
      <c r="E155" s="167"/>
      <c r="F155" s="65"/>
      <c r="G155" s="65"/>
      <c r="H155" s="123"/>
      <c r="I155" s="123"/>
      <c r="J155" s="123"/>
      <c r="K155" s="123"/>
      <c r="L155" s="123"/>
      <c r="M155" s="123"/>
      <c r="N155" s="123"/>
      <c r="O155" s="123"/>
    </row>
    <row r="156" spans="1:15" x14ac:dyDescent="0.25">
      <c r="A156" s="151"/>
      <c r="B156" s="164"/>
      <c r="C156" s="4"/>
      <c r="D156" s="155"/>
      <c r="E156" s="167"/>
      <c r="F156" s="65"/>
      <c r="G156" s="65"/>
      <c r="H156" s="123"/>
      <c r="I156" s="123"/>
      <c r="J156" s="123"/>
      <c r="K156" s="123"/>
      <c r="L156" s="123"/>
      <c r="M156" s="123"/>
      <c r="N156" s="123"/>
      <c r="O156" s="123"/>
    </row>
    <row r="157" spans="1:15" x14ac:dyDescent="0.25">
      <c r="A157" s="401" t="s">
        <v>461</v>
      </c>
      <c r="B157" s="164"/>
      <c r="C157" s="21" t="s">
        <v>305</v>
      </c>
      <c r="D157" s="154" t="s">
        <v>20</v>
      </c>
      <c r="E157" s="403">
        <v>28</v>
      </c>
      <c r="F157" s="65"/>
      <c r="G157" s="65"/>
      <c r="H157" s="123"/>
      <c r="I157" s="123"/>
      <c r="J157" s="123"/>
      <c r="K157" s="123"/>
      <c r="L157" s="123"/>
      <c r="M157" s="123"/>
      <c r="N157" s="123"/>
      <c r="O157" s="123"/>
    </row>
    <row r="158" spans="1:15" x14ac:dyDescent="0.25">
      <c r="A158" s="401" t="s">
        <v>462</v>
      </c>
      <c r="B158" s="164"/>
      <c r="C158" s="21" t="s">
        <v>306</v>
      </c>
      <c r="D158" s="154" t="s">
        <v>20</v>
      </c>
      <c r="E158" s="403">
        <v>28</v>
      </c>
      <c r="F158" s="65"/>
      <c r="G158" s="65"/>
      <c r="H158" s="123"/>
      <c r="I158" s="123"/>
      <c r="J158" s="123"/>
      <c r="K158" s="123"/>
      <c r="L158" s="123"/>
      <c r="M158" s="123"/>
      <c r="N158" s="123"/>
      <c r="O158" s="123"/>
    </row>
    <row r="159" spans="1:15" x14ac:dyDescent="0.25">
      <c r="A159" s="401"/>
      <c r="B159" s="164"/>
      <c r="C159" s="402"/>
      <c r="D159" s="155"/>
      <c r="E159" s="403"/>
      <c r="F159" s="65"/>
      <c r="G159" s="65"/>
      <c r="H159" s="123"/>
      <c r="I159" s="123"/>
      <c r="J159" s="123"/>
      <c r="K159" s="123"/>
      <c r="L159" s="123"/>
      <c r="M159" s="123"/>
      <c r="N159" s="123"/>
      <c r="O159" s="123"/>
    </row>
    <row r="160" spans="1:15" x14ac:dyDescent="0.25">
      <c r="A160" s="401"/>
      <c r="B160" s="164"/>
      <c r="C160" s="402"/>
      <c r="D160" s="155"/>
      <c r="E160" s="403"/>
      <c r="F160" s="65"/>
      <c r="G160" s="65"/>
      <c r="H160" s="123"/>
      <c r="I160" s="123"/>
      <c r="J160" s="123"/>
      <c r="K160" s="123"/>
      <c r="L160" s="123"/>
      <c r="M160" s="123"/>
      <c r="N160" s="123"/>
      <c r="O160" s="123"/>
    </row>
    <row r="161" spans="1:15" x14ac:dyDescent="0.25">
      <c r="A161" s="401"/>
      <c r="B161" s="164"/>
      <c r="C161" s="402"/>
      <c r="D161" s="155"/>
      <c r="E161" s="403"/>
      <c r="F161" s="65"/>
      <c r="G161" s="65"/>
      <c r="H161" s="123"/>
      <c r="I161" s="123"/>
      <c r="J161" s="123"/>
      <c r="K161" s="123"/>
      <c r="L161" s="123"/>
      <c r="M161" s="123"/>
      <c r="N161" s="123"/>
      <c r="O161" s="123"/>
    </row>
    <row r="162" spans="1:15" x14ac:dyDescent="0.25">
      <c r="A162" s="191"/>
      <c r="B162" s="173"/>
      <c r="C162" s="199"/>
      <c r="D162" s="379"/>
      <c r="E162" s="380"/>
      <c r="F162" s="192"/>
      <c r="G162" s="27"/>
      <c r="H162" s="123"/>
      <c r="I162" s="123"/>
      <c r="J162" s="123"/>
      <c r="K162" s="123"/>
      <c r="L162" s="123"/>
      <c r="M162" s="123"/>
      <c r="N162" s="123"/>
      <c r="O162" s="123"/>
    </row>
    <row r="163" spans="1:15" x14ac:dyDescent="0.25">
      <c r="A163" s="3"/>
      <c r="B163" s="51"/>
      <c r="C163" s="404" t="s">
        <v>143</v>
      </c>
      <c r="D163" s="7"/>
      <c r="E163" s="146"/>
      <c r="F163" s="42"/>
      <c r="G163" s="8"/>
      <c r="H163" s="123"/>
      <c r="I163" s="123"/>
      <c r="J163" s="123"/>
      <c r="K163" s="123"/>
      <c r="L163" s="123"/>
      <c r="M163" s="123"/>
      <c r="N163" s="123"/>
      <c r="O163" s="123"/>
    </row>
    <row r="164" spans="1:15" x14ac:dyDescent="0.25">
      <c r="A164" s="174"/>
      <c r="B164" s="175"/>
      <c r="C164" s="201" t="s">
        <v>144</v>
      </c>
      <c r="D164" s="176"/>
      <c r="E164" s="177"/>
      <c r="F164" s="178"/>
      <c r="G164" s="179"/>
      <c r="H164" s="123"/>
      <c r="I164" s="123"/>
      <c r="J164" s="123"/>
      <c r="K164" s="123"/>
      <c r="L164" s="123"/>
      <c r="M164" s="123"/>
      <c r="N164" s="123"/>
      <c r="O164" s="123"/>
    </row>
    <row r="165" spans="1:15" x14ac:dyDescent="0.25">
      <c r="A165" s="195"/>
      <c r="B165" s="193"/>
      <c r="C165" s="194"/>
      <c r="D165" s="107"/>
      <c r="E165" s="196"/>
      <c r="F165" s="197"/>
      <c r="G165" s="197"/>
      <c r="H165" s="123"/>
      <c r="I165" s="123"/>
      <c r="J165" s="123"/>
      <c r="K165" s="123"/>
      <c r="L165" s="123"/>
      <c r="M165" s="123"/>
      <c r="N165" s="123"/>
      <c r="O165" s="123"/>
    </row>
    <row r="166" spans="1:15" ht="26.4" x14ac:dyDescent="0.25">
      <c r="A166" s="382">
        <v>3.4</v>
      </c>
      <c r="B166" s="152" t="s">
        <v>315</v>
      </c>
      <c r="C166" s="153" t="s">
        <v>316</v>
      </c>
      <c r="D166" s="154"/>
      <c r="E166" s="167"/>
      <c r="F166" s="65"/>
      <c r="G166" s="65"/>
      <c r="H166" s="123"/>
      <c r="I166" s="123"/>
      <c r="J166" s="123"/>
      <c r="K166" s="123"/>
      <c r="L166" s="123"/>
      <c r="M166" s="123"/>
      <c r="N166" s="123"/>
      <c r="O166" s="123"/>
    </row>
    <row r="167" spans="1:15" x14ac:dyDescent="0.25">
      <c r="A167" s="401"/>
      <c r="B167" s="164"/>
      <c r="C167" s="402"/>
      <c r="D167" s="155"/>
      <c r="E167" s="403"/>
      <c r="F167" s="65"/>
      <c r="G167" s="65"/>
      <c r="H167" s="123"/>
      <c r="I167" s="123"/>
      <c r="J167" s="123"/>
      <c r="K167" s="123"/>
      <c r="L167" s="123"/>
      <c r="M167" s="123"/>
      <c r="N167" s="123"/>
      <c r="O167" s="123"/>
    </row>
    <row r="168" spans="1:15" x14ac:dyDescent="0.25">
      <c r="A168" s="401" t="s">
        <v>467</v>
      </c>
      <c r="B168" s="164"/>
      <c r="C168" s="402" t="s">
        <v>317</v>
      </c>
      <c r="D168" s="155"/>
      <c r="E168" s="403"/>
      <c r="F168" s="65"/>
      <c r="G168" s="65"/>
      <c r="H168" s="123"/>
      <c r="I168" s="123"/>
      <c r="J168" s="123"/>
      <c r="K168" s="123"/>
      <c r="L168" s="123"/>
      <c r="M168" s="123"/>
      <c r="N168" s="123"/>
      <c r="O168" s="123"/>
    </row>
    <row r="169" spans="1:15" x14ac:dyDescent="0.25">
      <c r="A169" s="401"/>
      <c r="B169" s="164"/>
      <c r="C169" s="402"/>
      <c r="D169" s="155"/>
      <c r="E169" s="403"/>
      <c r="F169" s="65"/>
      <c r="G169" s="65"/>
      <c r="H169" s="123"/>
      <c r="I169" s="123"/>
      <c r="J169" s="123"/>
      <c r="K169" s="123"/>
      <c r="L169" s="123"/>
      <c r="M169" s="123"/>
      <c r="N169" s="123"/>
      <c r="O169" s="123"/>
    </row>
    <row r="170" spans="1:15" x14ac:dyDescent="0.25">
      <c r="A170" s="401" t="s">
        <v>468</v>
      </c>
      <c r="B170" s="164"/>
      <c r="C170" s="405" t="s">
        <v>318</v>
      </c>
      <c r="D170" s="155"/>
      <c r="E170" s="403"/>
      <c r="F170" s="65"/>
      <c r="G170" s="65"/>
      <c r="H170" s="123"/>
      <c r="I170" s="123"/>
      <c r="J170" s="123"/>
      <c r="K170" s="123"/>
      <c r="L170" s="123"/>
      <c r="M170" s="123"/>
      <c r="N170" s="123"/>
      <c r="O170" s="123"/>
    </row>
    <row r="171" spans="1:15" x14ac:dyDescent="0.25">
      <c r="A171" s="401"/>
      <c r="B171" s="164"/>
      <c r="C171" s="405"/>
      <c r="D171" s="155"/>
      <c r="E171" s="403"/>
      <c r="F171" s="65"/>
      <c r="G171" s="65"/>
      <c r="H171" s="123"/>
      <c r="I171" s="123"/>
      <c r="J171" s="123"/>
      <c r="K171" s="123"/>
      <c r="L171" s="123"/>
      <c r="M171" s="123"/>
      <c r="N171" s="123"/>
      <c r="O171" s="123"/>
    </row>
    <row r="172" spans="1:15" ht="26.4" x14ac:dyDescent="0.25">
      <c r="A172" s="401" t="s">
        <v>469</v>
      </c>
      <c r="B172" s="164"/>
      <c r="C172" s="405" t="s">
        <v>319</v>
      </c>
      <c r="D172" s="155"/>
      <c r="E172" s="403"/>
      <c r="F172" s="65"/>
      <c r="G172" s="65"/>
      <c r="H172" s="123"/>
      <c r="I172" s="123"/>
      <c r="J172" s="123"/>
      <c r="K172" s="123"/>
      <c r="L172" s="123"/>
      <c r="M172" s="123"/>
      <c r="N172" s="123"/>
      <c r="O172" s="123"/>
    </row>
    <row r="173" spans="1:15" x14ac:dyDescent="0.25">
      <c r="A173" s="401"/>
      <c r="B173" s="164"/>
      <c r="C173" s="402"/>
      <c r="D173" s="155"/>
      <c r="E173" s="403"/>
      <c r="F173" s="65"/>
      <c r="G173" s="65"/>
      <c r="H173" s="123"/>
      <c r="I173" s="123"/>
      <c r="J173" s="123"/>
      <c r="K173" s="123"/>
      <c r="L173" s="123"/>
      <c r="M173" s="123"/>
      <c r="N173" s="123"/>
      <c r="O173" s="123"/>
    </row>
    <row r="174" spans="1:15" x14ac:dyDescent="0.25">
      <c r="A174" s="401" t="s">
        <v>470</v>
      </c>
      <c r="B174" s="164"/>
      <c r="C174" s="21" t="s">
        <v>305</v>
      </c>
      <c r="D174" s="155" t="s">
        <v>114</v>
      </c>
      <c r="E174" s="403">
        <v>5</v>
      </c>
      <c r="F174" s="65"/>
      <c r="G174" s="65"/>
      <c r="H174" s="123"/>
      <c r="I174" s="123"/>
      <c r="J174" s="123"/>
      <c r="K174" s="123"/>
      <c r="L174" s="123"/>
      <c r="M174" s="123"/>
      <c r="N174" s="123"/>
      <c r="O174" s="123"/>
    </row>
    <row r="175" spans="1:15" x14ac:dyDescent="0.25">
      <c r="A175" s="401" t="s">
        <v>471</v>
      </c>
      <c r="B175" s="164"/>
      <c r="C175" s="21" t="s">
        <v>306</v>
      </c>
      <c r="D175" s="155" t="s">
        <v>114</v>
      </c>
      <c r="E175" s="403">
        <v>5</v>
      </c>
      <c r="F175" s="65"/>
      <c r="G175" s="65"/>
      <c r="H175" s="123"/>
      <c r="I175" s="123"/>
      <c r="J175" s="123"/>
      <c r="K175" s="123"/>
      <c r="L175" s="123"/>
      <c r="M175" s="123"/>
      <c r="N175" s="123"/>
      <c r="O175" s="123"/>
    </row>
    <row r="176" spans="1:15" x14ac:dyDescent="0.25">
      <c r="A176" s="401"/>
      <c r="B176" s="164"/>
      <c r="C176" s="402"/>
      <c r="D176" s="155"/>
      <c r="E176" s="403"/>
      <c r="F176" s="65"/>
      <c r="G176" s="65"/>
      <c r="H176" s="123"/>
      <c r="I176" s="123"/>
      <c r="J176" s="123"/>
      <c r="K176" s="123"/>
      <c r="L176" s="123"/>
      <c r="M176" s="123"/>
      <c r="N176" s="123"/>
      <c r="O176" s="123"/>
    </row>
    <row r="177" spans="1:15" ht="26.4" x14ac:dyDescent="0.25">
      <c r="A177" s="401" t="s">
        <v>472</v>
      </c>
      <c r="B177" s="164"/>
      <c r="C177" s="405" t="s">
        <v>320</v>
      </c>
      <c r="D177" s="155"/>
      <c r="E177" s="403"/>
      <c r="F177" s="65"/>
      <c r="G177" s="65"/>
      <c r="H177" s="123"/>
      <c r="I177" s="123"/>
      <c r="J177" s="123"/>
      <c r="K177" s="123"/>
      <c r="L177" s="123"/>
      <c r="M177" s="123"/>
      <c r="N177" s="123"/>
      <c r="O177" s="123"/>
    </row>
    <row r="178" spans="1:15" x14ac:dyDescent="0.25">
      <c r="A178" s="401"/>
      <c r="B178" s="164"/>
      <c r="C178" s="402"/>
      <c r="D178" s="155"/>
      <c r="E178" s="403"/>
      <c r="F178" s="65"/>
      <c r="G178" s="65"/>
      <c r="H178" s="123"/>
      <c r="I178" s="123"/>
      <c r="J178" s="123"/>
      <c r="K178" s="123"/>
      <c r="L178" s="123"/>
      <c r="M178" s="123"/>
      <c r="N178" s="123"/>
      <c r="O178" s="123"/>
    </row>
    <row r="179" spans="1:15" x14ac:dyDescent="0.25">
      <c r="A179" s="401" t="s">
        <v>473</v>
      </c>
      <c r="B179" s="164"/>
      <c r="C179" s="21" t="s">
        <v>305</v>
      </c>
      <c r="D179" s="155" t="s">
        <v>114</v>
      </c>
      <c r="E179" s="403">
        <v>1</v>
      </c>
      <c r="F179" s="65"/>
      <c r="G179" s="65"/>
      <c r="H179" s="123"/>
      <c r="I179" s="123"/>
      <c r="J179" s="123"/>
      <c r="K179" s="123"/>
      <c r="L179" s="123"/>
      <c r="M179" s="123"/>
      <c r="N179" s="123"/>
      <c r="O179" s="123"/>
    </row>
    <row r="180" spans="1:15" x14ac:dyDescent="0.25">
      <c r="A180" s="401" t="s">
        <v>474</v>
      </c>
      <c r="B180" s="164"/>
      <c r="C180" s="21" t="s">
        <v>306</v>
      </c>
      <c r="D180" s="155" t="s">
        <v>114</v>
      </c>
      <c r="E180" s="403">
        <v>1</v>
      </c>
      <c r="F180" s="65"/>
      <c r="G180" s="65"/>
      <c r="H180" s="123"/>
      <c r="I180" s="123"/>
      <c r="J180" s="123"/>
      <c r="K180" s="123"/>
      <c r="L180" s="123"/>
      <c r="M180" s="123"/>
      <c r="N180" s="123"/>
      <c r="O180" s="123"/>
    </row>
    <row r="181" spans="1:15" x14ac:dyDescent="0.25">
      <c r="A181" s="401"/>
      <c r="B181" s="164"/>
      <c r="C181" s="402"/>
      <c r="D181" s="155"/>
      <c r="E181" s="403"/>
      <c r="F181" s="65"/>
      <c r="G181" s="65"/>
      <c r="H181" s="123"/>
      <c r="I181" s="123"/>
      <c r="J181" s="123"/>
      <c r="K181" s="123"/>
      <c r="L181" s="123"/>
      <c r="M181" s="123"/>
      <c r="N181" s="123"/>
      <c r="O181" s="123"/>
    </row>
    <row r="182" spans="1:15" x14ac:dyDescent="0.25">
      <c r="A182" s="401"/>
      <c r="B182" s="164"/>
      <c r="C182" s="402"/>
      <c r="D182" s="155"/>
      <c r="E182" s="403"/>
      <c r="F182" s="65"/>
      <c r="G182" s="65"/>
      <c r="H182" s="123"/>
      <c r="I182" s="123"/>
      <c r="J182" s="123"/>
      <c r="K182" s="123"/>
      <c r="L182" s="123"/>
      <c r="M182" s="123"/>
      <c r="N182" s="123"/>
      <c r="O182" s="123"/>
    </row>
    <row r="183" spans="1:15" x14ac:dyDescent="0.25">
      <c r="A183" s="401"/>
      <c r="B183" s="164"/>
      <c r="C183" s="402"/>
      <c r="D183" s="155"/>
      <c r="E183" s="403"/>
      <c r="F183" s="65"/>
      <c r="G183" s="65"/>
      <c r="H183" s="123"/>
      <c r="I183" s="123"/>
      <c r="J183" s="123"/>
      <c r="K183" s="123"/>
      <c r="L183" s="123"/>
      <c r="M183" s="123"/>
      <c r="N183" s="123"/>
      <c r="O183" s="123"/>
    </row>
    <row r="184" spans="1:15" x14ac:dyDescent="0.25">
      <c r="A184" s="401" t="s">
        <v>475</v>
      </c>
      <c r="B184" s="164"/>
      <c r="C184" s="405" t="s">
        <v>321</v>
      </c>
      <c r="D184" s="155"/>
      <c r="E184" s="403"/>
      <c r="F184" s="65"/>
      <c r="G184" s="65"/>
      <c r="H184" s="123"/>
      <c r="I184" s="123"/>
      <c r="J184" s="123"/>
      <c r="K184" s="123"/>
      <c r="L184" s="123"/>
      <c r="M184" s="123"/>
      <c r="N184" s="123"/>
      <c r="O184" s="123"/>
    </row>
    <row r="185" spans="1:15" x14ac:dyDescent="0.25">
      <c r="A185" s="401"/>
      <c r="B185" s="164"/>
      <c r="C185" s="402"/>
      <c r="D185" s="155"/>
      <c r="E185" s="403"/>
      <c r="F185" s="65"/>
      <c r="G185" s="65"/>
      <c r="H185" s="123"/>
      <c r="I185" s="123"/>
      <c r="J185" s="123"/>
      <c r="K185" s="123"/>
      <c r="L185" s="123"/>
      <c r="M185" s="123"/>
      <c r="N185" s="123"/>
      <c r="O185" s="123"/>
    </row>
    <row r="186" spans="1:15" ht="26.4" x14ac:dyDescent="0.25">
      <c r="A186" s="401" t="s">
        <v>476</v>
      </c>
      <c r="B186" s="164"/>
      <c r="C186" s="405" t="s">
        <v>319</v>
      </c>
      <c r="D186" s="155"/>
      <c r="E186" s="403"/>
      <c r="F186" s="65"/>
      <c r="G186" s="65"/>
      <c r="H186" s="123"/>
      <c r="I186" s="123"/>
      <c r="J186" s="123"/>
      <c r="K186" s="123"/>
      <c r="L186" s="123"/>
      <c r="M186" s="123"/>
      <c r="N186" s="123"/>
      <c r="O186" s="123"/>
    </row>
    <row r="187" spans="1:15" x14ac:dyDescent="0.25">
      <c r="A187" s="401"/>
      <c r="B187" s="164"/>
      <c r="C187" s="402"/>
      <c r="D187" s="155"/>
      <c r="E187" s="403"/>
      <c r="F187" s="65"/>
      <c r="G187" s="65"/>
      <c r="H187" s="123"/>
      <c r="I187" s="123"/>
      <c r="J187" s="123"/>
      <c r="K187" s="123"/>
      <c r="L187" s="123"/>
      <c r="M187" s="123"/>
      <c r="N187" s="123"/>
      <c r="O187" s="123"/>
    </row>
    <row r="188" spans="1:15" x14ac:dyDescent="0.25">
      <c r="A188" s="401" t="s">
        <v>477</v>
      </c>
      <c r="B188" s="164"/>
      <c r="C188" s="21" t="s">
        <v>305</v>
      </c>
      <c r="D188" s="155" t="s">
        <v>114</v>
      </c>
      <c r="E188" s="403">
        <v>5</v>
      </c>
      <c r="F188" s="65"/>
      <c r="G188" s="65"/>
      <c r="H188" s="123"/>
      <c r="I188" s="123"/>
      <c r="J188" s="123"/>
      <c r="K188" s="123"/>
      <c r="L188" s="123"/>
      <c r="M188" s="123"/>
      <c r="N188" s="123"/>
      <c r="O188" s="123"/>
    </row>
    <row r="189" spans="1:15" x14ac:dyDescent="0.25">
      <c r="A189" s="401" t="s">
        <v>478</v>
      </c>
      <c r="B189" s="164"/>
      <c r="C189" s="21" t="s">
        <v>306</v>
      </c>
      <c r="D189" s="155" t="s">
        <v>114</v>
      </c>
      <c r="E189" s="403">
        <v>5</v>
      </c>
      <c r="F189" s="65"/>
      <c r="G189" s="65"/>
      <c r="H189" s="123"/>
      <c r="I189" s="123"/>
      <c r="J189" s="123"/>
      <c r="K189" s="123"/>
      <c r="L189" s="123"/>
      <c r="M189" s="123"/>
      <c r="N189" s="123"/>
      <c r="O189" s="123"/>
    </row>
    <row r="190" spans="1:15" x14ac:dyDescent="0.25">
      <c r="A190" s="401"/>
      <c r="B190" s="164"/>
      <c r="C190" s="402"/>
      <c r="D190" s="155"/>
      <c r="E190" s="403"/>
      <c r="F190" s="65"/>
      <c r="G190" s="65"/>
      <c r="H190" s="123"/>
      <c r="I190" s="123"/>
      <c r="J190" s="123"/>
      <c r="K190" s="123"/>
      <c r="L190" s="123"/>
      <c r="M190" s="123"/>
      <c r="N190" s="123"/>
      <c r="O190" s="123"/>
    </row>
    <row r="191" spans="1:15" ht="26.4" x14ac:dyDescent="0.25">
      <c r="A191" s="401" t="s">
        <v>479</v>
      </c>
      <c r="B191" s="164"/>
      <c r="C191" s="405" t="s">
        <v>320</v>
      </c>
      <c r="D191" s="155"/>
      <c r="E191" s="403"/>
      <c r="F191" s="65"/>
      <c r="G191" s="65"/>
      <c r="H191" s="123"/>
      <c r="I191" s="123"/>
      <c r="J191" s="123"/>
      <c r="K191" s="123"/>
      <c r="L191" s="123"/>
      <c r="M191" s="123"/>
      <c r="N191" s="123"/>
      <c r="O191" s="123"/>
    </row>
    <row r="192" spans="1:15" x14ac:dyDescent="0.25">
      <c r="A192" s="401"/>
      <c r="B192" s="164"/>
      <c r="C192" s="402"/>
      <c r="D192" s="155"/>
      <c r="E192" s="403"/>
      <c r="F192" s="65"/>
      <c r="G192" s="65"/>
      <c r="H192" s="123"/>
      <c r="I192" s="123"/>
      <c r="J192" s="123"/>
      <c r="K192" s="123"/>
      <c r="L192" s="123"/>
      <c r="M192" s="123"/>
      <c r="N192" s="123"/>
      <c r="O192" s="123"/>
    </row>
    <row r="193" spans="1:15" x14ac:dyDescent="0.25">
      <c r="A193" s="401" t="s">
        <v>480</v>
      </c>
      <c r="B193" s="164"/>
      <c r="C193" s="21" t="s">
        <v>305</v>
      </c>
      <c r="D193" s="155" t="s">
        <v>114</v>
      </c>
      <c r="E193" s="403">
        <v>1</v>
      </c>
      <c r="F193" s="65"/>
      <c r="G193" s="65"/>
      <c r="H193" s="123"/>
      <c r="I193" s="123"/>
      <c r="J193" s="123"/>
      <c r="K193" s="123"/>
      <c r="L193" s="123"/>
      <c r="M193" s="123"/>
      <c r="N193" s="123"/>
      <c r="O193" s="123"/>
    </row>
    <row r="194" spans="1:15" x14ac:dyDescent="0.25">
      <c r="A194" s="401" t="s">
        <v>481</v>
      </c>
      <c r="B194" s="164"/>
      <c r="C194" s="21" t="s">
        <v>306</v>
      </c>
      <c r="D194" s="155" t="s">
        <v>114</v>
      </c>
      <c r="E194" s="403">
        <v>1</v>
      </c>
      <c r="F194" s="65"/>
      <c r="G194" s="65"/>
      <c r="H194" s="123"/>
      <c r="I194" s="123"/>
      <c r="J194" s="123"/>
      <c r="K194" s="123"/>
      <c r="L194" s="123"/>
      <c r="M194" s="123"/>
      <c r="N194" s="123"/>
      <c r="O194" s="123"/>
    </row>
    <row r="195" spans="1:15" x14ac:dyDescent="0.25">
      <c r="A195" s="401"/>
      <c r="B195" s="164"/>
      <c r="C195" s="402"/>
      <c r="D195" s="155"/>
      <c r="E195" s="403"/>
      <c r="F195" s="65"/>
      <c r="G195" s="65"/>
      <c r="H195" s="123"/>
      <c r="I195" s="123"/>
      <c r="J195" s="123"/>
      <c r="K195" s="123"/>
      <c r="L195" s="123"/>
      <c r="M195" s="123"/>
      <c r="N195" s="123"/>
      <c r="O195" s="123"/>
    </row>
    <row r="196" spans="1:15" x14ac:dyDescent="0.25">
      <c r="A196" s="401"/>
      <c r="B196" s="164"/>
      <c r="C196" s="402"/>
      <c r="D196" s="155"/>
      <c r="E196" s="403"/>
      <c r="F196" s="65"/>
      <c r="G196" s="65"/>
      <c r="H196" s="123"/>
      <c r="I196" s="123"/>
      <c r="J196" s="123"/>
      <c r="K196" s="123"/>
      <c r="L196" s="123"/>
      <c r="M196" s="123"/>
      <c r="N196" s="123"/>
      <c r="O196" s="123"/>
    </row>
    <row r="197" spans="1:15" x14ac:dyDescent="0.25">
      <c r="A197" s="401"/>
      <c r="B197" s="164"/>
      <c r="C197" s="402"/>
      <c r="D197" s="155"/>
      <c r="E197" s="403"/>
      <c r="F197" s="65"/>
      <c r="G197" s="65"/>
      <c r="H197" s="123"/>
      <c r="I197" s="123"/>
      <c r="J197" s="123"/>
      <c r="K197" s="123"/>
      <c r="L197" s="123"/>
      <c r="M197" s="123"/>
      <c r="N197" s="123"/>
      <c r="O197" s="123"/>
    </row>
    <row r="198" spans="1:15" x14ac:dyDescent="0.25">
      <c r="A198" s="401"/>
      <c r="B198" s="164"/>
      <c r="C198" s="402"/>
      <c r="D198" s="155"/>
      <c r="E198" s="403"/>
      <c r="F198" s="65"/>
      <c r="G198" s="65"/>
      <c r="H198" s="123"/>
      <c r="I198" s="123"/>
      <c r="J198" s="123"/>
      <c r="K198" s="123"/>
      <c r="L198" s="123"/>
      <c r="M198" s="123"/>
      <c r="N198" s="123"/>
      <c r="O198" s="123"/>
    </row>
    <row r="199" spans="1:15" x14ac:dyDescent="0.25">
      <c r="A199" s="401"/>
      <c r="B199" s="164"/>
      <c r="C199" s="402"/>
      <c r="D199" s="155"/>
      <c r="E199" s="403"/>
      <c r="F199" s="65"/>
      <c r="G199" s="65"/>
      <c r="H199" s="123"/>
      <c r="I199" s="123"/>
      <c r="J199" s="123"/>
      <c r="K199" s="123"/>
      <c r="L199" s="123"/>
      <c r="M199" s="123"/>
      <c r="N199" s="123"/>
      <c r="O199" s="123"/>
    </row>
    <row r="200" spans="1:15" x14ac:dyDescent="0.25">
      <c r="A200" s="401"/>
      <c r="B200" s="164"/>
      <c r="C200" s="402"/>
      <c r="D200" s="155"/>
      <c r="E200" s="403"/>
      <c r="F200" s="65"/>
      <c r="G200" s="65"/>
      <c r="H200" s="123"/>
      <c r="I200" s="123"/>
      <c r="J200" s="123"/>
      <c r="K200" s="123"/>
      <c r="L200" s="123"/>
      <c r="M200" s="123"/>
      <c r="N200" s="123"/>
      <c r="O200" s="123"/>
    </row>
    <row r="201" spans="1:15" x14ac:dyDescent="0.25">
      <c r="A201" s="401"/>
      <c r="B201" s="164"/>
      <c r="C201" s="402"/>
      <c r="D201" s="155"/>
      <c r="E201" s="403"/>
      <c r="F201" s="65"/>
      <c r="G201" s="65"/>
      <c r="H201" s="123"/>
      <c r="I201" s="123"/>
      <c r="J201" s="123"/>
      <c r="K201" s="123"/>
      <c r="L201" s="123"/>
      <c r="M201" s="123"/>
      <c r="N201" s="123"/>
      <c r="O201" s="123"/>
    </row>
    <row r="202" spans="1:15" x14ac:dyDescent="0.25">
      <c r="A202" s="145"/>
      <c r="B202" s="190"/>
      <c r="C202" s="9"/>
      <c r="D202" s="190"/>
      <c r="E202" s="168"/>
      <c r="F202" s="64"/>
      <c r="G202" s="64"/>
      <c r="H202" s="123"/>
      <c r="I202" s="123"/>
      <c r="J202" s="123"/>
      <c r="K202" s="123"/>
      <c r="L202" s="123"/>
      <c r="M202" s="123"/>
      <c r="N202" s="123"/>
      <c r="O202" s="123"/>
    </row>
    <row r="203" spans="1:15" x14ac:dyDescent="0.25">
      <c r="A203" s="191"/>
      <c r="B203" s="173"/>
      <c r="C203" s="199"/>
      <c r="D203" s="379"/>
      <c r="E203" s="380"/>
      <c r="F203" s="192"/>
      <c r="G203" s="27"/>
      <c r="H203" s="123"/>
      <c r="I203" s="123"/>
      <c r="J203" s="123"/>
      <c r="K203" s="123"/>
      <c r="L203" s="123"/>
      <c r="M203" s="123"/>
      <c r="N203" s="123"/>
      <c r="O203" s="123"/>
    </row>
    <row r="204" spans="1:15" x14ac:dyDescent="0.25">
      <c r="A204" s="3"/>
      <c r="B204" s="51"/>
      <c r="C204" s="200" t="s">
        <v>143</v>
      </c>
      <c r="D204" s="7"/>
      <c r="E204" s="146"/>
      <c r="F204" s="42"/>
      <c r="G204" s="8"/>
      <c r="H204" s="123"/>
      <c r="I204" s="123"/>
      <c r="J204" s="123"/>
      <c r="K204" s="123"/>
      <c r="L204" s="123"/>
      <c r="M204" s="123"/>
      <c r="N204" s="123"/>
      <c r="O204" s="123"/>
    </row>
    <row r="205" spans="1:15" x14ac:dyDescent="0.25">
      <c r="C205" s="201" t="s">
        <v>144</v>
      </c>
      <c r="H205" s="123"/>
      <c r="I205" s="123"/>
      <c r="J205" s="123"/>
      <c r="K205" s="123"/>
      <c r="L205" s="123"/>
      <c r="M205" s="123"/>
      <c r="N205" s="123"/>
      <c r="O205" s="123"/>
    </row>
    <row r="206" spans="1:15" x14ac:dyDescent="0.25">
      <c r="A206" s="195"/>
      <c r="B206" s="193"/>
      <c r="C206" s="194"/>
      <c r="D206" s="107"/>
      <c r="E206" s="196"/>
      <c r="F206" s="197"/>
      <c r="G206" s="197"/>
      <c r="H206" s="123"/>
      <c r="I206" s="123"/>
      <c r="J206" s="123"/>
      <c r="K206" s="123"/>
      <c r="L206" s="123"/>
      <c r="M206" s="123"/>
      <c r="N206" s="123"/>
      <c r="O206" s="123"/>
    </row>
    <row r="207" spans="1:15" ht="26.4" x14ac:dyDescent="0.25">
      <c r="A207" s="382">
        <v>3.5</v>
      </c>
      <c r="B207" s="152" t="s">
        <v>128</v>
      </c>
      <c r="C207" s="153" t="s">
        <v>134</v>
      </c>
      <c r="D207" s="154"/>
      <c r="E207" s="167"/>
      <c r="F207" s="65"/>
      <c r="G207" s="65"/>
      <c r="H207" s="123"/>
      <c r="I207" s="123"/>
      <c r="J207" s="123"/>
      <c r="K207" s="123"/>
      <c r="L207" s="123"/>
      <c r="M207" s="123"/>
      <c r="N207" s="123"/>
      <c r="O207" s="123"/>
    </row>
    <row r="208" spans="1:15" x14ac:dyDescent="0.25">
      <c r="A208" s="151"/>
      <c r="B208" s="152"/>
      <c r="C208" s="153"/>
      <c r="D208" s="154"/>
      <c r="E208" s="167"/>
      <c r="F208" s="65"/>
      <c r="G208" s="65"/>
      <c r="H208" s="123"/>
      <c r="I208" s="123"/>
      <c r="J208" s="123"/>
      <c r="K208" s="123"/>
      <c r="L208" s="123"/>
      <c r="M208" s="123"/>
      <c r="N208" s="123"/>
      <c r="O208" s="123"/>
    </row>
    <row r="209" spans="1:15" x14ac:dyDescent="0.25">
      <c r="A209" s="151" t="s">
        <v>482</v>
      </c>
      <c r="B209" s="164"/>
      <c r="C209" s="156" t="s">
        <v>140</v>
      </c>
      <c r="D209" s="155"/>
      <c r="E209" s="167"/>
      <c r="F209" s="65"/>
      <c r="G209" s="65"/>
      <c r="H209" s="123"/>
      <c r="I209" s="123"/>
      <c r="J209" s="123"/>
      <c r="K209" s="123"/>
      <c r="L209" s="123"/>
      <c r="M209" s="123"/>
      <c r="N209" s="123"/>
      <c r="O209" s="123"/>
    </row>
    <row r="210" spans="1:15" x14ac:dyDescent="0.25">
      <c r="A210" s="151" t="s">
        <v>483</v>
      </c>
      <c r="B210" s="152"/>
      <c r="C210" s="158" t="s">
        <v>129</v>
      </c>
      <c r="D210" s="155"/>
      <c r="E210" s="167"/>
      <c r="F210" s="65"/>
      <c r="G210" s="65"/>
      <c r="H210" s="123"/>
      <c r="I210" s="123"/>
      <c r="J210" s="123"/>
      <c r="K210" s="123"/>
      <c r="L210" s="123"/>
      <c r="M210" s="123"/>
      <c r="N210" s="123"/>
      <c r="O210" s="123"/>
    </row>
    <row r="211" spans="1:15" ht="26.4" x14ac:dyDescent="0.25">
      <c r="A211" s="151"/>
      <c r="B211" s="152"/>
      <c r="C211" s="158" t="s">
        <v>130</v>
      </c>
      <c r="D211" s="155"/>
      <c r="E211" s="167"/>
      <c r="F211" s="65"/>
      <c r="G211" s="65"/>
      <c r="H211" s="123"/>
      <c r="I211" s="123"/>
      <c r="J211" s="123"/>
      <c r="K211" s="123"/>
      <c r="L211" s="123"/>
      <c r="M211" s="123"/>
      <c r="N211" s="123"/>
      <c r="O211" s="123"/>
    </row>
    <row r="212" spans="1:15" x14ac:dyDescent="0.25">
      <c r="A212" s="151"/>
      <c r="B212" s="152"/>
      <c r="C212" s="158" t="s">
        <v>314</v>
      </c>
      <c r="D212" s="155"/>
      <c r="E212" s="167"/>
      <c r="F212" s="65"/>
      <c r="G212" s="65"/>
      <c r="H212" s="123"/>
      <c r="I212" s="123"/>
      <c r="J212" s="123"/>
      <c r="K212" s="123"/>
      <c r="L212" s="123"/>
      <c r="M212" s="123"/>
      <c r="N212" s="123"/>
      <c r="O212" s="123"/>
    </row>
    <row r="213" spans="1:15" x14ac:dyDescent="0.25">
      <c r="A213" s="151"/>
      <c r="B213" s="152"/>
      <c r="C213" s="158"/>
      <c r="D213" s="155"/>
      <c r="E213" s="167"/>
      <c r="F213" s="65"/>
      <c r="G213" s="65"/>
      <c r="H213" s="123"/>
      <c r="I213" s="123"/>
      <c r="J213" s="123"/>
      <c r="K213" s="123"/>
      <c r="L213" s="123"/>
      <c r="M213" s="123"/>
      <c r="N213" s="123"/>
      <c r="O213" s="123"/>
    </row>
    <row r="214" spans="1:15" x14ac:dyDescent="0.25">
      <c r="A214" s="151" t="s">
        <v>484</v>
      </c>
      <c r="B214" s="152"/>
      <c r="C214" s="21" t="s">
        <v>305</v>
      </c>
      <c r="D214" s="154" t="s">
        <v>114</v>
      </c>
      <c r="E214" s="167">
        <v>1</v>
      </c>
      <c r="F214" s="65"/>
      <c r="G214" s="65"/>
      <c r="H214" s="123"/>
      <c r="I214" s="123"/>
      <c r="J214" s="123"/>
      <c r="K214" s="123"/>
      <c r="L214" s="123"/>
      <c r="M214" s="123"/>
      <c r="N214" s="123"/>
      <c r="O214" s="123"/>
    </row>
    <row r="215" spans="1:15" x14ac:dyDescent="0.25">
      <c r="A215" s="151" t="s">
        <v>485</v>
      </c>
      <c r="B215" s="152"/>
      <c r="C215" s="21" t="s">
        <v>306</v>
      </c>
      <c r="D215" s="154" t="s">
        <v>114</v>
      </c>
      <c r="E215" s="167">
        <v>1</v>
      </c>
      <c r="F215" s="65"/>
      <c r="G215" s="65"/>
      <c r="H215" s="123"/>
      <c r="I215" s="123"/>
      <c r="J215" s="123"/>
      <c r="K215" s="123"/>
      <c r="L215" s="123"/>
      <c r="M215" s="123"/>
      <c r="N215" s="123"/>
      <c r="O215" s="123"/>
    </row>
    <row r="216" spans="1:15" x14ac:dyDescent="0.25">
      <c r="A216" s="151"/>
      <c r="B216" s="152"/>
      <c r="C216" s="158"/>
      <c r="D216" s="155"/>
      <c r="E216" s="167"/>
      <c r="F216" s="65"/>
      <c r="G216" s="65"/>
      <c r="H216" s="123"/>
      <c r="I216" s="123"/>
      <c r="J216" s="123"/>
      <c r="K216" s="123"/>
      <c r="L216" s="123"/>
      <c r="M216" s="123"/>
      <c r="N216" s="123"/>
      <c r="O216" s="123"/>
    </row>
    <row r="217" spans="1:15" ht="26.4" x14ac:dyDescent="0.25">
      <c r="A217" s="151" t="s">
        <v>486</v>
      </c>
      <c r="B217" s="157"/>
      <c r="C217" s="158" t="s">
        <v>131</v>
      </c>
      <c r="D217" s="155"/>
      <c r="E217" s="167"/>
      <c r="F217" s="65"/>
      <c r="G217" s="65"/>
      <c r="H217" s="123"/>
      <c r="I217" s="123"/>
      <c r="J217" s="123"/>
      <c r="K217" s="123"/>
      <c r="L217" s="123"/>
      <c r="M217" s="123"/>
      <c r="N217" s="123"/>
      <c r="O217" s="123"/>
    </row>
    <row r="218" spans="1:15" x14ac:dyDescent="0.25">
      <c r="A218" s="151"/>
      <c r="B218" s="157"/>
      <c r="C218" s="158"/>
      <c r="D218" s="155"/>
      <c r="E218" s="167"/>
      <c r="F218" s="65"/>
      <c r="G218" s="65"/>
      <c r="H218" s="123"/>
      <c r="I218" s="123"/>
      <c r="J218" s="123"/>
      <c r="K218" s="123"/>
      <c r="L218" s="123"/>
      <c r="M218" s="123"/>
      <c r="N218" s="123"/>
      <c r="O218" s="123"/>
    </row>
    <row r="219" spans="1:15" x14ac:dyDescent="0.25">
      <c r="A219" s="151" t="s">
        <v>487</v>
      </c>
      <c r="B219" s="157"/>
      <c r="C219" s="21" t="s">
        <v>305</v>
      </c>
      <c r="D219" s="154" t="s">
        <v>114</v>
      </c>
      <c r="E219" s="167">
        <v>1</v>
      </c>
      <c r="F219" s="65"/>
      <c r="G219" s="65"/>
      <c r="H219" s="123"/>
      <c r="I219" s="123"/>
      <c r="J219" s="123"/>
      <c r="K219" s="123"/>
      <c r="L219" s="123"/>
      <c r="M219" s="123"/>
      <c r="N219" s="123"/>
      <c r="O219" s="123"/>
    </row>
    <row r="220" spans="1:15" x14ac:dyDescent="0.25">
      <c r="A220" s="151" t="s">
        <v>488</v>
      </c>
      <c r="B220" s="157"/>
      <c r="C220" s="21" t="s">
        <v>306</v>
      </c>
      <c r="D220" s="154" t="s">
        <v>114</v>
      </c>
      <c r="E220" s="167">
        <v>1</v>
      </c>
      <c r="F220" s="65"/>
      <c r="G220" s="65"/>
      <c r="H220" s="123"/>
      <c r="I220" s="123"/>
      <c r="J220" s="123"/>
      <c r="K220" s="123"/>
      <c r="L220" s="123"/>
      <c r="M220" s="123"/>
      <c r="N220" s="123"/>
      <c r="O220" s="123"/>
    </row>
    <row r="221" spans="1:15" x14ac:dyDescent="0.25">
      <c r="A221" s="151"/>
      <c r="B221" s="157"/>
      <c r="D221" s="154"/>
      <c r="E221" s="167"/>
      <c r="F221" s="65"/>
      <c r="G221" s="65"/>
      <c r="H221" s="123"/>
      <c r="I221" s="123"/>
      <c r="J221" s="123"/>
      <c r="K221" s="123"/>
      <c r="L221" s="123"/>
      <c r="M221" s="123"/>
      <c r="N221" s="123"/>
      <c r="O221" s="123"/>
    </row>
    <row r="222" spans="1:15" x14ac:dyDescent="0.25">
      <c r="A222" s="151"/>
      <c r="B222" s="157"/>
      <c r="D222" s="154"/>
      <c r="E222" s="167"/>
      <c r="F222" s="65"/>
      <c r="G222" s="65"/>
      <c r="H222" s="123"/>
      <c r="I222" s="123"/>
      <c r="J222" s="123"/>
      <c r="K222" s="123"/>
      <c r="L222" s="123"/>
      <c r="M222" s="123"/>
      <c r="N222" s="123"/>
      <c r="O222" s="123"/>
    </row>
    <row r="223" spans="1:15" x14ac:dyDescent="0.25">
      <c r="A223" s="151"/>
      <c r="B223" s="157"/>
      <c r="D223" s="154"/>
      <c r="E223" s="167"/>
      <c r="F223" s="65"/>
      <c r="G223" s="65"/>
      <c r="H223" s="123"/>
      <c r="I223" s="123"/>
      <c r="J223" s="123"/>
      <c r="K223" s="123"/>
      <c r="L223" s="123"/>
      <c r="M223" s="123"/>
      <c r="N223" s="123"/>
      <c r="O223" s="123"/>
    </row>
    <row r="224" spans="1:15" x14ac:dyDescent="0.25">
      <c r="A224" s="151"/>
      <c r="B224" s="157"/>
      <c r="D224" s="154"/>
      <c r="E224" s="167"/>
      <c r="F224" s="65"/>
      <c r="G224" s="65"/>
      <c r="H224" s="123"/>
      <c r="I224" s="123"/>
      <c r="J224" s="123"/>
      <c r="K224" s="123"/>
      <c r="L224" s="123"/>
      <c r="M224" s="123"/>
      <c r="N224" s="123"/>
      <c r="O224" s="123"/>
    </row>
    <row r="225" spans="1:15" x14ac:dyDescent="0.25">
      <c r="A225" s="151"/>
      <c r="B225" s="157"/>
      <c r="D225" s="154"/>
      <c r="E225" s="167"/>
      <c r="F225" s="65"/>
      <c r="G225" s="65"/>
      <c r="H225" s="123"/>
      <c r="I225" s="123"/>
      <c r="J225" s="123"/>
      <c r="K225" s="123"/>
      <c r="L225" s="123"/>
      <c r="M225" s="123"/>
      <c r="N225" s="123"/>
      <c r="O225" s="123"/>
    </row>
    <row r="226" spans="1:15" x14ac:dyDescent="0.25">
      <c r="A226" s="151"/>
      <c r="B226" s="157"/>
      <c r="D226" s="154"/>
      <c r="E226" s="167"/>
      <c r="F226" s="65"/>
      <c r="G226" s="65"/>
      <c r="H226" s="123"/>
      <c r="I226" s="123"/>
      <c r="J226" s="123"/>
      <c r="K226" s="123"/>
      <c r="L226" s="123"/>
      <c r="M226" s="123"/>
      <c r="N226" s="123"/>
      <c r="O226" s="123"/>
    </row>
    <row r="227" spans="1:15" x14ac:dyDescent="0.25">
      <c r="A227" s="151"/>
      <c r="B227" s="157"/>
      <c r="D227" s="154"/>
      <c r="E227" s="167"/>
      <c r="F227" s="65"/>
      <c r="G227" s="65"/>
      <c r="H227" s="123"/>
      <c r="I227" s="123"/>
      <c r="J227" s="123"/>
      <c r="K227" s="123"/>
      <c r="L227" s="123"/>
      <c r="M227" s="123"/>
      <c r="N227" s="123"/>
      <c r="O227" s="123"/>
    </row>
    <row r="228" spans="1:15" x14ac:dyDescent="0.25">
      <c r="A228" s="151"/>
      <c r="B228" s="157"/>
      <c r="D228" s="154"/>
      <c r="E228" s="167"/>
      <c r="F228" s="65"/>
      <c r="G228" s="65"/>
      <c r="H228" s="123"/>
      <c r="I228" s="123"/>
      <c r="J228" s="123"/>
      <c r="K228" s="123"/>
      <c r="L228" s="123"/>
      <c r="M228" s="123"/>
      <c r="N228" s="123"/>
      <c r="O228" s="123"/>
    </row>
    <row r="229" spans="1:15" x14ac:dyDescent="0.25">
      <c r="A229" s="151"/>
      <c r="B229" s="157"/>
      <c r="D229" s="154"/>
      <c r="E229" s="167"/>
      <c r="F229" s="65"/>
      <c r="G229" s="65"/>
      <c r="H229" s="123"/>
      <c r="I229" s="123"/>
      <c r="J229" s="123"/>
      <c r="K229" s="123"/>
      <c r="L229" s="123"/>
      <c r="M229" s="123"/>
      <c r="N229" s="123"/>
      <c r="O229" s="123"/>
    </row>
    <row r="230" spans="1:15" x14ac:dyDescent="0.25">
      <c r="A230" s="151"/>
      <c r="B230" s="157"/>
      <c r="D230" s="154"/>
      <c r="E230" s="167"/>
      <c r="F230" s="65"/>
      <c r="G230" s="65"/>
      <c r="H230" s="123"/>
      <c r="I230" s="123"/>
      <c r="J230" s="123"/>
      <c r="K230" s="123"/>
      <c r="L230" s="123"/>
      <c r="M230" s="123"/>
      <c r="N230" s="123"/>
      <c r="O230" s="123"/>
    </row>
    <row r="231" spans="1:15" x14ac:dyDescent="0.25">
      <c r="A231" s="151"/>
      <c r="B231" s="157"/>
      <c r="D231" s="154"/>
      <c r="E231" s="167"/>
      <c r="F231" s="65"/>
      <c r="G231" s="65"/>
      <c r="H231" s="123"/>
      <c r="I231" s="123"/>
      <c r="J231" s="123"/>
      <c r="K231" s="123"/>
      <c r="L231" s="123"/>
      <c r="M231" s="123"/>
      <c r="N231" s="123"/>
      <c r="O231" s="123"/>
    </row>
    <row r="232" spans="1:15" x14ac:dyDescent="0.25">
      <c r="A232" s="151"/>
      <c r="B232" s="157"/>
      <c r="D232" s="154"/>
      <c r="E232" s="167"/>
      <c r="F232" s="65"/>
      <c r="G232" s="65"/>
      <c r="H232" s="123"/>
      <c r="I232" s="123"/>
      <c r="J232" s="123"/>
      <c r="K232" s="123"/>
      <c r="L232" s="123"/>
      <c r="M232" s="123"/>
      <c r="N232" s="123"/>
      <c r="O232" s="123"/>
    </row>
    <row r="233" spans="1:15" x14ac:dyDescent="0.25">
      <c r="A233" s="151"/>
      <c r="B233" s="157"/>
      <c r="D233" s="154"/>
      <c r="E233" s="167"/>
      <c r="F233" s="65"/>
      <c r="G233" s="65"/>
      <c r="H233" s="123"/>
      <c r="I233" s="123"/>
      <c r="J233" s="123"/>
      <c r="K233" s="123"/>
      <c r="L233" s="123"/>
      <c r="M233" s="123"/>
      <c r="N233" s="123"/>
      <c r="O233" s="123"/>
    </row>
    <row r="234" spans="1:15" x14ac:dyDescent="0.25">
      <c r="A234" s="151"/>
      <c r="B234" s="157"/>
      <c r="D234" s="154"/>
      <c r="E234" s="167"/>
      <c r="F234" s="65"/>
      <c r="G234" s="65"/>
      <c r="H234" s="123"/>
      <c r="I234" s="123"/>
      <c r="J234" s="123"/>
      <c r="K234" s="123"/>
      <c r="L234" s="123"/>
      <c r="M234" s="123"/>
      <c r="N234" s="123"/>
      <c r="O234" s="123"/>
    </row>
    <row r="235" spans="1:15" x14ac:dyDescent="0.25">
      <c r="A235" s="151"/>
      <c r="B235" s="157"/>
      <c r="D235" s="154"/>
      <c r="E235" s="167"/>
      <c r="F235" s="65"/>
      <c r="G235" s="65"/>
      <c r="H235" s="123"/>
      <c r="I235" s="123"/>
      <c r="J235" s="123"/>
      <c r="K235" s="123"/>
      <c r="L235" s="123"/>
      <c r="M235" s="123"/>
      <c r="N235" s="123"/>
      <c r="O235" s="123"/>
    </row>
    <row r="236" spans="1:15" x14ac:dyDescent="0.25">
      <c r="A236" s="151"/>
      <c r="B236" s="157"/>
      <c r="D236" s="154"/>
      <c r="E236" s="167"/>
      <c r="F236" s="65"/>
      <c r="G236" s="65"/>
      <c r="H236" s="123"/>
      <c r="I236" s="123"/>
      <c r="J236" s="123"/>
      <c r="K236" s="123"/>
      <c r="L236" s="123"/>
      <c r="M236" s="123"/>
      <c r="N236" s="123"/>
      <c r="O236" s="123"/>
    </row>
    <row r="237" spans="1:15" x14ac:dyDescent="0.25">
      <c r="A237" s="151"/>
      <c r="B237" s="157"/>
      <c r="D237" s="154"/>
      <c r="E237" s="167"/>
      <c r="F237" s="65"/>
      <c r="G237" s="65"/>
      <c r="H237" s="123"/>
      <c r="I237" s="123"/>
      <c r="J237" s="123"/>
      <c r="K237" s="123"/>
      <c r="L237" s="123"/>
      <c r="M237" s="123"/>
      <c r="N237" s="123"/>
      <c r="O237" s="123"/>
    </row>
    <row r="238" spans="1:15" x14ac:dyDescent="0.25">
      <c r="A238" s="151"/>
      <c r="B238" s="157"/>
      <c r="D238" s="154"/>
      <c r="E238" s="167"/>
      <c r="F238" s="65"/>
      <c r="G238" s="65"/>
      <c r="H238" s="123"/>
      <c r="I238" s="123"/>
      <c r="J238" s="123"/>
      <c r="K238" s="123"/>
      <c r="L238" s="123"/>
      <c r="M238" s="123"/>
      <c r="N238" s="123"/>
      <c r="O238" s="123"/>
    </row>
    <row r="239" spans="1:15" x14ac:dyDescent="0.25">
      <c r="A239" s="151"/>
      <c r="B239" s="157"/>
      <c r="D239" s="154"/>
      <c r="E239" s="167"/>
      <c r="F239" s="65"/>
      <c r="G239" s="65"/>
      <c r="H239" s="123"/>
      <c r="I239" s="123"/>
      <c r="J239" s="123"/>
      <c r="K239" s="123"/>
      <c r="L239" s="123"/>
      <c r="M239" s="123"/>
      <c r="N239" s="123"/>
      <c r="O239" s="123"/>
    </row>
    <row r="240" spans="1:15" x14ac:dyDescent="0.25">
      <c r="A240" s="151"/>
      <c r="B240" s="157"/>
      <c r="D240" s="154"/>
      <c r="E240" s="167"/>
      <c r="F240" s="65"/>
      <c r="G240" s="65"/>
      <c r="H240" s="123"/>
      <c r="I240" s="123"/>
      <c r="J240" s="123"/>
      <c r="K240" s="123"/>
      <c r="L240" s="123"/>
      <c r="M240" s="123"/>
      <c r="N240" s="123"/>
      <c r="O240" s="123"/>
    </row>
    <row r="241" spans="1:15" x14ac:dyDescent="0.25">
      <c r="A241" s="151"/>
      <c r="B241" s="157"/>
      <c r="D241" s="154"/>
      <c r="E241" s="167"/>
      <c r="F241" s="65"/>
      <c r="G241" s="65"/>
      <c r="H241" s="123"/>
      <c r="I241" s="123"/>
      <c r="J241" s="123"/>
      <c r="K241" s="123"/>
      <c r="L241" s="123"/>
      <c r="M241" s="123"/>
      <c r="N241" s="123"/>
      <c r="O241" s="123"/>
    </row>
    <row r="242" spans="1:15" x14ac:dyDescent="0.25">
      <c r="A242" s="151"/>
      <c r="B242" s="157"/>
      <c r="D242" s="154"/>
      <c r="E242" s="167"/>
      <c r="F242" s="65"/>
      <c r="G242" s="65"/>
      <c r="H242" s="123"/>
      <c r="I242" s="123"/>
      <c r="J242" s="123"/>
      <c r="K242" s="123"/>
      <c r="L242" s="123"/>
      <c r="M242" s="123"/>
      <c r="N242" s="123"/>
      <c r="O242" s="123"/>
    </row>
    <row r="243" spans="1:15" x14ac:dyDescent="0.25">
      <c r="A243" s="151"/>
      <c r="B243" s="157"/>
      <c r="D243" s="154"/>
      <c r="E243" s="167"/>
      <c r="F243" s="65"/>
      <c r="G243" s="65"/>
      <c r="H243" s="123"/>
      <c r="I243" s="123"/>
      <c r="J243" s="123"/>
      <c r="K243" s="123"/>
      <c r="L243" s="123"/>
      <c r="M243" s="123"/>
      <c r="N243" s="123"/>
      <c r="O243" s="123"/>
    </row>
    <row r="244" spans="1:15" x14ac:dyDescent="0.25">
      <c r="A244" s="151"/>
      <c r="B244" s="157"/>
      <c r="C244" s="158"/>
      <c r="D244" s="155"/>
      <c r="E244" s="167"/>
      <c r="F244" s="65"/>
      <c r="G244" s="65"/>
      <c r="H244" s="123"/>
      <c r="I244" s="123"/>
      <c r="J244" s="123"/>
      <c r="K244" s="123"/>
      <c r="L244" s="123"/>
      <c r="M244" s="123"/>
      <c r="N244" s="123"/>
      <c r="O244" s="123"/>
    </row>
    <row r="245" spans="1:15" x14ac:dyDescent="0.25">
      <c r="A245" s="191"/>
      <c r="B245" s="173"/>
      <c r="C245" s="199"/>
      <c r="D245" s="379"/>
      <c r="E245" s="380"/>
      <c r="F245" s="192"/>
      <c r="G245" s="27"/>
      <c r="H245" s="123"/>
      <c r="I245" s="123"/>
      <c r="J245" s="123"/>
      <c r="K245" s="123"/>
      <c r="L245" s="123"/>
      <c r="M245" s="123"/>
      <c r="N245" s="123"/>
      <c r="O245" s="123"/>
    </row>
    <row r="246" spans="1:15" x14ac:dyDescent="0.25">
      <c r="A246" s="3"/>
      <c r="B246" s="51"/>
      <c r="C246" s="200" t="s">
        <v>143</v>
      </c>
      <c r="D246" s="7"/>
      <c r="E246" s="146"/>
      <c r="F246" s="42"/>
      <c r="G246" s="8"/>
      <c r="H246" s="123"/>
      <c r="I246" s="123"/>
      <c r="J246" s="123"/>
      <c r="K246" s="123"/>
      <c r="L246" s="123"/>
      <c r="M246" s="123"/>
      <c r="N246" s="123"/>
      <c r="O246" s="123"/>
    </row>
    <row r="247" spans="1:15" x14ac:dyDescent="0.25">
      <c r="A247" s="140"/>
      <c r="B247" s="52"/>
      <c r="C247" s="16"/>
      <c r="D247" s="26"/>
      <c r="E247" s="169"/>
      <c r="F247" s="45"/>
      <c r="G247" s="27"/>
      <c r="H247" s="123"/>
      <c r="I247" s="123"/>
      <c r="J247" s="123"/>
      <c r="K247" s="123"/>
      <c r="L247" s="123"/>
      <c r="M247" s="123"/>
      <c r="N247" s="123"/>
      <c r="O247" s="123"/>
    </row>
    <row r="248" spans="1:15" x14ac:dyDescent="0.25">
      <c r="A248" s="141"/>
      <c r="B248" s="58"/>
      <c r="C248" s="509" t="s">
        <v>380</v>
      </c>
      <c r="D248" s="510"/>
      <c r="E248" s="510"/>
      <c r="F248" s="46" t="s">
        <v>16</v>
      </c>
      <c r="G248" s="15"/>
      <c r="H248" s="123"/>
      <c r="I248" s="123"/>
      <c r="J248" s="123"/>
      <c r="K248" s="123"/>
      <c r="L248" s="123"/>
      <c r="M248" s="123"/>
      <c r="N248" s="123"/>
      <c r="O248" s="123"/>
    </row>
    <row r="249" spans="1:15" x14ac:dyDescent="0.25">
      <c r="A249" s="142"/>
      <c r="B249" s="59"/>
      <c r="C249" s="14"/>
      <c r="D249" s="29"/>
      <c r="E249" s="170"/>
      <c r="F249" s="44"/>
      <c r="G249" s="30"/>
      <c r="H249" s="123"/>
      <c r="I249" s="123"/>
      <c r="J249" s="123"/>
      <c r="K249" s="123"/>
      <c r="L249" s="123"/>
      <c r="M249" s="123"/>
      <c r="N249" s="123"/>
      <c r="O249" s="123"/>
    </row>
    <row r="250" spans="1:15" x14ac:dyDescent="0.25">
      <c r="A250" s="128"/>
      <c r="B250" s="123"/>
      <c r="C250" s="123"/>
      <c r="D250" s="123"/>
      <c r="E250" s="123"/>
      <c r="F250" s="123"/>
      <c r="G250" s="123"/>
      <c r="H250" s="123"/>
      <c r="I250" s="123"/>
      <c r="J250" s="123"/>
      <c r="K250" s="123"/>
      <c r="L250" s="123"/>
      <c r="M250" s="123"/>
      <c r="N250" s="123"/>
      <c r="O250" s="123"/>
    </row>
    <row r="251" spans="1:15" x14ac:dyDescent="0.25">
      <c r="A251" s="128"/>
      <c r="B251" s="123"/>
      <c r="C251" s="123"/>
      <c r="D251" s="123"/>
      <c r="E251" s="123"/>
      <c r="F251" s="123"/>
      <c r="G251" s="123"/>
      <c r="H251" s="123"/>
      <c r="I251" s="123"/>
      <c r="J251" s="123"/>
      <c r="K251" s="123"/>
      <c r="L251" s="123"/>
      <c r="M251" s="123"/>
      <c r="N251" s="123"/>
      <c r="O251" s="123"/>
    </row>
    <row r="252" spans="1:15" x14ac:dyDescent="0.25">
      <c r="A252" s="128"/>
      <c r="B252" s="123"/>
      <c r="C252" s="123"/>
      <c r="D252" s="123"/>
      <c r="E252" s="123"/>
      <c r="F252" s="123"/>
      <c r="G252" s="123"/>
      <c r="H252" s="123"/>
      <c r="I252" s="123"/>
      <c r="J252" s="123"/>
      <c r="K252" s="123"/>
      <c r="L252" s="123"/>
      <c r="M252" s="123"/>
      <c r="N252" s="123"/>
      <c r="O252" s="123"/>
    </row>
    <row r="253" spans="1:15" x14ac:dyDescent="0.25">
      <c r="A253" s="128"/>
      <c r="B253" s="123"/>
      <c r="C253" s="123"/>
      <c r="D253" s="123"/>
      <c r="E253" s="123"/>
      <c r="F253" s="123"/>
      <c r="G253" s="123"/>
      <c r="H253" s="123"/>
      <c r="I253" s="123"/>
      <c r="J253" s="123"/>
      <c r="K253" s="123"/>
      <c r="L253" s="123"/>
      <c r="M253" s="123"/>
      <c r="N253" s="123"/>
      <c r="O253" s="123"/>
    </row>
    <row r="254" spans="1:15" x14ac:dyDescent="0.25">
      <c r="A254" s="128"/>
      <c r="B254" s="123"/>
      <c r="C254" s="123"/>
      <c r="D254" s="123"/>
      <c r="E254" s="123"/>
      <c r="F254" s="123"/>
      <c r="G254" s="123"/>
      <c r="H254" s="123"/>
      <c r="I254" s="123"/>
      <c r="J254" s="123"/>
      <c r="K254" s="123"/>
      <c r="L254" s="123"/>
      <c r="M254" s="123"/>
      <c r="N254" s="123"/>
      <c r="O254" s="123"/>
    </row>
    <row r="255" spans="1:15" x14ac:dyDescent="0.25">
      <c r="A255" s="128"/>
      <c r="B255" s="123"/>
      <c r="C255" s="123"/>
      <c r="D255" s="123"/>
      <c r="E255" s="123"/>
      <c r="F255" s="123"/>
      <c r="G255" s="123"/>
      <c r="H255" s="123"/>
      <c r="I255" s="123"/>
      <c r="J255" s="123"/>
      <c r="K255" s="123"/>
      <c r="L255" s="123"/>
      <c r="M255" s="123"/>
      <c r="N255" s="123"/>
      <c r="O255" s="123"/>
    </row>
    <row r="256" spans="1:15" x14ac:dyDescent="0.25">
      <c r="A256" s="128"/>
      <c r="B256" s="123"/>
      <c r="C256" s="123"/>
      <c r="D256" s="123"/>
      <c r="E256" s="123"/>
      <c r="F256" s="123"/>
      <c r="G256" s="123"/>
      <c r="H256" s="123"/>
      <c r="I256" s="123"/>
      <c r="J256" s="123"/>
      <c r="K256" s="123"/>
      <c r="L256" s="123"/>
      <c r="M256" s="123"/>
      <c r="N256" s="123"/>
      <c r="O256" s="123"/>
    </row>
    <row r="257" spans="1:15" x14ac:dyDescent="0.25">
      <c r="A257" s="128"/>
      <c r="B257" s="123"/>
      <c r="C257" s="123"/>
      <c r="D257" s="123"/>
      <c r="E257" s="123"/>
      <c r="F257" s="123"/>
      <c r="G257" s="123"/>
      <c r="H257" s="123"/>
      <c r="I257" s="123"/>
      <c r="J257" s="123"/>
      <c r="K257" s="123"/>
      <c r="L257" s="123"/>
      <c r="M257" s="123"/>
      <c r="N257" s="123"/>
      <c r="O257" s="123"/>
    </row>
    <row r="258" spans="1:15" x14ac:dyDescent="0.25">
      <c r="A258" s="128"/>
      <c r="B258" s="123"/>
      <c r="C258" s="123"/>
      <c r="D258" s="123"/>
      <c r="E258" s="123"/>
      <c r="F258" s="123"/>
      <c r="G258" s="123"/>
      <c r="H258" s="123"/>
      <c r="I258" s="123"/>
      <c r="J258" s="123"/>
      <c r="K258" s="123"/>
      <c r="L258" s="123"/>
      <c r="M258" s="123"/>
      <c r="N258" s="123"/>
      <c r="O258" s="123"/>
    </row>
    <row r="259" spans="1:15" x14ac:dyDescent="0.25">
      <c r="A259" s="128"/>
      <c r="B259" s="123"/>
      <c r="C259" s="123"/>
      <c r="D259" s="123"/>
      <c r="E259" s="123"/>
      <c r="F259" s="123"/>
      <c r="G259" s="123"/>
      <c r="H259" s="123"/>
      <c r="I259" s="123"/>
      <c r="J259" s="123"/>
      <c r="K259" s="123"/>
      <c r="L259" s="123"/>
      <c r="M259" s="123"/>
      <c r="N259" s="123"/>
      <c r="O259" s="123"/>
    </row>
    <row r="260" spans="1:15" x14ac:dyDescent="0.25">
      <c r="A260" s="128"/>
      <c r="B260" s="123"/>
      <c r="C260" s="123"/>
      <c r="D260" s="123"/>
      <c r="E260" s="123"/>
      <c r="F260" s="123"/>
      <c r="G260" s="123"/>
      <c r="H260" s="123"/>
      <c r="I260" s="123"/>
      <c r="J260" s="123"/>
      <c r="K260" s="123"/>
      <c r="L260" s="123"/>
      <c r="M260" s="123"/>
      <c r="N260" s="123"/>
      <c r="O260" s="123"/>
    </row>
    <row r="261" spans="1:15" x14ac:dyDescent="0.25">
      <c r="A261" s="128"/>
      <c r="B261" s="123"/>
      <c r="C261" s="123"/>
      <c r="D261" s="123"/>
      <c r="E261" s="123"/>
      <c r="F261" s="123"/>
      <c r="G261" s="123"/>
      <c r="H261" s="123"/>
      <c r="I261" s="123"/>
      <c r="J261" s="123"/>
      <c r="K261" s="123"/>
      <c r="L261" s="123"/>
      <c r="M261" s="123"/>
      <c r="N261" s="123"/>
      <c r="O261" s="123"/>
    </row>
    <row r="262" spans="1:15" x14ac:dyDescent="0.25">
      <c r="A262" s="128"/>
      <c r="B262" s="123"/>
      <c r="C262" s="123"/>
      <c r="D262" s="123"/>
      <c r="E262" s="123"/>
      <c r="F262" s="123"/>
      <c r="G262" s="123"/>
      <c r="H262" s="123"/>
      <c r="I262" s="123"/>
      <c r="J262" s="123"/>
      <c r="K262" s="123"/>
      <c r="L262" s="123"/>
      <c r="M262" s="123"/>
      <c r="N262" s="123"/>
      <c r="O262" s="123"/>
    </row>
    <row r="263" spans="1:15" x14ac:dyDescent="0.25">
      <c r="A263" s="128"/>
      <c r="B263" s="123"/>
      <c r="C263" s="123"/>
      <c r="D263" s="123"/>
      <c r="E263" s="123"/>
      <c r="F263" s="123"/>
      <c r="G263" s="123"/>
      <c r="H263" s="123"/>
      <c r="I263" s="123"/>
      <c r="J263" s="123"/>
      <c r="K263" s="123"/>
      <c r="L263" s="123"/>
      <c r="M263" s="123"/>
      <c r="N263" s="123"/>
      <c r="O263" s="123"/>
    </row>
    <row r="264" spans="1:15" x14ac:dyDescent="0.25">
      <c r="A264" s="128"/>
      <c r="B264" s="123"/>
      <c r="C264" s="123"/>
      <c r="D264" s="123"/>
      <c r="E264" s="123"/>
      <c r="F264" s="123"/>
      <c r="G264" s="123"/>
      <c r="H264" s="123"/>
      <c r="I264" s="123"/>
      <c r="J264" s="123"/>
      <c r="K264" s="123"/>
      <c r="L264" s="123"/>
      <c r="M264" s="123"/>
      <c r="N264" s="123"/>
      <c r="O264" s="123"/>
    </row>
    <row r="265" spans="1:15" x14ac:dyDescent="0.25">
      <c r="A265" s="128"/>
      <c r="B265" s="123"/>
      <c r="C265" s="123"/>
      <c r="D265" s="123"/>
      <c r="E265" s="123"/>
      <c r="F265" s="123"/>
      <c r="G265" s="123"/>
      <c r="H265" s="123"/>
      <c r="I265" s="123"/>
      <c r="J265" s="123"/>
      <c r="K265" s="123"/>
      <c r="L265" s="123"/>
      <c r="M265" s="123"/>
      <c r="N265" s="123"/>
      <c r="O265" s="123"/>
    </row>
    <row r="266" spans="1:15" x14ac:dyDescent="0.25">
      <c r="A266" s="128"/>
      <c r="B266" s="123"/>
      <c r="C266" s="123"/>
      <c r="D266" s="123"/>
      <c r="E266" s="123"/>
      <c r="F266" s="123"/>
      <c r="G266" s="123"/>
      <c r="H266" s="123"/>
      <c r="I266" s="123"/>
      <c r="J266" s="123"/>
      <c r="K266" s="123"/>
      <c r="L266" s="123"/>
      <c r="M266" s="123"/>
      <c r="N266" s="123"/>
      <c r="O266" s="123"/>
    </row>
    <row r="267" spans="1:15" x14ac:dyDescent="0.25">
      <c r="A267" s="128"/>
      <c r="B267" s="123"/>
      <c r="C267" s="123"/>
      <c r="D267" s="123"/>
      <c r="E267" s="123"/>
      <c r="F267" s="123"/>
      <c r="G267" s="123"/>
      <c r="H267" s="123"/>
      <c r="I267" s="123"/>
      <c r="J267" s="123"/>
      <c r="K267" s="123"/>
      <c r="L267" s="123"/>
      <c r="M267" s="123"/>
      <c r="N267" s="123"/>
      <c r="O267" s="123"/>
    </row>
    <row r="268" spans="1:15" x14ac:dyDescent="0.25">
      <c r="A268" s="128"/>
      <c r="B268" s="123"/>
      <c r="C268" s="123"/>
      <c r="D268" s="123"/>
      <c r="E268" s="123"/>
      <c r="F268" s="123"/>
      <c r="G268" s="123"/>
      <c r="H268" s="123"/>
      <c r="I268" s="123"/>
      <c r="J268" s="123"/>
      <c r="K268" s="123"/>
      <c r="L268" s="123"/>
      <c r="M268" s="123"/>
      <c r="N268" s="123"/>
      <c r="O268" s="123"/>
    </row>
    <row r="269" spans="1:15" x14ac:dyDescent="0.25">
      <c r="A269" s="128"/>
      <c r="B269" s="123"/>
      <c r="C269" s="123"/>
      <c r="D269" s="123"/>
      <c r="E269" s="123"/>
      <c r="F269" s="123"/>
      <c r="G269" s="123"/>
      <c r="H269" s="123"/>
      <c r="I269" s="123"/>
      <c r="J269" s="123"/>
      <c r="K269" s="123"/>
      <c r="L269" s="123"/>
      <c r="M269" s="123"/>
      <c r="N269" s="123"/>
      <c r="O269" s="123"/>
    </row>
    <row r="270" spans="1:15" x14ac:dyDescent="0.25">
      <c r="A270" s="128"/>
      <c r="B270" s="123"/>
      <c r="C270" s="123"/>
      <c r="D270" s="123"/>
      <c r="E270" s="123"/>
      <c r="F270" s="123"/>
      <c r="G270" s="123"/>
      <c r="H270" s="123"/>
      <c r="I270" s="123"/>
      <c r="J270" s="123"/>
      <c r="K270" s="123"/>
      <c r="L270" s="123"/>
      <c r="M270" s="123"/>
      <c r="N270" s="123"/>
      <c r="O270" s="123"/>
    </row>
    <row r="271" spans="1:15" x14ac:dyDescent="0.25">
      <c r="A271" s="128"/>
      <c r="B271" s="123"/>
      <c r="C271" s="123"/>
      <c r="D271" s="123"/>
      <c r="E271" s="123"/>
      <c r="F271" s="123"/>
      <c r="G271" s="123"/>
      <c r="H271" s="123"/>
      <c r="I271" s="123"/>
      <c r="J271" s="123"/>
      <c r="K271" s="123"/>
      <c r="L271" s="123"/>
      <c r="M271" s="123"/>
      <c r="N271" s="123"/>
      <c r="O271" s="123"/>
    </row>
    <row r="272" spans="1:15" x14ac:dyDescent="0.25">
      <c r="A272" s="128"/>
      <c r="B272" s="123"/>
      <c r="C272" s="123"/>
      <c r="D272" s="123"/>
      <c r="E272" s="123"/>
      <c r="F272" s="123"/>
      <c r="G272" s="123"/>
      <c r="H272" s="123"/>
      <c r="I272" s="123"/>
      <c r="J272" s="123"/>
      <c r="K272" s="123"/>
      <c r="L272" s="123"/>
      <c r="M272" s="123"/>
      <c r="N272" s="123"/>
      <c r="O272" s="123"/>
    </row>
    <row r="273" spans="1:15" x14ac:dyDescent="0.25">
      <c r="A273" s="128"/>
      <c r="B273" s="123"/>
      <c r="C273" s="123"/>
      <c r="D273" s="123"/>
      <c r="E273" s="123"/>
      <c r="F273" s="123"/>
      <c r="G273" s="123"/>
      <c r="H273" s="123"/>
      <c r="I273" s="123"/>
      <c r="J273" s="123"/>
      <c r="K273" s="123"/>
      <c r="L273" s="123"/>
      <c r="M273" s="123"/>
      <c r="N273" s="123"/>
      <c r="O273" s="123"/>
    </row>
    <row r="274" spans="1:15" x14ac:dyDescent="0.25">
      <c r="A274" s="128"/>
      <c r="B274" s="123"/>
      <c r="C274" s="123"/>
      <c r="D274" s="123"/>
      <c r="E274" s="123"/>
      <c r="F274" s="123"/>
      <c r="G274" s="123"/>
      <c r="H274" s="123"/>
      <c r="I274" s="123"/>
      <c r="J274" s="123"/>
      <c r="K274" s="123"/>
      <c r="L274" s="123"/>
      <c r="M274" s="123"/>
      <c r="N274" s="123"/>
      <c r="O274" s="123"/>
    </row>
    <row r="275" spans="1:15" x14ac:dyDescent="0.25">
      <c r="A275" s="128"/>
      <c r="B275" s="123"/>
      <c r="C275" s="123"/>
      <c r="D275" s="123"/>
      <c r="E275" s="123"/>
      <c r="F275" s="123"/>
      <c r="G275" s="123"/>
      <c r="H275" s="123"/>
      <c r="I275" s="123"/>
      <c r="J275" s="123"/>
      <c r="K275" s="123"/>
      <c r="L275" s="123"/>
      <c r="M275" s="123"/>
      <c r="N275" s="123"/>
      <c r="O275" s="123"/>
    </row>
    <row r="276" spans="1:15" x14ac:dyDescent="0.25">
      <c r="A276" s="128"/>
      <c r="B276" s="123"/>
      <c r="C276" s="123"/>
      <c r="D276" s="123"/>
      <c r="E276" s="123"/>
      <c r="F276" s="123"/>
      <c r="G276" s="123"/>
      <c r="H276" s="123"/>
      <c r="I276" s="123"/>
      <c r="J276" s="123"/>
      <c r="K276" s="123"/>
      <c r="L276" s="123"/>
      <c r="M276" s="123"/>
      <c r="N276" s="123"/>
      <c r="O276" s="123"/>
    </row>
    <row r="277" spans="1:15" x14ac:dyDescent="0.25">
      <c r="A277" s="128"/>
      <c r="B277" s="123"/>
      <c r="C277" s="123"/>
      <c r="D277" s="123"/>
      <c r="E277" s="123"/>
      <c r="F277" s="123"/>
      <c r="G277" s="123"/>
      <c r="H277" s="123"/>
      <c r="I277" s="123"/>
      <c r="J277" s="123"/>
      <c r="K277" s="123"/>
      <c r="L277" s="123"/>
      <c r="M277" s="123"/>
      <c r="N277" s="123"/>
      <c r="O277" s="123"/>
    </row>
    <row r="278" spans="1:15" x14ac:dyDescent="0.25">
      <c r="A278" s="128"/>
      <c r="B278" s="123"/>
      <c r="C278" s="123"/>
      <c r="D278" s="123"/>
      <c r="E278" s="123"/>
      <c r="F278" s="123"/>
      <c r="G278" s="123"/>
      <c r="H278" s="123"/>
      <c r="I278" s="123"/>
      <c r="J278" s="123"/>
      <c r="K278" s="123"/>
      <c r="L278" s="123"/>
      <c r="M278" s="123"/>
      <c r="N278" s="123"/>
      <c r="O278" s="123"/>
    </row>
    <row r="279" spans="1:15" x14ac:dyDescent="0.25">
      <c r="A279" s="128"/>
      <c r="B279" s="123"/>
      <c r="C279" s="123"/>
      <c r="D279" s="123"/>
      <c r="E279" s="123"/>
      <c r="F279" s="123"/>
      <c r="G279" s="123"/>
      <c r="H279" s="123"/>
      <c r="I279" s="123"/>
      <c r="J279" s="123"/>
      <c r="K279" s="123"/>
      <c r="L279" s="123"/>
      <c r="M279" s="123"/>
      <c r="N279" s="123"/>
      <c r="O279" s="123"/>
    </row>
    <row r="280" spans="1:15" x14ac:dyDescent="0.25">
      <c r="A280" s="128"/>
      <c r="B280" s="123"/>
      <c r="C280" s="123"/>
      <c r="D280" s="123"/>
      <c r="E280" s="123"/>
      <c r="F280" s="123"/>
      <c r="G280" s="123"/>
      <c r="H280" s="123"/>
      <c r="I280" s="123"/>
      <c r="J280" s="123"/>
      <c r="K280" s="123"/>
      <c r="L280" s="123"/>
      <c r="M280" s="123"/>
      <c r="N280" s="123"/>
      <c r="O280" s="123"/>
    </row>
    <row r="281" spans="1:15" x14ac:dyDescent="0.25">
      <c r="A281" s="128"/>
      <c r="B281" s="123"/>
      <c r="C281" s="123"/>
      <c r="D281" s="123"/>
      <c r="E281" s="123"/>
      <c r="F281" s="123"/>
      <c r="G281" s="123"/>
      <c r="H281" s="123"/>
      <c r="I281" s="123"/>
      <c r="J281" s="123"/>
      <c r="K281" s="123"/>
      <c r="L281" s="123"/>
      <c r="M281" s="123"/>
      <c r="N281" s="123"/>
      <c r="O281" s="123"/>
    </row>
    <row r="282" spans="1:15" x14ac:dyDescent="0.25">
      <c r="A282" s="128"/>
      <c r="B282" s="123"/>
      <c r="C282" s="123"/>
      <c r="D282" s="123"/>
      <c r="E282" s="123"/>
      <c r="F282" s="123"/>
      <c r="G282" s="123"/>
      <c r="H282" s="123"/>
      <c r="I282" s="123"/>
      <c r="J282" s="123"/>
      <c r="K282" s="123"/>
      <c r="L282" s="123"/>
      <c r="M282" s="123"/>
      <c r="N282" s="123"/>
      <c r="O282" s="123"/>
    </row>
    <row r="283" spans="1:15" x14ac:dyDescent="0.25">
      <c r="A283" s="128"/>
      <c r="B283" s="123"/>
      <c r="C283" s="123"/>
      <c r="D283" s="123"/>
      <c r="E283" s="123"/>
      <c r="F283" s="123"/>
      <c r="G283" s="123"/>
      <c r="H283" s="123"/>
      <c r="I283" s="123"/>
      <c r="J283" s="123"/>
      <c r="K283" s="123"/>
      <c r="L283" s="123"/>
      <c r="M283" s="123"/>
      <c r="N283" s="123"/>
      <c r="O283" s="123"/>
    </row>
    <row r="284" spans="1:15" x14ac:dyDescent="0.25">
      <c r="A284" s="128"/>
      <c r="B284" s="123"/>
      <c r="C284" s="123"/>
      <c r="D284" s="123"/>
      <c r="E284" s="123"/>
      <c r="F284" s="123"/>
      <c r="G284" s="123"/>
      <c r="H284" s="123"/>
      <c r="I284" s="123"/>
      <c r="J284" s="123"/>
      <c r="K284" s="123"/>
      <c r="L284" s="123"/>
      <c r="M284" s="123"/>
      <c r="N284" s="123"/>
      <c r="O284" s="123"/>
    </row>
    <row r="285" spans="1:15" x14ac:dyDescent="0.25">
      <c r="A285" s="128"/>
      <c r="B285" s="123"/>
      <c r="C285" s="123"/>
      <c r="D285" s="123"/>
      <c r="E285" s="123"/>
      <c r="F285" s="123"/>
      <c r="G285" s="123"/>
      <c r="H285" s="123"/>
      <c r="I285" s="123"/>
      <c r="J285" s="123"/>
      <c r="K285" s="123"/>
      <c r="L285" s="123"/>
      <c r="M285" s="123"/>
      <c r="N285" s="123"/>
      <c r="O285" s="123"/>
    </row>
    <row r="286" spans="1:15" x14ac:dyDescent="0.25">
      <c r="A286" s="128"/>
      <c r="B286" s="123"/>
      <c r="C286" s="123"/>
      <c r="D286" s="123"/>
      <c r="E286" s="123"/>
      <c r="F286" s="123"/>
      <c r="G286" s="123"/>
      <c r="H286" s="123"/>
      <c r="I286" s="123"/>
      <c r="J286" s="123"/>
      <c r="K286" s="123"/>
      <c r="L286" s="123"/>
      <c r="M286" s="123"/>
      <c r="N286" s="123"/>
      <c r="O286" s="123"/>
    </row>
    <row r="287" spans="1:15" x14ac:dyDescent="0.25">
      <c r="A287" s="128"/>
      <c r="B287" s="123"/>
      <c r="C287" s="123"/>
      <c r="D287" s="123"/>
      <c r="E287" s="123"/>
      <c r="F287" s="123"/>
      <c r="G287" s="123"/>
      <c r="H287" s="123"/>
      <c r="I287" s="123"/>
      <c r="J287" s="123"/>
      <c r="K287" s="123"/>
      <c r="L287" s="123"/>
      <c r="M287" s="123"/>
      <c r="N287" s="123"/>
      <c r="O287" s="123"/>
    </row>
    <row r="288" spans="1:15" x14ac:dyDescent="0.25">
      <c r="A288" s="128"/>
      <c r="B288" s="123"/>
      <c r="C288" s="123"/>
      <c r="D288" s="123"/>
      <c r="E288" s="123"/>
      <c r="F288" s="123"/>
      <c r="G288" s="123"/>
      <c r="H288" s="123"/>
      <c r="I288" s="123"/>
      <c r="J288" s="123"/>
      <c r="K288" s="123"/>
      <c r="L288" s="123"/>
      <c r="M288" s="123"/>
      <c r="N288" s="123"/>
      <c r="O288" s="123"/>
    </row>
    <row r="289" spans="1:15" x14ac:dyDescent="0.25">
      <c r="A289" s="128"/>
      <c r="B289" s="123"/>
      <c r="C289" s="123"/>
      <c r="D289" s="123"/>
      <c r="E289" s="123"/>
      <c r="F289" s="123"/>
      <c r="G289" s="123"/>
      <c r="H289" s="123"/>
      <c r="I289" s="123"/>
      <c r="J289" s="123"/>
      <c r="K289" s="123"/>
      <c r="L289" s="123"/>
      <c r="M289" s="123"/>
      <c r="N289" s="123"/>
      <c r="O289" s="123"/>
    </row>
    <row r="290" spans="1:15" x14ac:dyDescent="0.25">
      <c r="A290" s="128"/>
      <c r="B290" s="123"/>
      <c r="C290" s="123"/>
      <c r="D290" s="123"/>
      <c r="E290" s="123"/>
      <c r="F290" s="123"/>
      <c r="G290" s="123"/>
      <c r="H290" s="123"/>
      <c r="I290" s="123"/>
      <c r="J290" s="123"/>
      <c r="K290" s="123"/>
      <c r="L290" s="123"/>
      <c r="M290" s="123"/>
      <c r="N290" s="123"/>
      <c r="O290" s="123"/>
    </row>
    <row r="291" spans="1:15" x14ac:dyDescent="0.25">
      <c r="A291" s="128"/>
      <c r="B291" s="123"/>
      <c r="C291" s="123"/>
      <c r="D291" s="123"/>
      <c r="E291" s="123"/>
      <c r="F291" s="123"/>
      <c r="G291" s="123"/>
      <c r="H291" s="123"/>
      <c r="I291" s="123"/>
      <c r="J291" s="123"/>
      <c r="K291" s="123"/>
      <c r="L291" s="123"/>
      <c r="M291" s="123"/>
      <c r="N291" s="123"/>
      <c r="O291" s="123"/>
    </row>
    <row r="292" spans="1:15" x14ac:dyDescent="0.25">
      <c r="A292" s="128"/>
      <c r="B292" s="123"/>
      <c r="C292" s="123"/>
      <c r="D292" s="123"/>
      <c r="E292" s="123"/>
      <c r="F292" s="123"/>
      <c r="G292" s="123"/>
      <c r="H292" s="123"/>
      <c r="I292" s="123"/>
      <c r="J292" s="123"/>
      <c r="K292" s="123"/>
      <c r="L292" s="123"/>
      <c r="M292" s="123"/>
      <c r="N292" s="123"/>
      <c r="O292" s="123"/>
    </row>
    <row r="293" spans="1:15" x14ac:dyDescent="0.25">
      <c r="A293" s="128"/>
      <c r="B293" s="123"/>
      <c r="C293" s="123"/>
      <c r="D293" s="123"/>
      <c r="E293" s="123"/>
      <c r="F293" s="123"/>
      <c r="G293" s="123"/>
      <c r="H293" s="123"/>
      <c r="I293" s="123"/>
      <c r="J293" s="123"/>
      <c r="K293" s="123"/>
      <c r="L293" s="123"/>
      <c r="M293" s="123"/>
      <c r="N293" s="123"/>
      <c r="O293" s="123"/>
    </row>
    <row r="294" spans="1:15" x14ac:dyDescent="0.25">
      <c r="A294" s="128"/>
      <c r="B294" s="123"/>
      <c r="C294" s="123"/>
      <c r="D294" s="123"/>
      <c r="E294" s="123"/>
      <c r="F294" s="123"/>
      <c r="G294" s="123"/>
      <c r="H294" s="123"/>
      <c r="I294" s="123"/>
      <c r="J294" s="123"/>
      <c r="K294" s="123"/>
      <c r="L294" s="123"/>
      <c r="M294" s="123"/>
      <c r="N294" s="123"/>
      <c r="O294" s="123"/>
    </row>
    <row r="295" spans="1:15" x14ac:dyDescent="0.25">
      <c r="A295" s="128"/>
      <c r="B295" s="123"/>
      <c r="C295" s="123"/>
      <c r="D295" s="123"/>
      <c r="E295" s="123"/>
      <c r="F295" s="123"/>
      <c r="G295" s="123"/>
      <c r="H295" s="123"/>
      <c r="I295" s="123"/>
      <c r="J295" s="123"/>
      <c r="K295" s="123"/>
      <c r="L295" s="123"/>
      <c r="M295" s="123"/>
      <c r="N295" s="123"/>
      <c r="O295" s="123"/>
    </row>
    <row r="296" spans="1:15" x14ac:dyDescent="0.25">
      <c r="A296" s="128"/>
      <c r="B296" s="123"/>
      <c r="C296" s="123"/>
      <c r="D296" s="123"/>
      <c r="E296" s="123"/>
      <c r="F296" s="123"/>
      <c r="G296" s="123"/>
      <c r="H296" s="123"/>
      <c r="I296" s="123"/>
      <c r="J296" s="123"/>
      <c r="K296" s="123"/>
      <c r="L296" s="123"/>
      <c r="M296" s="123"/>
      <c r="N296" s="123"/>
      <c r="O296" s="123"/>
    </row>
    <row r="297" spans="1:15" x14ac:dyDescent="0.25">
      <c r="A297" s="128"/>
      <c r="B297" s="123"/>
      <c r="C297" s="123"/>
      <c r="D297" s="123"/>
      <c r="E297" s="123"/>
      <c r="F297" s="123"/>
      <c r="G297" s="123"/>
      <c r="H297" s="123"/>
      <c r="I297" s="123"/>
      <c r="J297" s="123"/>
      <c r="K297" s="123"/>
      <c r="L297" s="123"/>
      <c r="M297" s="123"/>
      <c r="N297" s="123"/>
      <c r="O297" s="123"/>
    </row>
    <row r="298" spans="1:15" x14ac:dyDescent="0.25">
      <c r="A298" s="128"/>
      <c r="B298" s="123"/>
      <c r="C298" s="123"/>
      <c r="D298" s="123"/>
      <c r="E298" s="123"/>
      <c r="F298" s="123"/>
      <c r="G298" s="123"/>
      <c r="H298" s="123"/>
      <c r="I298" s="123"/>
      <c r="J298" s="123"/>
      <c r="K298" s="123"/>
      <c r="L298" s="123"/>
      <c r="M298" s="123"/>
      <c r="N298" s="123"/>
      <c r="O298" s="123"/>
    </row>
    <row r="299" spans="1:15" x14ac:dyDescent="0.25">
      <c r="A299" s="128"/>
      <c r="B299" s="123"/>
      <c r="C299" s="123"/>
      <c r="D299" s="123"/>
      <c r="E299" s="123"/>
      <c r="F299" s="123"/>
      <c r="G299" s="123"/>
      <c r="H299" s="123"/>
      <c r="I299" s="123"/>
      <c r="J299" s="123"/>
      <c r="K299" s="123"/>
      <c r="L299" s="123"/>
      <c r="M299" s="123"/>
      <c r="N299" s="123"/>
      <c r="O299" s="123"/>
    </row>
    <row r="300" spans="1:15" x14ac:dyDescent="0.25">
      <c r="A300" s="128"/>
      <c r="B300" s="123"/>
      <c r="C300" s="123"/>
      <c r="D300" s="123"/>
      <c r="E300" s="123"/>
      <c r="F300" s="123"/>
      <c r="G300" s="123"/>
      <c r="H300" s="123"/>
      <c r="I300" s="123"/>
      <c r="J300" s="123"/>
      <c r="K300" s="123"/>
      <c r="L300" s="123"/>
      <c r="M300" s="123"/>
      <c r="N300" s="123"/>
      <c r="O300" s="123"/>
    </row>
    <row r="301" spans="1:15" x14ac:dyDescent="0.25">
      <c r="A301" s="128"/>
      <c r="B301" s="123"/>
      <c r="C301" s="123"/>
      <c r="D301" s="123"/>
      <c r="E301" s="123"/>
      <c r="F301" s="123"/>
      <c r="G301" s="123"/>
      <c r="H301" s="123"/>
      <c r="I301" s="123"/>
      <c r="J301" s="123"/>
      <c r="K301" s="123"/>
      <c r="L301" s="123"/>
      <c r="M301" s="123"/>
      <c r="N301" s="123"/>
      <c r="O301" s="123"/>
    </row>
    <row r="302" spans="1:15" x14ac:dyDescent="0.25">
      <c r="A302" s="128"/>
      <c r="B302" s="123"/>
      <c r="C302" s="123"/>
      <c r="D302" s="123"/>
      <c r="E302" s="123"/>
      <c r="F302" s="123"/>
      <c r="G302" s="123"/>
      <c r="H302" s="123"/>
      <c r="I302" s="123"/>
      <c r="J302" s="123"/>
      <c r="K302" s="123"/>
      <c r="L302" s="123"/>
      <c r="M302" s="123"/>
      <c r="N302" s="123"/>
      <c r="O302" s="123"/>
    </row>
    <row r="303" spans="1:15" x14ac:dyDescent="0.25">
      <c r="A303" s="128"/>
      <c r="B303" s="123"/>
      <c r="C303" s="123"/>
      <c r="D303" s="123"/>
      <c r="E303" s="123"/>
      <c r="F303" s="123"/>
      <c r="G303" s="123"/>
      <c r="H303" s="123"/>
      <c r="I303" s="123"/>
      <c r="J303" s="123"/>
      <c r="K303" s="123"/>
      <c r="L303" s="123"/>
      <c r="M303" s="123"/>
      <c r="N303" s="123"/>
      <c r="O303" s="123"/>
    </row>
    <row r="304" spans="1:15" x14ac:dyDescent="0.25">
      <c r="A304" s="128"/>
      <c r="B304" s="123"/>
      <c r="C304" s="123"/>
      <c r="D304" s="123"/>
      <c r="E304" s="123"/>
      <c r="F304" s="123"/>
      <c r="G304" s="123"/>
      <c r="H304" s="123"/>
      <c r="I304" s="123"/>
      <c r="J304" s="123"/>
      <c r="K304" s="123"/>
      <c r="L304" s="123"/>
      <c r="M304" s="123"/>
      <c r="N304" s="123"/>
      <c r="O304" s="123"/>
    </row>
    <row r="305" spans="1:15" x14ac:dyDescent="0.25">
      <c r="A305" s="128"/>
      <c r="B305" s="123"/>
      <c r="C305" s="123"/>
      <c r="D305" s="123"/>
      <c r="E305" s="123"/>
      <c r="F305" s="123"/>
      <c r="G305" s="123"/>
      <c r="H305" s="123"/>
      <c r="I305" s="123"/>
      <c r="J305" s="123"/>
      <c r="K305" s="123"/>
      <c r="L305" s="123"/>
      <c r="M305" s="123"/>
      <c r="N305" s="123"/>
      <c r="O305" s="123"/>
    </row>
    <row r="306" spans="1:15" x14ac:dyDescent="0.25">
      <c r="A306" s="128"/>
      <c r="B306" s="123"/>
      <c r="C306" s="123"/>
      <c r="D306" s="123"/>
      <c r="E306" s="123"/>
      <c r="F306" s="123"/>
      <c r="G306" s="123"/>
      <c r="H306" s="123"/>
      <c r="I306" s="123"/>
      <c r="J306" s="123"/>
      <c r="K306" s="123"/>
      <c r="L306" s="123"/>
      <c r="M306" s="123"/>
      <c r="N306" s="123"/>
      <c r="O306" s="123"/>
    </row>
    <row r="307" spans="1:15" x14ac:dyDescent="0.25">
      <c r="A307" s="128"/>
      <c r="B307" s="123"/>
      <c r="C307" s="123"/>
      <c r="D307" s="123"/>
      <c r="E307" s="123"/>
      <c r="F307" s="123"/>
      <c r="G307" s="123"/>
      <c r="H307" s="123"/>
      <c r="I307" s="123"/>
      <c r="J307" s="123"/>
      <c r="K307" s="123"/>
      <c r="L307" s="123"/>
      <c r="M307" s="123"/>
      <c r="N307" s="123"/>
      <c r="O307" s="123"/>
    </row>
    <row r="308" spans="1:15" x14ac:dyDescent="0.25">
      <c r="A308" s="128"/>
      <c r="B308" s="123"/>
      <c r="C308" s="123"/>
      <c r="D308" s="123"/>
      <c r="E308" s="123"/>
      <c r="F308" s="123"/>
      <c r="G308" s="123"/>
      <c r="H308" s="123"/>
      <c r="I308" s="123"/>
      <c r="J308" s="123"/>
      <c r="K308" s="123"/>
      <c r="L308" s="123"/>
      <c r="M308" s="123"/>
      <c r="N308" s="123"/>
      <c r="O308" s="123"/>
    </row>
    <row r="309" spans="1:15" x14ac:dyDescent="0.25">
      <c r="A309" s="128"/>
      <c r="B309" s="123"/>
      <c r="C309" s="123"/>
      <c r="D309" s="123"/>
      <c r="E309" s="123"/>
      <c r="F309" s="123"/>
      <c r="G309" s="123"/>
      <c r="H309" s="123"/>
      <c r="I309" s="123"/>
      <c r="J309" s="123"/>
      <c r="K309" s="123"/>
      <c r="L309" s="123"/>
      <c r="M309" s="123"/>
      <c r="N309" s="123"/>
      <c r="O309" s="123"/>
    </row>
    <row r="310" spans="1:15" x14ac:dyDescent="0.25">
      <c r="A310" s="128"/>
      <c r="B310" s="123"/>
      <c r="C310" s="123"/>
      <c r="D310" s="123"/>
      <c r="E310" s="123"/>
      <c r="F310" s="123"/>
      <c r="G310" s="123"/>
      <c r="H310" s="123"/>
      <c r="I310" s="123"/>
      <c r="J310" s="123"/>
      <c r="K310" s="123"/>
      <c r="L310" s="123"/>
      <c r="M310" s="123"/>
      <c r="N310" s="123"/>
      <c r="O310" s="123"/>
    </row>
    <row r="311" spans="1:15" x14ac:dyDescent="0.25">
      <c r="A311" s="128"/>
      <c r="B311" s="123"/>
      <c r="C311" s="123"/>
      <c r="D311" s="123"/>
      <c r="E311" s="123"/>
      <c r="F311" s="123"/>
      <c r="G311" s="123"/>
      <c r="H311" s="123"/>
      <c r="I311" s="123"/>
      <c r="J311" s="123"/>
      <c r="K311" s="123"/>
      <c r="L311" s="123"/>
      <c r="M311" s="123"/>
      <c r="N311" s="123"/>
      <c r="O311" s="123"/>
    </row>
    <row r="312" spans="1:15" x14ac:dyDescent="0.25">
      <c r="A312" s="128"/>
      <c r="B312" s="123"/>
      <c r="C312" s="123"/>
      <c r="D312" s="123"/>
      <c r="E312" s="123"/>
      <c r="F312" s="123"/>
      <c r="G312" s="123"/>
      <c r="H312" s="123"/>
      <c r="I312" s="123"/>
      <c r="J312" s="123"/>
      <c r="K312" s="123"/>
      <c r="L312" s="123"/>
      <c r="M312" s="123"/>
      <c r="N312" s="123"/>
      <c r="O312" s="123"/>
    </row>
    <row r="313" spans="1:15" x14ac:dyDescent="0.25">
      <c r="A313" s="128"/>
      <c r="B313" s="123"/>
      <c r="C313" s="123"/>
      <c r="D313" s="123"/>
      <c r="E313" s="123"/>
      <c r="F313" s="123"/>
      <c r="G313" s="123"/>
      <c r="H313" s="123"/>
      <c r="I313" s="123"/>
      <c r="J313" s="123"/>
      <c r="K313" s="123"/>
      <c r="L313" s="123"/>
      <c r="M313" s="123"/>
      <c r="N313" s="123"/>
      <c r="O313" s="123"/>
    </row>
    <row r="314" spans="1:15" x14ac:dyDescent="0.25">
      <c r="A314" s="128"/>
      <c r="B314" s="123"/>
      <c r="C314" s="123"/>
      <c r="D314" s="123"/>
      <c r="E314" s="123"/>
      <c r="F314" s="123"/>
      <c r="G314" s="123"/>
      <c r="H314" s="123"/>
      <c r="I314" s="123"/>
      <c r="J314" s="123"/>
      <c r="K314" s="123"/>
      <c r="L314" s="123"/>
      <c r="M314" s="123"/>
      <c r="N314" s="123"/>
      <c r="O314" s="123"/>
    </row>
    <row r="315" spans="1:15" x14ac:dyDescent="0.25">
      <c r="A315" s="128"/>
      <c r="B315" s="123"/>
      <c r="C315" s="123"/>
      <c r="D315" s="123"/>
      <c r="E315" s="123"/>
      <c r="F315" s="123"/>
      <c r="G315" s="123"/>
      <c r="H315" s="123"/>
      <c r="I315" s="123"/>
      <c r="J315" s="123"/>
      <c r="K315" s="123"/>
      <c r="L315" s="123"/>
      <c r="M315" s="123"/>
      <c r="N315" s="123"/>
      <c r="O315" s="123"/>
    </row>
    <row r="316" spans="1:15" x14ac:dyDescent="0.25">
      <c r="A316" s="128"/>
      <c r="B316" s="123"/>
      <c r="C316" s="123"/>
      <c r="D316" s="123"/>
      <c r="E316" s="123"/>
      <c r="F316" s="123"/>
      <c r="G316" s="123"/>
      <c r="H316" s="123"/>
      <c r="I316" s="123"/>
      <c r="J316" s="123"/>
      <c r="K316" s="123"/>
      <c r="L316" s="123"/>
      <c r="M316" s="123"/>
      <c r="N316" s="123"/>
      <c r="O316" s="123"/>
    </row>
    <row r="317" spans="1:15" x14ac:dyDescent="0.25">
      <c r="A317" s="128"/>
      <c r="B317" s="123"/>
      <c r="C317" s="123"/>
      <c r="D317" s="123"/>
      <c r="E317" s="123"/>
      <c r="F317" s="123"/>
      <c r="G317" s="123"/>
      <c r="H317" s="123"/>
      <c r="I317" s="123"/>
      <c r="J317" s="123"/>
      <c r="K317" s="123"/>
      <c r="L317" s="123"/>
      <c r="M317" s="123"/>
      <c r="N317" s="123"/>
      <c r="O317" s="123"/>
    </row>
    <row r="318" spans="1:15" x14ac:dyDescent="0.25">
      <c r="A318" s="128"/>
      <c r="B318" s="123"/>
      <c r="C318" s="123"/>
      <c r="D318" s="123"/>
      <c r="E318" s="123"/>
      <c r="F318" s="123"/>
      <c r="G318" s="123"/>
      <c r="H318" s="123"/>
      <c r="I318" s="123"/>
      <c r="J318" s="123"/>
      <c r="K318" s="123"/>
      <c r="L318" s="123"/>
      <c r="M318" s="123"/>
      <c r="N318" s="123"/>
      <c r="O318" s="123"/>
    </row>
    <row r="319" spans="1:15" x14ac:dyDescent="0.25">
      <c r="A319" s="128"/>
      <c r="B319" s="123"/>
      <c r="C319" s="123"/>
      <c r="D319" s="123"/>
      <c r="E319" s="123"/>
      <c r="F319" s="123"/>
      <c r="G319" s="123"/>
      <c r="H319" s="123"/>
      <c r="I319" s="123"/>
      <c r="J319" s="123"/>
      <c r="K319" s="123"/>
      <c r="L319" s="123"/>
      <c r="M319" s="123"/>
      <c r="N319" s="123"/>
      <c r="O319" s="123"/>
    </row>
    <row r="320" spans="1:15" x14ac:dyDescent="0.25">
      <c r="A320" s="128"/>
      <c r="B320" s="123"/>
      <c r="C320" s="123"/>
      <c r="D320" s="123"/>
      <c r="E320" s="123"/>
      <c r="F320" s="123"/>
      <c r="G320" s="123"/>
      <c r="H320" s="123"/>
      <c r="I320" s="123"/>
      <c r="J320" s="123"/>
      <c r="K320" s="123"/>
      <c r="L320" s="123"/>
      <c r="M320" s="123"/>
      <c r="N320" s="123"/>
      <c r="O320" s="123"/>
    </row>
    <row r="321" spans="1:15" x14ac:dyDescent="0.25">
      <c r="A321" s="128"/>
      <c r="B321" s="123"/>
      <c r="C321" s="123"/>
      <c r="D321" s="123"/>
      <c r="E321" s="123"/>
      <c r="F321" s="123"/>
      <c r="G321" s="123"/>
      <c r="H321" s="123"/>
      <c r="I321" s="123"/>
      <c r="J321" s="123"/>
      <c r="K321" s="123"/>
      <c r="L321" s="123"/>
      <c r="M321" s="123"/>
      <c r="N321" s="123"/>
      <c r="O321" s="123"/>
    </row>
    <row r="322" spans="1:15" x14ac:dyDescent="0.25">
      <c r="A322" s="128"/>
      <c r="B322" s="123"/>
      <c r="C322" s="123"/>
      <c r="D322" s="123"/>
      <c r="E322" s="123"/>
      <c r="F322" s="123"/>
      <c r="G322" s="123"/>
      <c r="H322" s="123"/>
      <c r="I322" s="123"/>
      <c r="J322" s="123"/>
      <c r="K322" s="123"/>
      <c r="L322" s="123"/>
      <c r="M322" s="123"/>
      <c r="N322" s="123"/>
      <c r="O322" s="123"/>
    </row>
    <row r="323" spans="1:15" x14ac:dyDescent="0.25">
      <c r="A323" s="128"/>
      <c r="B323" s="123"/>
      <c r="C323" s="123"/>
      <c r="D323" s="123"/>
      <c r="E323" s="123"/>
      <c r="F323" s="123"/>
      <c r="G323" s="123"/>
      <c r="H323" s="123"/>
      <c r="I323" s="123"/>
      <c r="J323" s="123"/>
      <c r="K323" s="123"/>
      <c r="L323" s="123"/>
      <c r="M323" s="123"/>
      <c r="N323" s="123"/>
      <c r="O323" s="123"/>
    </row>
    <row r="324" spans="1:15" x14ac:dyDescent="0.25">
      <c r="A324" s="128"/>
      <c r="B324" s="123"/>
      <c r="C324" s="123"/>
      <c r="D324" s="123"/>
      <c r="E324" s="123"/>
      <c r="F324" s="123"/>
      <c r="G324" s="123"/>
      <c r="H324" s="123"/>
      <c r="I324" s="123"/>
      <c r="J324" s="123"/>
      <c r="K324" s="123"/>
      <c r="L324" s="123"/>
      <c r="M324" s="123"/>
      <c r="N324" s="123"/>
      <c r="O324" s="123"/>
    </row>
    <row r="325" spans="1:15" x14ac:dyDescent="0.25">
      <c r="A325" s="128"/>
      <c r="B325" s="123"/>
      <c r="C325" s="123"/>
      <c r="D325" s="123"/>
      <c r="E325" s="123"/>
      <c r="F325" s="123"/>
      <c r="G325" s="123"/>
      <c r="H325" s="123"/>
      <c r="I325" s="123"/>
      <c r="J325" s="123"/>
      <c r="K325" s="123"/>
      <c r="L325" s="123"/>
      <c r="M325" s="123"/>
      <c r="N325" s="123"/>
      <c r="O325" s="123"/>
    </row>
    <row r="326" spans="1:15" x14ac:dyDescent="0.25">
      <c r="A326" s="128"/>
      <c r="B326" s="123"/>
      <c r="C326" s="123"/>
      <c r="D326" s="123"/>
      <c r="E326" s="123"/>
      <c r="F326" s="123"/>
      <c r="G326" s="123"/>
      <c r="H326" s="123"/>
      <c r="I326" s="123"/>
      <c r="J326" s="123"/>
      <c r="K326" s="123"/>
      <c r="L326" s="123"/>
      <c r="M326" s="123"/>
      <c r="N326" s="123"/>
      <c r="O326" s="123"/>
    </row>
    <row r="327" spans="1:15" x14ac:dyDescent="0.25">
      <c r="A327" s="128"/>
      <c r="B327" s="123"/>
      <c r="C327" s="123"/>
      <c r="D327" s="123"/>
      <c r="E327" s="123"/>
      <c r="F327" s="123"/>
      <c r="G327" s="123"/>
      <c r="H327" s="123"/>
      <c r="I327" s="123"/>
      <c r="J327" s="123"/>
      <c r="K327" s="123"/>
      <c r="L327" s="123"/>
      <c r="M327" s="123"/>
      <c r="N327" s="123"/>
      <c r="O327" s="123"/>
    </row>
    <row r="328" spans="1:15" x14ac:dyDescent="0.25">
      <c r="A328" s="128"/>
      <c r="B328" s="123"/>
      <c r="C328" s="123"/>
      <c r="D328" s="123"/>
      <c r="E328" s="123"/>
      <c r="F328" s="123"/>
      <c r="G328" s="123"/>
      <c r="H328" s="123"/>
      <c r="I328" s="123"/>
      <c r="J328" s="123"/>
      <c r="K328" s="123"/>
      <c r="L328" s="123"/>
      <c r="M328" s="123"/>
      <c r="N328" s="123"/>
      <c r="O328" s="123"/>
    </row>
    <row r="329" spans="1:15" x14ac:dyDescent="0.25">
      <c r="A329" s="128"/>
      <c r="B329" s="123"/>
      <c r="C329" s="123"/>
      <c r="D329" s="123"/>
      <c r="E329" s="123"/>
      <c r="F329" s="123"/>
      <c r="G329" s="123"/>
      <c r="H329" s="123"/>
      <c r="I329" s="123"/>
      <c r="J329" s="123"/>
      <c r="K329" s="123"/>
      <c r="L329" s="123"/>
      <c r="M329" s="123"/>
      <c r="N329" s="123"/>
      <c r="O329" s="123"/>
    </row>
    <row r="330" spans="1:15" x14ac:dyDescent="0.25">
      <c r="A330" s="128"/>
      <c r="B330" s="123"/>
      <c r="C330" s="123"/>
      <c r="D330" s="123"/>
      <c r="E330" s="123"/>
      <c r="F330" s="123"/>
      <c r="G330" s="123"/>
      <c r="H330" s="123"/>
      <c r="I330" s="123"/>
      <c r="J330" s="123"/>
      <c r="K330" s="123"/>
      <c r="L330" s="123"/>
      <c r="M330" s="123"/>
      <c r="N330" s="123"/>
      <c r="O330" s="123"/>
    </row>
    <row r="331" spans="1:15" x14ac:dyDescent="0.25">
      <c r="A331" s="128"/>
      <c r="B331" s="123"/>
      <c r="C331" s="123"/>
      <c r="D331" s="123"/>
      <c r="E331" s="123"/>
      <c r="F331" s="123"/>
      <c r="G331" s="123"/>
      <c r="H331" s="123"/>
      <c r="I331" s="123"/>
      <c r="J331" s="123"/>
      <c r="K331" s="123"/>
      <c r="L331" s="123"/>
      <c r="M331" s="123"/>
      <c r="N331" s="123"/>
      <c r="O331" s="123"/>
    </row>
    <row r="332" spans="1:15" x14ac:dyDescent="0.25">
      <c r="A332" s="128"/>
      <c r="B332" s="123"/>
      <c r="C332" s="123"/>
      <c r="D332" s="123"/>
      <c r="E332" s="123"/>
      <c r="F332" s="123"/>
      <c r="G332" s="123"/>
      <c r="H332" s="123"/>
      <c r="I332" s="123"/>
      <c r="J332" s="123"/>
      <c r="K332" s="123"/>
      <c r="L332" s="123"/>
      <c r="M332" s="123"/>
      <c r="N332" s="123"/>
      <c r="O332" s="123"/>
    </row>
    <row r="333" spans="1:15" x14ac:dyDescent="0.25">
      <c r="A333" s="128"/>
      <c r="B333" s="123"/>
      <c r="C333" s="123"/>
      <c r="D333" s="123"/>
      <c r="E333" s="123"/>
      <c r="F333" s="123"/>
      <c r="G333" s="123"/>
      <c r="H333" s="123"/>
      <c r="I333" s="123"/>
      <c r="J333" s="123"/>
      <c r="K333" s="123"/>
      <c r="L333" s="123"/>
      <c r="M333" s="123"/>
      <c r="N333" s="123"/>
      <c r="O333" s="123"/>
    </row>
    <row r="334" spans="1:15" x14ac:dyDescent="0.25">
      <c r="A334" s="128"/>
      <c r="B334" s="123"/>
      <c r="C334" s="123"/>
      <c r="D334" s="123"/>
      <c r="E334" s="123"/>
      <c r="F334" s="123"/>
      <c r="G334" s="123"/>
      <c r="H334" s="123"/>
      <c r="I334" s="123"/>
      <c r="J334" s="123"/>
      <c r="K334" s="123"/>
      <c r="L334" s="123"/>
      <c r="M334" s="123"/>
      <c r="N334" s="123"/>
      <c r="O334" s="123"/>
    </row>
    <row r="335" spans="1:15" x14ac:dyDescent="0.25">
      <c r="A335" s="128"/>
      <c r="B335" s="123"/>
      <c r="C335" s="123"/>
      <c r="D335" s="123"/>
      <c r="E335" s="123"/>
      <c r="F335" s="123"/>
      <c r="G335" s="123"/>
      <c r="H335" s="123"/>
      <c r="I335" s="123"/>
      <c r="J335" s="123"/>
      <c r="K335" s="123"/>
      <c r="L335" s="123"/>
      <c r="M335" s="123"/>
      <c r="N335" s="123"/>
      <c r="O335" s="123"/>
    </row>
    <row r="336" spans="1:15" x14ac:dyDescent="0.25">
      <c r="A336" s="128"/>
      <c r="B336" s="123"/>
      <c r="C336" s="123"/>
      <c r="D336" s="123"/>
      <c r="E336" s="123"/>
      <c r="F336" s="123"/>
      <c r="G336" s="123"/>
      <c r="H336" s="123"/>
      <c r="I336" s="123"/>
      <c r="J336" s="123"/>
      <c r="K336" s="123"/>
      <c r="L336" s="123"/>
      <c r="M336" s="123"/>
      <c r="N336" s="123"/>
      <c r="O336" s="123"/>
    </row>
    <row r="337" spans="1:15" x14ac:dyDescent="0.25">
      <c r="A337" s="128"/>
      <c r="B337" s="123"/>
      <c r="C337" s="123"/>
      <c r="D337" s="123"/>
      <c r="E337" s="123"/>
      <c r="F337" s="123"/>
      <c r="G337" s="123"/>
      <c r="H337" s="123"/>
      <c r="I337" s="123"/>
      <c r="J337" s="123"/>
      <c r="K337" s="123"/>
      <c r="L337" s="123"/>
      <c r="M337" s="123"/>
      <c r="N337" s="123"/>
      <c r="O337" s="123"/>
    </row>
    <row r="338" spans="1:15" x14ac:dyDescent="0.25">
      <c r="A338" s="128"/>
      <c r="B338" s="123"/>
      <c r="C338" s="123"/>
      <c r="D338" s="123"/>
      <c r="E338" s="123"/>
      <c r="F338" s="123"/>
      <c r="G338" s="123"/>
      <c r="H338" s="123"/>
      <c r="I338" s="123"/>
      <c r="J338" s="123"/>
      <c r="K338" s="123"/>
      <c r="L338" s="123"/>
      <c r="M338" s="123"/>
      <c r="N338" s="123"/>
      <c r="O338" s="123"/>
    </row>
    <row r="339" spans="1:15" x14ac:dyDescent="0.25">
      <c r="A339" s="128"/>
      <c r="B339" s="123"/>
      <c r="C339" s="123"/>
      <c r="D339" s="123"/>
      <c r="E339" s="123"/>
      <c r="F339" s="123"/>
      <c r="G339" s="123"/>
      <c r="H339" s="123"/>
      <c r="I339" s="123"/>
      <c r="J339" s="123"/>
      <c r="K339" s="123"/>
      <c r="L339" s="123"/>
      <c r="M339" s="123"/>
      <c r="N339" s="123"/>
      <c r="O339" s="123"/>
    </row>
    <row r="340" spans="1:15" x14ac:dyDescent="0.25">
      <c r="A340" s="128"/>
      <c r="B340" s="123"/>
      <c r="C340" s="123"/>
      <c r="D340" s="123"/>
      <c r="E340" s="123"/>
      <c r="F340" s="123"/>
      <c r="G340" s="123"/>
      <c r="H340" s="123"/>
      <c r="I340" s="123"/>
      <c r="J340" s="123"/>
      <c r="K340" s="123"/>
      <c r="L340" s="123"/>
      <c r="M340" s="123"/>
      <c r="N340" s="123"/>
      <c r="O340" s="123"/>
    </row>
    <row r="341" spans="1:15" x14ac:dyDescent="0.25">
      <c r="A341" s="128"/>
      <c r="B341" s="123"/>
      <c r="C341" s="123"/>
      <c r="D341" s="123"/>
      <c r="E341" s="123"/>
      <c r="F341" s="123"/>
      <c r="G341" s="123"/>
      <c r="H341" s="123"/>
      <c r="I341" s="123"/>
      <c r="J341" s="123"/>
      <c r="K341" s="123"/>
      <c r="L341" s="123"/>
      <c r="M341" s="123"/>
      <c r="N341" s="123"/>
      <c r="O341" s="123"/>
    </row>
    <row r="342" spans="1:15" x14ac:dyDescent="0.25">
      <c r="A342" s="128"/>
      <c r="B342" s="123"/>
      <c r="C342" s="123"/>
      <c r="D342" s="123"/>
      <c r="E342" s="123"/>
      <c r="F342" s="123"/>
      <c r="G342" s="123"/>
      <c r="H342" s="123"/>
      <c r="I342" s="123"/>
      <c r="J342" s="123"/>
      <c r="K342" s="123"/>
      <c r="L342" s="123"/>
      <c r="M342" s="123"/>
      <c r="N342" s="123"/>
      <c r="O342" s="123"/>
    </row>
    <row r="343" spans="1:15" x14ac:dyDescent="0.25">
      <c r="A343" s="128"/>
      <c r="B343" s="123"/>
      <c r="C343" s="123"/>
      <c r="D343" s="123"/>
      <c r="E343" s="123"/>
      <c r="F343" s="123"/>
      <c r="G343" s="123"/>
      <c r="H343" s="123"/>
      <c r="I343" s="123"/>
      <c r="J343" s="123"/>
      <c r="K343" s="123"/>
      <c r="L343" s="123"/>
      <c r="M343" s="123"/>
      <c r="N343" s="123"/>
      <c r="O343" s="123"/>
    </row>
    <row r="344" spans="1:15" x14ac:dyDescent="0.25">
      <c r="A344" s="128"/>
      <c r="B344" s="123"/>
      <c r="C344" s="123"/>
      <c r="D344" s="123"/>
      <c r="E344" s="123"/>
      <c r="F344" s="123"/>
      <c r="G344" s="123"/>
      <c r="H344" s="123"/>
      <c r="I344" s="123"/>
      <c r="J344" s="123"/>
      <c r="K344" s="123"/>
      <c r="L344" s="123"/>
      <c r="M344" s="123"/>
      <c r="N344" s="123"/>
      <c r="O344" s="123"/>
    </row>
    <row r="345" spans="1:15" x14ac:dyDescent="0.25">
      <c r="A345" s="128"/>
      <c r="B345" s="123"/>
      <c r="C345" s="123"/>
      <c r="D345" s="123"/>
      <c r="E345" s="123"/>
      <c r="F345" s="123"/>
      <c r="G345" s="123"/>
      <c r="H345" s="123"/>
      <c r="I345" s="123"/>
      <c r="J345" s="123"/>
      <c r="K345" s="123"/>
      <c r="L345" s="123"/>
      <c r="M345" s="123"/>
      <c r="N345" s="123"/>
      <c r="O345" s="123"/>
    </row>
    <row r="346" spans="1:15" x14ac:dyDescent="0.25">
      <c r="A346" s="128"/>
      <c r="B346" s="123"/>
      <c r="C346" s="123"/>
      <c r="D346" s="123"/>
      <c r="E346" s="123"/>
      <c r="F346" s="123"/>
      <c r="G346" s="123"/>
      <c r="H346" s="123"/>
      <c r="I346" s="123"/>
      <c r="J346" s="123"/>
      <c r="K346" s="123"/>
      <c r="L346" s="123"/>
      <c r="M346" s="123"/>
      <c r="N346" s="123"/>
      <c r="O346" s="123"/>
    </row>
    <row r="347" spans="1:15" x14ac:dyDescent="0.25">
      <c r="A347" s="128"/>
      <c r="B347" s="123"/>
      <c r="C347" s="123"/>
      <c r="D347" s="123"/>
      <c r="E347" s="123"/>
      <c r="F347" s="123"/>
      <c r="G347" s="123"/>
      <c r="H347" s="123"/>
      <c r="I347" s="123"/>
      <c r="J347" s="123"/>
      <c r="K347" s="123"/>
      <c r="L347" s="123"/>
      <c r="M347" s="123"/>
      <c r="N347" s="123"/>
      <c r="O347" s="123"/>
    </row>
    <row r="348" spans="1:15" x14ac:dyDescent="0.25">
      <c r="A348" s="128"/>
      <c r="B348" s="123"/>
      <c r="C348" s="123"/>
      <c r="D348" s="123"/>
      <c r="E348" s="123"/>
      <c r="F348" s="123"/>
      <c r="G348" s="123"/>
      <c r="H348" s="123"/>
      <c r="I348" s="123"/>
      <c r="J348" s="123"/>
      <c r="K348" s="123"/>
      <c r="L348" s="123"/>
      <c r="M348" s="123"/>
      <c r="N348" s="123"/>
      <c r="O348" s="123"/>
    </row>
    <row r="349" spans="1:15" x14ac:dyDescent="0.25">
      <c r="A349" s="128"/>
      <c r="B349" s="123"/>
      <c r="C349" s="123"/>
      <c r="D349" s="123"/>
      <c r="E349" s="123"/>
      <c r="F349" s="123"/>
      <c r="G349" s="123"/>
      <c r="H349" s="123"/>
      <c r="I349" s="123"/>
      <c r="J349" s="123"/>
      <c r="K349" s="123"/>
      <c r="L349" s="123"/>
      <c r="M349" s="123"/>
      <c r="N349" s="123"/>
      <c r="O349" s="123"/>
    </row>
    <row r="350" spans="1:15" x14ac:dyDescent="0.25">
      <c r="A350" s="128"/>
      <c r="B350" s="123"/>
      <c r="C350" s="123"/>
      <c r="D350" s="123"/>
      <c r="E350" s="123"/>
      <c r="F350" s="123"/>
      <c r="G350" s="123"/>
      <c r="H350" s="123"/>
      <c r="I350" s="123"/>
      <c r="J350" s="123"/>
      <c r="K350" s="123"/>
      <c r="L350" s="123"/>
      <c r="M350" s="123"/>
      <c r="N350" s="123"/>
      <c r="O350" s="123"/>
    </row>
    <row r="351" spans="1:15" x14ac:dyDescent="0.25">
      <c r="A351" s="128"/>
      <c r="B351" s="123"/>
      <c r="C351" s="123"/>
      <c r="D351" s="123"/>
      <c r="E351" s="123"/>
      <c r="F351" s="123"/>
      <c r="G351" s="123"/>
      <c r="H351" s="123"/>
      <c r="I351" s="123"/>
      <c r="J351" s="123"/>
      <c r="K351" s="123"/>
      <c r="L351" s="123"/>
      <c r="M351" s="123"/>
      <c r="N351" s="123"/>
      <c r="O351" s="123"/>
    </row>
    <row r="352" spans="1:15" x14ac:dyDescent="0.25">
      <c r="A352" s="128"/>
      <c r="B352" s="123"/>
      <c r="C352" s="123"/>
      <c r="D352" s="123"/>
      <c r="E352" s="123"/>
      <c r="F352" s="123"/>
      <c r="G352" s="123"/>
      <c r="H352" s="123"/>
      <c r="I352" s="123"/>
      <c r="J352" s="123"/>
      <c r="K352" s="123"/>
      <c r="L352" s="123"/>
      <c r="M352" s="123"/>
      <c r="N352" s="123"/>
      <c r="O352" s="123"/>
    </row>
    <row r="353" spans="1:15" x14ac:dyDescent="0.25">
      <c r="A353" s="128"/>
      <c r="B353" s="123"/>
      <c r="C353" s="123"/>
      <c r="D353" s="123"/>
      <c r="E353" s="123"/>
      <c r="F353" s="123"/>
      <c r="G353" s="123"/>
      <c r="H353" s="123"/>
      <c r="I353" s="123"/>
      <c r="J353" s="123"/>
      <c r="K353" s="123"/>
      <c r="L353" s="123"/>
      <c r="M353" s="123"/>
      <c r="N353" s="123"/>
      <c r="O353" s="123"/>
    </row>
    <row r="354" spans="1:15" x14ac:dyDescent="0.25">
      <c r="A354" s="128"/>
      <c r="B354" s="123"/>
      <c r="C354" s="123"/>
      <c r="D354" s="123"/>
      <c r="E354" s="123"/>
      <c r="F354" s="123"/>
      <c r="G354" s="123"/>
      <c r="H354" s="123"/>
      <c r="I354" s="123"/>
      <c r="J354" s="123"/>
      <c r="K354" s="123"/>
      <c r="L354" s="123"/>
      <c r="M354" s="123"/>
      <c r="N354" s="123"/>
      <c r="O354" s="123"/>
    </row>
    <row r="355" spans="1:15" x14ac:dyDescent="0.25">
      <c r="A355" s="128"/>
      <c r="B355" s="123"/>
      <c r="C355" s="123"/>
      <c r="D355" s="123"/>
      <c r="E355" s="123"/>
      <c r="F355" s="123"/>
      <c r="G355" s="123"/>
      <c r="H355" s="123"/>
      <c r="I355" s="123"/>
      <c r="J355" s="123"/>
      <c r="K355" s="123"/>
      <c r="L355" s="123"/>
      <c r="M355" s="123"/>
      <c r="N355" s="123"/>
      <c r="O355" s="123"/>
    </row>
    <row r="356" spans="1:15" x14ac:dyDescent="0.25">
      <c r="A356" s="128"/>
      <c r="B356" s="123"/>
      <c r="C356" s="123"/>
      <c r="D356" s="123"/>
      <c r="E356" s="123"/>
      <c r="F356" s="123"/>
      <c r="G356" s="123"/>
      <c r="H356" s="123"/>
      <c r="I356" s="123"/>
      <c r="J356" s="123"/>
      <c r="K356" s="123"/>
      <c r="L356" s="123"/>
      <c r="M356" s="123"/>
      <c r="N356" s="123"/>
      <c r="O356" s="123"/>
    </row>
    <row r="357" spans="1:15" x14ac:dyDescent="0.25">
      <c r="A357" s="128"/>
      <c r="B357" s="123"/>
      <c r="C357" s="123"/>
      <c r="D357" s="123"/>
      <c r="E357" s="123"/>
      <c r="F357" s="123"/>
      <c r="G357" s="123"/>
      <c r="H357" s="123"/>
      <c r="I357" s="123"/>
      <c r="J357" s="123"/>
      <c r="K357" s="123"/>
      <c r="L357" s="123"/>
      <c r="M357" s="123"/>
      <c r="N357" s="123"/>
      <c r="O357" s="123"/>
    </row>
    <row r="358" spans="1:15" x14ac:dyDescent="0.25">
      <c r="A358" s="128"/>
      <c r="B358" s="123"/>
      <c r="C358" s="123"/>
      <c r="D358" s="123"/>
      <c r="E358" s="123"/>
      <c r="F358" s="123"/>
      <c r="G358" s="123"/>
      <c r="H358" s="123"/>
      <c r="I358" s="123"/>
      <c r="J358" s="123"/>
      <c r="K358" s="123"/>
      <c r="L358" s="123"/>
      <c r="M358" s="123"/>
      <c r="N358" s="123"/>
      <c r="O358" s="123"/>
    </row>
    <row r="359" spans="1:15" x14ac:dyDescent="0.25">
      <c r="A359" s="128"/>
      <c r="B359" s="123"/>
      <c r="C359" s="123"/>
      <c r="D359" s="123"/>
      <c r="E359" s="123"/>
      <c r="F359" s="123"/>
      <c r="G359" s="123"/>
      <c r="H359" s="123"/>
      <c r="I359" s="123"/>
      <c r="J359" s="123"/>
      <c r="K359" s="123"/>
      <c r="L359" s="123"/>
      <c r="M359" s="123"/>
      <c r="N359" s="123"/>
      <c r="O359" s="123"/>
    </row>
    <row r="360" spans="1:15" x14ac:dyDescent="0.25">
      <c r="A360" s="128"/>
      <c r="B360" s="123"/>
      <c r="C360" s="123"/>
      <c r="D360" s="123"/>
      <c r="E360" s="123"/>
      <c r="F360" s="123"/>
      <c r="G360" s="123"/>
      <c r="H360" s="123"/>
      <c r="I360" s="123"/>
      <c r="J360" s="123"/>
      <c r="K360" s="123"/>
      <c r="L360" s="123"/>
      <c r="M360" s="123"/>
      <c r="N360" s="123"/>
      <c r="O360" s="123"/>
    </row>
    <row r="361" spans="1:15" x14ac:dyDescent="0.25">
      <c r="A361" s="128"/>
      <c r="B361" s="123"/>
      <c r="C361" s="123"/>
      <c r="D361" s="123"/>
      <c r="E361" s="123"/>
      <c r="F361" s="123"/>
      <c r="G361" s="123"/>
      <c r="H361" s="123"/>
      <c r="I361" s="123"/>
      <c r="J361" s="123"/>
      <c r="K361" s="123"/>
      <c r="L361" s="123"/>
      <c r="M361" s="123"/>
      <c r="N361" s="123"/>
      <c r="O361" s="123"/>
    </row>
    <row r="362" spans="1:15" x14ac:dyDescent="0.25">
      <c r="A362" s="128"/>
      <c r="B362" s="123"/>
      <c r="C362" s="123"/>
      <c r="D362" s="123"/>
      <c r="E362" s="123"/>
      <c r="F362" s="123"/>
      <c r="G362" s="123"/>
      <c r="H362" s="123"/>
      <c r="I362" s="123"/>
      <c r="J362" s="123"/>
      <c r="K362" s="123"/>
      <c r="L362" s="123"/>
      <c r="M362" s="123"/>
      <c r="N362" s="123"/>
      <c r="O362" s="123"/>
    </row>
    <row r="363" spans="1:15" x14ac:dyDescent="0.25">
      <c r="A363" s="128"/>
      <c r="B363" s="123"/>
      <c r="C363" s="123"/>
      <c r="D363" s="123"/>
      <c r="E363" s="123"/>
      <c r="F363" s="123"/>
      <c r="G363" s="123"/>
      <c r="H363" s="123"/>
      <c r="I363" s="123"/>
      <c r="J363" s="123"/>
      <c r="K363" s="123"/>
      <c r="L363" s="123"/>
      <c r="M363" s="123"/>
      <c r="N363" s="123"/>
      <c r="O363" s="123"/>
    </row>
    <row r="364" spans="1:15" x14ac:dyDescent="0.25">
      <c r="A364" s="128"/>
      <c r="B364" s="123"/>
      <c r="C364" s="123"/>
      <c r="D364" s="123"/>
      <c r="E364" s="123"/>
      <c r="F364" s="123"/>
      <c r="G364" s="123"/>
      <c r="H364" s="123"/>
      <c r="I364" s="123"/>
      <c r="J364" s="123"/>
      <c r="K364" s="123"/>
      <c r="L364" s="123"/>
      <c r="M364" s="123"/>
      <c r="N364" s="123"/>
      <c r="O364" s="123"/>
    </row>
    <row r="365" spans="1:15" x14ac:dyDescent="0.25">
      <c r="A365" s="128"/>
      <c r="B365" s="123"/>
      <c r="C365" s="123"/>
      <c r="D365" s="123"/>
      <c r="E365" s="123"/>
      <c r="F365" s="123"/>
      <c r="G365" s="123"/>
      <c r="H365" s="123"/>
      <c r="I365" s="123"/>
      <c r="J365" s="123"/>
      <c r="K365" s="123"/>
      <c r="L365" s="123"/>
      <c r="M365" s="123"/>
      <c r="N365" s="123"/>
      <c r="O365" s="123"/>
    </row>
    <row r="366" spans="1:15" x14ac:dyDescent="0.25">
      <c r="A366" s="128"/>
      <c r="B366" s="123"/>
      <c r="C366" s="123"/>
      <c r="D366" s="123"/>
      <c r="E366" s="123"/>
      <c r="F366" s="123"/>
      <c r="G366" s="123"/>
      <c r="H366" s="123"/>
      <c r="I366" s="123"/>
      <c r="J366" s="123"/>
      <c r="K366" s="123"/>
      <c r="L366" s="123"/>
      <c r="M366" s="123"/>
      <c r="N366" s="123"/>
      <c r="O366" s="123"/>
    </row>
    <row r="367" spans="1:15" x14ac:dyDescent="0.25">
      <c r="A367" s="128"/>
      <c r="B367" s="123"/>
      <c r="C367" s="123"/>
      <c r="D367" s="123"/>
      <c r="E367" s="123"/>
      <c r="F367" s="123"/>
      <c r="G367" s="123"/>
      <c r="H367" s="123"/>
      <c r="I367" s="123"/>
      <c r="J367" s="123"/>
      <c r="K367" s="123"/>
      <c r="L367" s="123"/>
      <c r="M367" s="123"/>
      <c r="N367" s="123"/>
      <c r="O367" s="123"/>
    </row>
    <row r="368" spans="1:15" x14ac:dyDescent="0.25">
      <c r="A368" s="128"/>
      <c r="B368" s="123"/>
      <c r="C368" s="123"/>
      <c r="D368" s="123"/>
      <c r="E368" s="123"/>
      <c r="F368" s="123"/>
      <c r="G368" s="123"/>
      <c r="H368" s="123"/>
      <c r="I368" s="123"/>
      <c r="J368" s="123"/>
      <c r="K368" s="123"/>
      <c r="L368" s="123"/>
      <c r="M368" s="123"/>
      <c r="N368" s="123"/>
      <c r="O368" s="123"/>
    </row>
    <row r="369" spans="1:15" x14ac:dyDescent="0.25">
      <c r="A369" s="128"/>
      <c r="B369" s="123"/>
      <c r="C369" s="123"/>
      <c r="D369" s="123"/>
      <c r="E369" s="123"/>
      <c r="F369" s="123"/>
      <c r="G369" s="123"/>
      <c r="H369" s="123"/>
      <c r="I369" s="123"/>
      <c r="J369" s="123"/>
      <c r="K369" s="123"/>
      <c r="L369" s="123"/>
      <c r="M369" s="123"/>
      <c r="N369" s="123"/>
      <c r="O369" s="123"/>
    </row>
    <row r="370" spans="1:15" x14ac:dyDescent="0.25">
      <c r="A370" s="128"/>
      <c r="B370" s="123"/>
      <c r="C370" s="123"/>
      <c r="D370" s="123"/>
      <c r="E370" s="123"/>
      <c r="F370" s="123"/>
      <c r="G370" s="123"/>
      <c r="H370" s="123"/>
      <c r="I370" s="123"/>
      <c r="J370" s="123"/>
      <c r="K370" s="123"/>
      <c r="L370" s="123"/>
      <c r="M370" s="123"/>
      <c r="N370" s="123"/>
      <c r="O370" s="123"/>
    </row>
    <row r="371" spans="1:15" x14ac:dyDescent="0.25">
      <c r="A371" s="128"/>
      <c r="B371" s="123"/>
      <c r="C371" s="123"/>
      <c r="D371" s="123"/>
      <c r="E371" s="123"/>
      <c r="F371" s="123"/>
      <c r="G371" s="123"/>
      <c r="H371" s="123"/>
      <c r="I371" s="123"/>
      <c r="J371" s="123"/>
      <c r="K371" s="123"/>
      <c r="L371" s="123"/>
      <c r="M371" s="123"/>
      <c r="N371" s="123"/>
      <c r="O371" s="123"/>
    </row>
    <row r="372" spans="1:15" x14ac:dyDescent="0.25">
      <c r="A372" s="128"/>
      <c r="B372" s="123"/>
      <c r="C372" s="123"/>
      <c r="D372" s="123"/>
      <c r="E372" s="123"/>
      <c r="F372" s="123"/>
      <c r="G372" s="123"/>
      <c r="H372" s="123"/>
      <c r="I372" s="123"/>
      <c r="J372" s="123"/>
      <c r="K372" s="123"/>
      <c r="L372" s="123"/>
      <c r="M372" s="123"/>
      <c r="N372" s="123"/>
      <c r="O372" s="123"/>
    </row>
    <row r="373" spans="1:15" x14ac:dyDescent="0.25">
      <c r="A373" s="128"/>
      <c r="B373" s="123"/>
      <c r="C373" s="123"/>
      <c r="D373" s="123"/>
      <c r="E373" s="123"/>
      <c r="F373" s="123"/>
      <c r="G373" s="123"/>
      <c r="H373" s="123"/>
      <c r="I373" s="123"/>
      <c r="J373" s="123"/>
      <c r="K373" s="123"/>
      <c r="L373" s="123"/>
      <c r="M373" s="123"/>
      <c r="N373" s="123"/>
      <c r="O373" s="123"/>
    </row>
    <row r="374" spans="1:15" x14ac:dyDescent="0.25">
      <c r="A374" s="128"/>
      <c r="B374" s="123"/>
      <c r="C374" s="123"/>
      <c r="D374" s="123"/>
      <c r="E374" s="123"/>
      <c r="F374" s="123"/>
      <c r="G374" s="123"/>
      <c r="H374" s="123"/>
      <c r="I374" s="123"/>
      <c r="J374" s="123"/>
      <c r="K374" s="123"/>
      <c r="L374" s="123"/>
      <c r="M374" s="123"/>
      <c r="N374" s="123"/>
      <c r="O374" s="123"/>
    </row>
    <row r="375" spans="1:15" x14ac:dyDescent="0.25">
      <c r="A375" s="128"/>
      <c r="B375" s="123"/>
      <c r="C375" s="123"/>
      <c r="D375" s="123"/>
      <c r="E375" s="123"/>
      <c r="F375" s="123"/>
      <c r="G375" s="123"/>
      <c r="H375" s="123"/>
      <c r="I375" s="123"/>
      <c r="J375" s="123"/>
      <c r="K375" s="123"/>
      <c r="L375" s="123"/>
      <c r="M375" s="123"/>
      <c r="N375" s="123"/>
      <c r="O375" s="123"/>
    </row>
    <row r="376" spans="1:15" x14ac:dyDescent="0.25">
      <c r="A376" s="128"/>
      <c r="B376" s="123"/>
      <c r="C376" s="123"/>
      <c r="D376" s="123"/>
      <c r="E376" s="123"/>
      <c r="F376" s="123"/>
      <c r="G376" s="123"/>
      <c r="H376" s="123"/>
      <c r="I376" s="123"/>
      <c r="J376" s="123"/>
      <c r="K376" s="123"/>
      <c r="L376" s="123"/>
      <c r="M376" s="123"/>
      <c r="N376" s="123"/>
      <c r="O376" s="123"/>
    </row>
    <row r="377" spans="1:15" x14ac:dyDescent="0.25">
      <c r="A377" s="128"/>
      <c r="B377" s="123"/>
      <c r="C377" s="123"/>
      <c r="D377" s="123"/>
      <c r="E377" s="123"/>
      <c r="F377" s="123"/>
      <c r="G377" s="123"/>
      <c r="H377" s="123"/>
      <c r="I377" s="123"/>
      <c r="J377" s="123"/>
      <c r="K377" s="123"/>
      <c r="L377" s="123"/>
      <c r="M377" s="123"/>
      <c r="N377" s="123"/>
      <c r="O377" s="123"/>
    </row>
    <row r="378" spans="1:15" x14ac:dyDescent="0.25">
      <c r="A378" s="128"/>
      <c r="B378" s="123"/>
      <c r="C378" s="123"/>
      <c r="D378" s="123"/>
      <c r="E378" s="123"/>
      <c r="F378" s="123"/>
      <c r="G378" s="123"/>
      <c r="H378" s="123"/>
      <c r="I378" s="123"/>
      <c r="J378" s="123"/>
      <c r="K378" s="123"/>
      <c r="L378" s="123"/>
      <c r="M378" s="123"/>
      <c r="N378" s="123"/>
      <c r="O378" s="123"/>
    </row>
    <row r="379" spans="1:15" x14ac:dyDescent="0.25">
      <c r="A379" s="128"/>
      <c r="B379" s="123"/>
      <c r="C379" s="123"/>
      <c r="D379" s="123"/>
      <c r="E379" s="123"/>
      <c r="F379" s="123"/>
      <c r="G379" s="123"/>
      <c r="H379" s="123"/>
      <c r="I379" s="123"/>
      <c r="J379" s="123"/>
      <c r="K379" s="123"/>
      <c r="L379" s="123"/>
      <c r="M379" s="123"/>
      <c r="N379" s="123"/>
      <c r="O379" s="123"/>
    </row>
    <row r="380" spans="1:15" x14ac:dyDescent="0.25">
      <c r="A380" s="128"/>
      <c r="B380" s="123"/>
      <c r="C380" s="123"/>
      <c r="D380" s="123"/>
      <c r="E380" s="123"/>
      <c r="F380" s="123"/>
      <c r="G380" s="123"/>
      <c r="H380" s="123"/>
      <c r="I380" s="123"/>
      <c r="J380" s="123"/>
      <c r="K380" s="123"/>
      <c r="L380" s="123"/>
      <c r="M380" s="123"/>
      <c r="N380" s="123"/>
      <c r="O380" s="123"/>
    </row>
    <row r="381" spans="1:15" x14ac:dyDescent="0.25">
      <c r="A381" s="128"/>
      <c r="B381" s="123"/>
      <c r="C381" s="123"/>
      <c r="D381" s="123"/>
      <c r="E381" s="123"/>
      <c r="F381" s="123"/>
      <c r="G381" s="123"/>
      <c r="H381" s="123"/>
      <c r="I381" s="123"/>
      <c r="J381" s="123"/>
      <c r="K381" s="123"/>
      <c r="L381" s="123"/>
      <c r="M381" s="123"/>
      <c r="N381" s="123"/>
      <c r="O381" s="123"/>
    </row>
    <row r="382" spans="1:15" x14ac:dyDescent="0.25">
      <c r="A382" s="128"/>
      <c r="B382" s="123"/>
      <c r="C382" s="123"/>
      <c r="D382" s="123"/>
      <c r="E382" s="123"/>
      <c r="F382" s="123"/>
      <c r="G382" s="123"/>
      <c r="H382" s="123"/>
      <c r="I382" s="123"/>
      <c r="J382" s="123"/>
      <c r="K382" s="123"/>
      <c r="L382" s="123"/>
      <c r="M382" s="123"/>
      <c r="N382" s="123"/>
      <c r="O382" s="123"/>
    </row>
    <row r="383" spans="1:15" x14ac:dyDescent="0.25">
      <c r="A383" s="128"/>
      <c r="B383" s="123"/>
      <c r="C383" s="123"/>
      <c r="D383" s="123"/>
      <c r="E383" s="123"/>
      <c r="F383" s="123"/>
      <c r="G383" s="123"/>
      <c r="H383" s="123"/>
      <c r="I383" s="123"/>
      <c r="J383" s="123"/>
      <c r="K383" s="123"/>
      <c r="L383" s="123"/>
      <c r="M383" s="123"/>
      <c r="N383" s="123"/>
      <c r="O383" s="123"/>
    </row>
    <row r="384" spans="1:15" x14ac:dyDescent="0.25">
      <c r="A384" s="128"/>
      <c r="B384" s="123"/>
      <c r="C384" s="123"/>
      <c r="D384" s="123"/>
      <c r="E384" s="123"/>
      <c r="F384" s="123"/>
      <c r="G384" s="123"/>
      <c r="H384" s="123"/>
      <c r="I384" s="123"/>
      <c r="J384" s="123"/>
      <c r="K384" s="123"/>
      <c r="L384" s="123"/>
      <c r="M384" s="123"/>
      <c r="N384" s="123"/>
      <c r="O384" s="123"/>
    </row>
    <row r="385" spans="1:15" x14ac:dyDescent="0.25">
      <c r="A385" s="128"/>
      <c r="B385" s="123"/>
      <c r="C385" s="123"/>
      <c r="D385" s="123"/>
      <c r="E385" s="123"/>
      <c r="F385" s="123"/>
      <c r="G385" s="123"/>
      <c r="H385" s="123"/>
      <c r="I385" s="123"/>
      <c r="J385" s="123"/>
      <c r="K385" s="123"/>
      <c r="L385" s="123"/>
      <c r="M385" s="123"/>
      <c r="N385" s="123"/>
      <c r="O385" s="123"/>
    </row>
    <row r="386" spans="1:15" x14ac:dyDescent="0.25">
      <c r="A386" s="128"/>
      <c r="B386" s="123"/>
      <c r="C386" s="123"/>
      <c r="D386" s="123"/>
      <c r="E386" s="123"/>
      <c r="F386" s="123"/>
      <c r="G386" s="123"/>
      <c r="H386" s="123"/>
      <c r="I386" s="123"/>
      <c r="J386" s="123"/>
      <c r="K386" s="123"/>
      <c r="L386" s="123"/>
      <c r="M386" s="123"/>
      <c r="N386" s="123"/>
      <c r="O386" s="123"/>
    </row>
    <row r="387" spans="1:15" x14ac:dyDescent="0.25">
      <c r="A387" s="128"/>
      <c r="B387" s="123"/>
      <c r="C387" s="123"/>
      <c r="D387" s="123"/>
      <c r="E387" s="123"/>
      <c r="F387" s="123"/>
      <c r="G387" s="123"/>
      <c r="H387" s="123"/>
      <c r="I387" s="123"/>
      <c r="J387" s="123"/>
      <c r="K387" s="123"/>
      <c r="L387" s="123"/>
      <c r="M387" s="123"/>
      <c r="N387" s="123"/>
      <c r="O387" s="123"/>
    </row>
    <row r="388" spans="1:15" x14ac:dyDescent="0.25">
      <c r="A388" s="128"/>
      <c r="B388" s="123"/>
      <c r="C388" s="123"/>
      <c r="D388" s="123"/>
      <c r="E388" s="123"/>
      <c r="F388" s="123"/>
      <c r="G388" s="123"/>
      <c r="H388" s="123"/>
      <c r="I388" s="123"/>
      <c r="J388" s="123"/>
      <c r="K388" s="123"/>
      <c r="L388" s="123"/>
      <c r="M388" s="123"/>
      <c r="N388" s="123"/>
      <c r="O388" s="123"/>
    </row>
    <row r="389" spans="1:15" x14ac:dyDescent="0.25">
      <c r="A389" s="128"/>
      <c r="B389" s="123"/>
      <c r="C389" s="123"/>
      <c r="D389" s="123"/>
      <c r="E389" s="123"/>
      <c r="F389" s="123"/>
      <c r="G389" s="123"/>
      <c r="H389" s="123"/>
      <c r="I389" s="123"/>
      <c r="J389" s="123"/>
      <c r="K389" s="123"/>
      <c r="L389" s="123"/>
      <c r="M389" s="123"/>
      <c r="N389" s="123"/>
      <c r="O389" s="123"/>
    </row>
    <row r="390" spans="1:15" x14ac:dyDescent="0.25">
      <c r="A390" s="128"/>
      <c r="B390" s="123"/>
      <c r="C390" s="123"/>
      <c r="D390" s="123"/>
      <c r="E390" s="123"/>
      <c r="F390" s="123"/>
      <c r="G390" s="123"/>
      <c r="H390" s="123"/>
      <c r="I390" s="123"/>
      <c r="J390" s="123"/>
      <c r="K390" s="123"/>
      <c r="L390" s="123"/>
      <c r="M390" s="123"/>
      <c r="N390" s="123"/>
      <c r="O390" s="123"/>
    </row>
    <row r="391" spans="1:15" x14ac:dyDescent="0.25">
      <c r="A391" s="128"/>
      <c r="B391" s="123"/>
      <c r="C391" s="123"/>
      <c r="D391" s="123"/>
      <c r="E391" s="123"/>
      <c r="F391" s="123"/>
      <c r="G391" s="123"/>
      <c r="H391" s="123"/>
      <c r="I391" s="123"/>
      <c r="J391" s="123"/>
      <c r="K391" s="123"/>
      <c r="L391" s="123"/>
      <c r="M391" s="123"/>
      <c r="N391" s="123"/>
      <c r="O391" s="123"/>
    </row>
    <row r="392" spans="1:15" x14ac:dyDescent="0.25">
      <c r="A392" s="128"/>
      <c r="B392" s="123"/>
      <c r="C392" s="123"/>
      <c r="D392" s="123"/>
      <c r="E392" s="123"/>
      <c r="F392" s="123"/>
      <c r="G392" s="123"/>
      <c r="H392" s="123"/>
      <c r="I392" s="123"/>
      <c r="J392" s="123"/>
      <c r="K392" s="123"/>
      <c r="L392" s="123"/>
      <c r="M392" s="123"/>
      <c r="N392" s="123"/>
      <c r="O392" s="123"/>
    </row>
    <row r="393" spans="1:15" x14ac:dyDescent="0.25">
      <c r="A393" s="128"/>
      <c r="B393" s="123"/>
      <c r="C393" s="123"/>
      <c r="D393" s="123"/>
      <c r="E393" s="123"/>
      <c r="F393" s="123"/>
      <c r="G393" s="123"/>
      <c r="H393" s="123"/>
      <c r="I393" s="123"/>
      <c r="J393" s="123"/>
      <c r="K393" s="123"/>
      <c r="L393" s="123"/>
      <c r="M393" s="123"/>
      <c r="N393" s="123"/>
      <c r="O393" s="123"/>
    </row>
    <row r="394" spans="1:15" x14ac:dyDescent="0.25">
      <c r="A394" s="128"/>
      <c r="B394" s="123"/>
      <c r="C394" s="123"/>
      <c r="D394" s="123"/>
      <c r="E394" s="123"/>
      <c r="F394" s="123"/>
      <c r="G394" s="123"/>
      <c r="H394" s="123"/>
      <c r="I394" s="123"/>
      <c r="J394" s="123"/>
      <c r="K394" s="123"/>
      <c r="L394" s="123"/>
      <c r="M394" s="123"/>
      <c r="N394" s="123"/>
      <c r="O394" s="123"/>
    </row>
    <row r="395" spans="1:15" x14ac:dyDescent="0.25">
      <c r="A395" s="128"/>
      <c r="B395" s="123"/>
      <c r="C395" s="123"/>
      <c r="D395" s="123"/>
      <c r="E395" s="123"/>
      <c r="F395" s="123"/>
      <c r="G395" s="123"/>
      <c r="H395" s="123"/>
      <c r="I395" s="123"/>
      <c r="J395" s="123"/>
      <c r="K395" s="123"/>
      <c r="L395" s="123"/>
      <c r="M395" s="123"/>
      <c r="N395" s="123"/>
      <c r="O395" s="123"/>
    </row>
    <row r="396" spans="1:15" x14ac:dyDescent="0.25">
      <c r="A396" s="128"/>
      <c r="B396" s="123"/>
      <c r="C396" s="123"/>
      <c r="D396" s="123"/>
      <c r="E396" s="123"/>
      <c r="F396" s="123"/>
      <c r="G396" s="123"/>
      <c r="H396" s="123"/>
      <c r="I396" s="123"/>
      <c r="J396" s="123"/>
      <c r="K396" s="123"/>
      <c r="L396" s="123"/>
      <c r="M396" s="123"/>
      <c r="N396" s="123"/>
      <c r="O396" s="123"/>
    </row>
    <row r="397" spans="1:15" x14ac:dyDescent="0.25">
      <c r="A397" s="128"/>
      <c r="B397" s="123"/>
      <c r="C397" s="123"/>
      <c r="D397" s="123"/>
      <c r="E397" s="123"/>
      <c r="F397" s="123"/>
      <c r="G397" s="123"/>
      <c r="H397" s="123"/>
      <c r="I397" s="123"/>
      <c r="J397" s="123"/>
      <c r="K397" s="123"/>
      <c r="L397" s="123"/>
      <c r="M397" s="123"/>
      <c r="N397" s="123"/>
      <c r="O397" s="123"/>
    </row>
    <row r="398" spans="1:15" x14ac:dyDescent="0.25">
      <c r="A398" s="128"/>
      <c r="B398" s="123"/>
      <c r="C398" s="123"/>
      <c r="D398" s="123"/>
      <c r="E398" s="123"/>
      <c r="F398" s="123"/>
      <c r="G398" s="123"/>
      <c r="H398" s="123"/>
      <c r="I398" s="123"/>
      <c r="J398" s="123"/>
      <c r="K398" s="123"/>
      <c r="L398" s="123"/>
      <c r="M398" s="123"/>
      <c r="N398" s="123"/>
      <c r="O398" s="123"/>
    </row>
    <row r="399" spans="1:15" x14ac:dyDescent="0.25">
      <c r="A399" s="128"/>
      <c r="B399" s="123"/>
      <c r="C399" s="123"/>
      <c r="D399" s="123"/>
      <c r="E399" s="123"/>
      <c r="F399" s="123"/>
      <c r="G399" s="123"/>
      <c r="H399" s="123"/>
      <c r="I399" s="123"/>
      <c r="J399" s="123"/>
      <c r="K399" s="123"/>
      <c r="L399" s="123"/>
      <c r="M399" s="123"/>
      <c r="N399" s="123"/>
      <c r="O399" s="123"/>
    </row>
    <row r="400" spans="1:15" x14ac:dyDescent="0.25">
      <c r="A400" s="128"/>
      <c r="B400" s="123"/>
      <c r="C400" s="123"/>
      <c r="D400" s="123"/>
      <c r="E400" s="123"/>
      <c r="F400" s="123"/>
      <c r="G400" s="123"/>
      <c r="H400" s="123"/>
      <c r="I400" s="123"/>
      <c r="J400" s="123"/>
      <c r="K400" s="123"/>
      <c r="L400" s="123"/>
      <c r="M400" s="123"/>
      <c r="N400" s="123"/>
      <c r="O400" s="123"/>
    </row>
    <row r="401" spans="1:15" x14ac:dyDescent="0.25">
      <c r="A401" s="128"/>
      <c r="B401" s="123"/>
      <c r="C401" s="123"/>
      <c r="D401" s="123"/>
      <c r="E401" s="123"/>
      <c r="F401" s="123"/>
      <c r="G401" s="123"/>
      <c r="H401" s="123"/>
      <c r="I401" s="123"/>
      <c r="J401" s="123"/>
      <c r="K401" s="123"/>
      <c r="L401" s="123"/>
      <c r="M401" s="123"/>
      <c r="N401" s="123"/>
      <c r="O401" s="123"/>
    </row>
    <row r="402" spans="1:15" x14ac:dyDescent="0.25">
      <c r="A402" s="128"/>
      <c r="B402" s="123"/>
      <c r="C402" s="123"/>
      <c r="D402" s="123"/>
      <c r="E402" s="123"/>
      <c r="F402" s="123"/>
      <c r="G402" s="123"/>
      <c r="H402" s="123"/>
      <c r="I402" s="123"/>
      <c r="J402" s="123"/>
      <c r="K402" s="123"/>
      <c r="L402" s="123"/>
      <c r="M402" s="123"/>
      <c r="N402" s="123"/>
      <c r="O402" s="123"/>
    </row>
    <row r="403" spans="1:15" x14ac:dyDescent="0.25">
      <c r="A403" s="128"/>
      <c r="B403" s="123"/>
      <c r="C403" s="123"/>
      <c r="D403" s="123"/>
      <c r="E403" s="123"/>
      <c r="F403" s="123"/>
      <c r="G403" s="123"/>
      <c r="H403" s="123"/>
      <c r="I403" s="123"/>
      <c r="J403" s="123"/>
      <c r="K403" s="123"/>
      <c r="L403" s="123"/>
      <c r="M403" s="123"/>
      <c r="N403" s="123"/>
      <c r="O403" s="123"/>
    </row>
    <row r="404" spans="1:15" x14ac:dyDescent="0.25">
      <c r="A404" s="128"/>
      <c r="B404" s="123"/>
      <c r="C404" s="123"/>
      <c r="D404" s="123"/>
      <c r="E404" s="123"/>
      <c r="F404" s="123"/>
      <c r="G404" s="123"/>
      <c r="H404" s="123"/>
      <c r="I404" s="123"/>
      <c r="J404" s="123"/>
      <c r="K404" s="123"/>
      <c r="L404" s="123"/>
      <c r="M404" s="123"/>
      <c r="N404" s="123"/>
      <c r="O404" s="123"/>
    </row>
    <row r="405" spans="1:15" x14ac:dyDescent="0.25">
      <c r="A405" s="128"/>
      <c r="B405" s="123"/>
      <c r="C405" s="123"/>
      <c r="D405" s="123"/>
      <c r="E405" s="123"/>
      <c r="F405" s="123"/>
      <c r="G405" s="123"/>
      <c r="H405" s="123"/>
      <c r="I405" s="123"/>
      <c r="J405" s="123"/>
      <c r="K405" s="123"/>
      <c r="L405" s="123"/>
      <c r="M405" s="123"/>
      <c r="N405" s="123"/>
      <c r="O405" s="123"/>
    </row>
    <row r="406" spans="1:15" x14ac:dyDescent="0.25">
      <c r="A406" s="128"/>
      <c r="B406" s="123"/>
      <c r="C406" s="123"/>
      <c r="D406" s="123"/>
      <c r="E406" s="123"/>
      <c r="F406" s="123"/>
      <c r="G406" s="123"/>
      <c r="H406" s="123"/>
      <c r="I406" s="123"/>
      <c r="J406" s="123"/>
      <c r="K406" s="123"/>
      <c r="L406" s="123"/>
      <c r="M406" s="123"/>
      <c r="N406" s="123"/>
      <c r="O406" s="123"/>
    </row>
    <row r="407" spans="1:15" x14ac:dyDescent="0.25">
      <c r="A407" s="128"/>
      <c r="B407" s="123"/>
      <c r="C407" s="123"/>
      <c r="D407" s="123"/>
      <c r="E407" s="123"/>
      <c r="F407" s="123"/>
      <c r="G407" s="123"/>
      <c r="H407" s="123"/>
      <c r="I407" s="123"/>
      <c r="J407" s="123"/>
      <c r="K407" s="123"/>
      <c r="L407" s="123"/>
      <c r="M407" s="123"/>
      <c r="N407" s="123"/>
      <c r="O407" s="123"/>
    </row>
    <row r="408" spans="1:15" x14ac:dyDescent="0.25">
      <c r="A408" s="128"/>
      <c r="B408" s="123"/>
      <c r="C408" s="123"/>
      <c r="D408" s="123"/>
      <c r="E408" s="123"/>
      <c r="F408" s="123"/>
      <c r="G408" s="123"/>
      <c r="H408" s="123"/>
      <c r="I408" s="123"/>
      <c r="J408" s="123"/>
      <c r="K408" s="123"/>
      <c r="L408" s="123"/>
      <c r="M408" s="123"/>
      <c r="N408" s="123"/>
      <c r="O408" s="123"/>
    </row>
    <row r="409" spans="1:15" x14ac:dyDescent="0.25">
      <c r="A409" s="128"/>
      <c r="B409" s="123"/>
      <c r="C409" s="123"/>
      <c r="D409" s="123"/>
      <c r="E409" s="123"/>
      <c r="F409" s="123"/>
      <c r="G409" s="123"/>
      <c r="H409" s="123"/>
      <c r="I409" s="123"/>
      <c r="J409" s="123"/>
      <c r="K409" s="123"/>
      <c r="L409" s="123"/>
      <c r="M409" s="123"/>
      <c r="N409" s="123"/>
      <c r="O409" s="123"/>
    </row>
    <row r="410" spans="1:15" x14ac:dyDescent="0.25">
      <c r="A410" s="128"/>
      <c r="B410" s="123"/>
      <c r="C410" s="123"/>
      <c r="D410" s="123"/>
      <c r="E410" s="123"/>
      <c r="F410" s="123"/>
      <c r="G410" s="123"/>
      <c r="H410" s="123"/>
      <c r="I410" s="123"/>
      <c r="J410" s="123"/>
      <c r="K410" s="123"/>
      <c r="L410" s="123"/>
      <c r="M410" s="123"/>
      <c r="N410" s="123"/>
      <c r="O410" s="123"/>
    </row>
    <row r="411" spans="1:15" x14ac:dyDescent="0.25">
      <c r="A411" s="128"/>
      <c r="B411" s="123"/>
      <c r="C411" s="123"/>
      <c r="D411" s="123"/>
      <c r="E411" s="123"/>
      <c r="F411" s="123"/>
      <c r="G411" s="123"/>
      <c r="H411" s="123"/>
      <c r="I411" s="123"/>
      <c r="J411" s="123"/>
      <c r="K411" s="123"/>
      <c r="L411" s="123"/>
      <c r="M411" s="123"/>
      <c r="N411" s="123"/>
      <c r="O411" s="123"/>
    </row>
    <row r="412" spans="1:15" x14ac:dyDescent="0.25">
      <c r="A412" s="128"/>
      <c r="B412" s="123"/>
      <c r="C412" s="123"/>
      <c r="D412" s="123"/>
      <c r="E412" s="123"/>
      <c r="F412" s="123"/>
      <c r="G412" s="123"/>
      <c r="H412" s="123"/>
      <c r="I412" s="123"/>
      <c r="J412" s="123"/>
      <c r="K412" s="123"/>
      <c r="L412" s="123"/>
      <c r="M412" s="123"/>
      <c r="N412" s="123"/>
      <c r="O412" s="123"/>
    </row>
    <row r="413" spans="1:15" x14ac:dyDescent="0.25">
      <c r="A413" s="128"/>
      <c r="B413" s="123"/>
      <c r="C413" s="123"/>
      <c r="D413" s="123"/>
      <c r="E413" s="123"/>
      <c r="F413" s="123"/>
      <c r="G413" s="123"/>
      <c r="H413" s="123"/>
      <c r="I413" s="123"/>
      <c r="J413" s="123"/>
      <c r="K413" s="123"/>
      <c r="L413" s="123"/>
      <c r="M413" s="123"/>
      <c r="N413" s="123"/>
      <c r="O413" s="123"/>
    </row>
    <row r="414" spans="1:15" x14ac:dyDescent="0.25">
      <c r="A414" s="128"/>
      <c r="B414" s="123"/>
      <c r="C414" s="123"/>
      <c r="D414" s="123"/>
      <c r="E414" s="123"/>
      <c r="F414" s="123"/>
      <c r="G414" s="123"/>
      <c r="H414" s="123"/>
      <c r="I414" s="123"/>
      <c r="J414" s="123"/>
      <c r="K414" s="123"/>
      <c r="L414" s="123"/>
      <c r="M414" s="123"/>
      <c r="N414" s="123"/>
      <c r="O414" s="123"/>
    </row>
    <row r="415" spans="1:15" x14ac:dyDescent="0.25">
      <c r="A415" s="128"/>
      <c r="B415" s="123"/>
      <c r="C415" s="123"/>
      <c r="D415" s="123"/>
      <c r="E415" s="123"/>
      <c r="F415" s="123"/>
      <c r="G415" s="123"/>
      <c r="H415" s="123"/>
      <c r="I415" s="123"/>
      <c r="J415" s="123"/>
      <c r="K415" s="123"/>
      <c r="L415" s="123"/>
      <c r="M415" s="123"/>
      <c r="N415" s="123"/>
      <c r="O415" s="123"/>
    </row>
    <row r="416" spans="1:15" x14ac:dyDescent="0.25">
      <c r="A416" s="128"/>
      <c r="B416" s="123"/>
      <c r="C416" s="123"/>
      <c r="D416" s="123"/>
      <c r="E416" s="123"/>
      <c r="F416" s="123"/>
      <c r="G416" s="123"/>
      <c r="H416" s="123"/>
      <c r="I416" s="123"/>
      <c r="J416" s="123"/>
      <c r="K416" s="123"/>
      <c r="L416" s="123"/>
      <c r="M416" s="123"/>
      <c r="N416" s="123"/>
      <c r="O416" s="123"/>
    </row>
    <row r="417" spans="1:15" x14ac:dyDescent="0.25">
      <c r="A417" s="128"/>
      <c r="B417" s="123"/>
      <c r="C417" s="123"/>
      <c r="D417" s="123"/>
      <c r="E417" s="123"/>
      <c r="F417" s="123"/>
      <c r="G417" s="123"/>
      <c r="H417" s="123"/>
      <c r="I417" s="123"/>
      <c r="J417" s="123"/>
      <c r="K417" s="123"/>
      <c r="L417" s="123"/>
      <c r="M417" s="123"/>
      <c r="N417" s="123"/>
      <c r="O417" s="123"/>
    </row>
    <row r="418" spans="1:15" x14ac:dyDescent="0.25">
      <c r="A418" s="128"/>
      <c r="B418" s="123"/>
      <c r="C418" s="123"/>
      <c r="D418" s="123"/>
      <c r="E418" s="123"/>
      <c r="F418" s="123"/>
      <c r="G418" s="123"/>
      <c r="H418" s="123"/>
      <c r="I418" s="123"/>
      <c r="J418" s="123"/>
      <c r="K418" s="123"/>
      <c r="L418" s="123"/>
      <c r="M418" s="123"/>
      <c r="N418" s="123"/>
      <c r="O418" s="123"/>
    </row>
    <row r="419" spans="1:15" x14ac:dyDescent="0.25">
      <c r="A419" s="128"/>
      <c r="B419" s="123"/>
      <c r="C419" s="123"/>
      <c r="D419" s="123"/>
      <c r="E419" s="123"/>
      <c r="F419" s="123"/>
      <c r="G419" s="123"/>
      <c r="H419" s="123"/>
      <c r="I419" s="123"/>
      <c r="J419" s="123"/>
      <c r="K419" s="123"/>
      <c r="L419" s="123"/>
      <c r="M419" s="123"/>
      <c r="N419" s="123"/>
      <c r="O419" s="123"/>
    </row>
    <row r="420" spans="1:15" x14ac:dyDescent="0.25">
      <c r="A420" s="128"/>
      <c r="B420" s="123"/>
      <c r="C420" s="123"/>
      <c r="D420" s="123"/>
      <c r="E420" s="123"/>
      <c r="F420" s="123"/>
      <c r="G420" s="123"/>
      <c r="H420" s="123"/>
      <c r="I420" s="123"/>
      <c r="J420" s="123"/>
      <c r="K420" s="123"/>
      <c r="L420" s="123"/>
      <c r="M420" s="123"/>
      <c r="N420" s="123"/>
      <c r="O420" s="123"/>
    </row>
    <row r="421" spans="1:15" x14ac:dyDescent="0.25">
      <c r="A421" s="128"/>
      <c r="B421" s="123"/>
      <c r="C421" s="123"/>
      <c r="D421" s="123"/>
      <c r="E421" s="123"/>
      <c r="F421" s="123"/>
      <c r="G421" s="123"/>
      <c r="H421" s="123"/>
      <c r="I421" s="123"/>
      <c r="J421" s="123"/>
      <c r="K421" s="123"/>
      <c r="L421" s="123"/>
      <c r="M421" s="123"/>
      <c r="N421" s="123"/>
      <c r="O421" s="123"/>
    </row>
    <row r="422" spans="1:15" x14ac:dyDescent="0.25">
      <c r="A422" s="128"/>
      <c r="B422" s="123"/>
      <c r="C422" s="123"/>
      <c r="D422" s="123"/>
      <c r="E422" s="123"/>
      <c r="F422" s="123"/>
      <c r="G422" s="123"/>
      <c r="H422" s="123"/>
      <c r="I422" s="123"/>
      <c r="J422" s="123"/>
      <c r="K422" s="123"/>
      <c r="L422" s="123"/>
      <c r="M422" s="123"/>
      <c r="N422" s="123"/>
      <c r="O422" s="123"/>
    </row>
    <row r="423" spans="1:15" x14ac:dyDescent="0.25">
      <c r="A423" s="128"/>
      <c r="B423" s="123"/>
      <c r="C423" s="123"/>
      <c r="D423" s="123"/>
      <c r="E423" s="123"/>
      <c r="F423" s="123"/>
      <c r="G423" s="123"/>
      <c r="H423" s="123"/>
      <c r="I423" s="123"/>
      <c r="J423" s="123"/>
      <c r="K423" s="123"/>
      <c r="L423" s="123"/>
      <c r="M423" s="123"/>
      <c r="N423" s="123"/>
      <c r="O423" s="123"/>
    </row>
    <row r="424" spans="1:15" x14ac:dyDescent="0.25">
      <c r="A424" s="128"/>
      <c r="B424" s="123"/>
      <c r="C424" s="123"/>
      <c r="D424" s="123"/>
      <c r="E424" s="123"/>
      <c r="F424" s="123"/>
      <c r="G424" s="123"/>
      <c r="H424" s="123"/>
      <c r="I424" s="123"/>
      <c r="J424" s="123"/>
      <c r="K424" s="123"/>
      <c r="L424" s="123"/>
      <c r="M424" s="123"/>
      <c r="N424" s="123"/>
      <c r="O424" s="123"/>
    </row>
    <row r="425" spans="1:15" x14ac:dyDescent="0.25">
      <c r="A425" s="128"/>
      <c r="B425" s="123"/>
      <c r="C425" s="123"/>
      <c r="D425" s="123"/>
      <c r="E425" s="123"/>
      <c r="F425" s="123"/>
      <c r="G425" s="123"/>
      <c r="H425" s="123"/>
      <c r="I425" s="123"/>
      <c r="J425" s="123"/>
      <c r="K425" s="123"/>
      <c r="L425" s="123"/>
      <c r="M425" s="123"/>
      <c r="N425" s="123"/>
      <c r="O425" s="123"/>
    </row>
    <row r="426" spans="1:15" x14ac:dyDescent="0.25">
      <c r="A426" s="128"/>
      <c r="B426" s="123"/>
      <c r="C426" s="123"/>
      <c r="D426" s="123"/>
      <c r="E426" s="123"/>
      <c r="F426" s="123"/>
      <c r="G426" s="123"/>
      <c r="H426" s="123"/>
      <c r="I426" s="123"/>
      <c r="J426" s="123"/>
      <c r="K426" s="123"/>
      <c r="L426" s="123"/>
      <c r="M426" s="123"/>
      <c r="N426" s="123"/>
      <c r="O426" s="123"/>
    </row>
    <row r="427" spans="1:15" x14ac:dyDescent="0.25">
      <c r="A427" s="128"/>
      <c r="B427" s="123"/>
      <c r="C427" s="123"/>
      <c r="D427" s="123"/>
      <c r="E427" s="123"/>
      <c r="F427" s="123"/>
      <c r="G427" s="123"/>
      <c r="H427" s="123"/>
      <c r="I427" s="123"/>
      <c r="J427" s="123"/>
      <c r="K427" s="123"/>
      <c r="L427" s="123"/>
      <c r="M427" s="123"/>
      <c r="N427" s="123"/>
      <c r="O427" s="123"/>
    </row>
    <row r="428" spans="1:15" x14ac:dyDescent="0.25">
      <c r="A428" s="128"/>
      <c r="B428" s="123"/>
      <c r="C428" s="123"/>
      <c r="D428" s="123"/>
      <c r="E428" s="123"/>
      <c r="F428" s="123"/>
      <c r="G428" s="123"/>
      <c r="H428" s="123"/>
      <c r="I428" s="123"/>
      <c r="J428" s="123"/>
      <c r="K428" s="123"/>
      <c r="L428" s="123"/>
      <c r="M428" s="123"/>
      <c r="N428" s="123"/>
      <c r="O428" s="123"/>
    </row>
    <row r="429" spans="1:15" x14ac:dyDescent="0.25">
      <c r="A429" s="128"/>
      <c r="B429" s="123"/>
      <c r="C429" s="123"/>
      <c r="D429" s="123"/>
      <c r="E429" s="123"/>
      <c r="F429" s="123"/>
      <c r="G429" s="123"/>
      <c r="H429" s="123"/>
      <c r="I429" s="123"/>
      <c r="J429" s="123"/>
      <c r="K429" s="123"/>
      <c r="L429" s="123"/>
      <c r="M429" s="123"/>
      <c r="N429" s="123"/>
      <c r="O429" s="123"/>
    </row>
    <row r="430" spans="1:15" x14ac:dyDescent="0.25">
      <c r="A430" s="128"/>
      <c r="B430" s="123"/>
      <c r="C430" s="123"/>
      <c r="D430" s="123"/>
      <c r="E430" s="123"/>
      <c r="F430" s="123"/>
      <c r="G430" s="123"/>
      <c r="H430" s="123"/>
      <c r="I430" s="123"/>
      <c r="J430" s="123"/>
      <c r="K430" s="123"/>
      <c r="L430" s="123"/>
      <c r="M430" s="123"/>
      <c r="N430" s="123"/>
      <c r="O430" s="123"/>
    </row>
    <row r="431" spans="1:15" x14ac:dyDescent="0.25">
      <c r="A431" s="128"/>
      <c r="B431" s="123"/>
      <c r="C431" s="123"/>
      <c r="D431" s="123"/>
      <c r="E431" s="123"/>
      <c r="F431" s="123"/>
      <c r="G431" s="123"/>
      <c r="H431" s="123"/>
      <c r="I431" s="123"/>
      <c r="J431" s="123"/>
      <c r="K431" s="123"/>
      <c r="L431" s="123"/>
      <c r="M431" s="123"/>
      <c r="N431" s="123"/>
      <c r="O431" s="123"/>
    </row>
    <row r="432" spans="1:15" x14ac:dyDescent="0.25">
      <c r="A432" s="128"/>
      <c r="B432" s="123"/>
      <c r="C432" s="123"/>
      <c r="D432" s="123"/>
      <c r="E432" s="123"/>
      <c r="F432" s="123"/>
      <c r="G432" s="123"/>
      <c r="H432" s="123"/>
      <c r="I432" s="123"/>
      <c r="J432" s="123"/>
      <c r="K432" s="123"/>
      <c r="L432" s="123"/>
      <c r="M432" s="123"/>
      <c r="N432" s="123"/>
      <c r="O432" s="123"/>
    </row>
    <row r="433" spans="1:15" x14ac:dyDescent="0.25">
      <c r="A433" s="128"/>
      <c r="B433" s="123"/>
      <c r="C433" s="123"/>
      <c r="D433" s="123"/>
      <c r="E433" s="123"/>
      <c r="F433" s="123"/>
      <c r="G433" s="123"/>
      <c r="H433" s="123"/>
      <c r="I433" s="123"/>
      <c r="J433" s="123"/>
      <c r="K433" s="123"/>
      <c r="L433" s="123"/>
      <c r="M433" s="123"/>
      <c r="N433" s="123"/>
      <c r="O433" s="123"/>
    </row>
    <row r="434" spans="1:15" x14ac:dyDescent="0.25">
      <c r="A434" s="128"/>
      <c r="B434" s="123"/>
      <c r="C434" s="123"/>
      <c r="D434" s="123"/>
      <c r="E434" s="123"/>
      <c r="F434" s="123"/>
      <c r="G434" s="123"/>
      <c r="H434" s="123"/>
      <c r="I434" s="123"/>
      <c r="J434" s="123"/>
      <c r="K434" s="123"/>
      <c r="L434" s="123"/>
      <c r="M434" s="123"/>
      <c r="N434" s="123"/>
      <c r="O434" s="123"/>
    </row>
    <row r="435" spans="1:15" x14ac:dyDescent="0.25">
      <c r="A435" s="128"/>
      <c r="B435" s="123"/>
      <c r="C435" s="123"/>
      <c r="D435" s="123"/>
      <c r="E435" s="123"/>
      <c r="F435" s="123"/>
      <c r="G435" s="123"/>
      <c r="H435" s="123"/>
      <c r="I435" s="123"/>
      <c r="J435" s="123"/>
      <c r="K435" s="123"/>
      <c r="L435" s="123"/>
      <c r="M435" s="123"/>
      <c r="N435" s="123"/>
      <c r="O435" s="123"/>
    </row>
    <row r="436" spans="1:15" x14ac:dyDescent="0.25">
      <c r="A436" s="128"/>
      <c r="B436" s="123"/>
      <c r="C436" s="123"/>
      <c r="D436" s="123"/>
      <c r="E436" s="123"/>
      <c r="F436" s="123"/>
      <c r="G436" s="123"/>
      <c r="H436" s="123"/>
      <c r="I436" s="123"/>
      <c r="J436" s="123"/>
      <c r="K436" s="123"/>
      <c r="L436" s="123"/>
      <c r="M436" s="123"/>
      <c r="N436" s="123"/>
      <c r="O436" s="123"/>
    </row>
    <row r="437" spans="1:15" x14ac:dyDescent="0.25">
      <c r="A437" s="128"/>
      <c r="B437" s="123"/>
      <c r="C437" s="123"/>
      <c r="D437" s="123"/>
      <c r="E437" s="123"/>
      <c r="F437" s="123"/>
      <c r="G437" s="123"/>
      <c r="H437" s="123"/>
      <c r="I437" s="123"/>
      <c r="J437" s="123"/>
      <c r="K437" s="123"/>
      <c r="L437" s="123"/>
      <c r="M437" s="123"/>
      <c r="N437" s="123"/>
      <c r="O437" s="123"/>
    </row>
    <row r="438" spans="1:15" x14ac:dyDescent="0.25">
      <c r="A438" s="128"/>
      <c r="B438" s="123"/>
      <c r="C438" s="123"/>
      <c r="D438" s="123"/>
      <c r="E438" s="123"/>
      <c r="F438" s="123"/>
      <c r="G438" s="123"/>
      <c r="H438" s="123"/>
      <c r="I438" s="123"/>
      <c r="J438" s="123"/>
      <c r="K438" s="123"/>
      <c r="L438" s="123"/>
      <c r="M438" s="123"/>
      <c r="N438" s="123"/>
      <c r="O438" s="123"/>
    </row>
  </sheetData>
  <mergeCells count="3">
    <mergeCell ref="C248:E248"/>
    <mergeCell ref="A2:B2"/>
    <mergeCell ref="C2:F3"/>
  </mergeCells>
  <phoneticPr fontId="0" type="noConversion"/>
  <printOptions gridLinesSet="0"/>
  <pageMargins left="0.31496062992125984" right="3.937007874015748E-2" top="0.31496062992125984" bottom="0.31496062992125984" header="0" footer="0"/>
  <pageSetup paperSize="9" scale="56" firstPageNumber="4" orientation="portrait" useFirstPageNumber="1" r:id="rId1"/>
  <headerFooter alignWithMargins="0">
    <oddFooter>&amp;CPD.&amp;P</oddFooter>
  </headerFooter>
  <rowBreaks count="4" manualBreakCount="4">
    <brk id="43" max="16383" man="1"/>
    <brk id="82" max="16383" man="1"/>
    <brk id="163" max="6" man="1"/>
    <brk id="20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387A-1FAE-4A1E-8056-6FA86B6350C4}">
  <sheetPr>
    <tabColor rgb="FF00B050"/>
  </sheetPr>
  <dimension ref="A1:O260"/>
  <sheetViews>
    <sheetView showGridLines="0" tabSelected="1" view="pageBreakPreview" zoomScaleNormal="100" zoomScaleSheetLayoutView="100" workbookViewId="0">
      <selection activeCell="C51" sqref="C51"/>
    </sheetView>
  </sheetViews>
  <sheetFormatPr defaultColWidth="9.109375" defaultRowHeight="13.2" x14ac:dyDescent="0.25"/>
  <cols>
    <col min="1" max="1" width="12.109375" style="122" customWidth="1"/>
    <col min="2" max="2" width="13.33203125" style="21" customWidth="1"/>
    <col min="3" max="3" width="43.6640625" style="21" customWidth="1"/>
    <col min="4" max="4" width="8.33203125" style="22" customWidth="1"/>
    <col min="5" max="5" width="13" style="25" customWidth="1"/>
    <col min="6" max="6" width="8.88671875" style="23" customWidth="1"/>
    <col min="7" max="7" width="17.88671875" style="24" customWidth="1"/>
    <col min="8" max="8" width="12.5546875" style="19" hidden="1" customWidth="1"/>
    <col min="9" max="10" width="0" style="19" hidden="1" customWidth="1"/>
    <col min="11" max="16384" width="9.109375" style="19"/>
  </cols>
  <sheetData>
    <row r="1" spans="1:7" x14ac:dyDescent="0.25">
      <c r="A1" s="424"/>
      <c r="B1" s="425"/>
      <c r="C1" s="426"/>
      <c r="D1" s="427"/>
      <c r="E1" s="428"/>
      <c r="F1" s="429"/>
      <c r="G1" s="430"/>
    </row>
    <row r="2" spans="1:7" ht="31.5" customHeight="1" x14ac:dyDescent="0.25">
      <c r="A2" s="511" t="s">
        <v>304</v>
      </c>
      <c r="B2" s="513"/>
      <c r="C2" s="506" t="s">
        <v>347</v>
      </c>
      <c r="D2" s="507"/>
      <c r="E2" s="507"/>
      <c r="F2" s="508"/>
      <c r="G2" s="492" t="s">
        <v>414</v>
      </c>
    </row>
    <row r="3" spans="1:7" ht="34.5" customHeight="1" thickBot="1" x14ac:dyDescent="0.3">
      <c r="A3" s="407"/>
      <c r="B3" s="408"/>
      <c r="C3" s="506"/>
      <c r="D3" s="507"/>
      <c r="E3" s="507"/>
      <c r="F3" s="508"/>
      <c r="G3" s="409"/>
    </row>
    <row r="4" spans="1:7" ht="27" thickBot="1" x14ac:dyDescent="0.3">
      <c r="A4" s="129" t="s">
        <v>33</v>
      </c>
      <c r="B4" s="130" t="s">
        <v>8</v>
      </c>
      <c r="C4" s="130" t="s">
        <v>9</v>
      </c>
      <c r="D4" s="130" t="s">
        <v>10</v>
      </c>
      <c r="E4" s="131" t="s">
        <v>11</v>
      </c>
      <c r="F4" s="132" t="s">
        <v>12</v>
      </c>
      <c r="G4" s="133" t="s">
        <v>13</v>
      </c>
    </row>
    <row r="5" spans="1:7" x14ac:dyDescent="0.25">
      <c r="A5" s="134"/>
      <c r="B5" s="53"/>
      <c r="D5" s="371"/>
      <c r="E5" s="372"/>
      <c r="F5" s="55"/>
      <c r="G5" s="135"/>
    </row>
    <row r="6" spans="1:7" ht="79.2" x14ac:dyDescent="0.25">
      <c r="A6" s="480">
        <v>4</v>
      </c>
      <c r="B6" s="53"/>
      <c r="C6" s="479" t="s">
        <v>395</v>
      </c>
      <c r="D6" s="371"/>
      <c r="E6" s="372"/>
      <c r="F6" s="55"/>
      <c r="G6" s="135"/>
    </row>
    <row r="7" spans="1:7" x14ac:dyDescent="0.25">
      <c r="A7" s="134"/>
      <c r="B7" s="53"/>
      <c r="C7" s="478"/>
      <c r="D7" s="371"/>
      <c r="E7" s="372"/>
      <c r="F7" s="55"/>
      <c r="G7" s="135"/>
    </row>
    <row r="8" spans="1:7" x14ac:dyDescent="0.25">
      <c r="A8" s="480"/>
      <c r="B8" s="53"/>
      <c r="C8" s="491"/>
      <c r="D8" s="371"/>
      <c r="E8" s="372"/>
      <c r="F8" s="55"/>
      <c r="G8" s="135"/>
    </row>
    <row r="9" spans="1:7" x14ac:dyDescent="0.25">
      <c r="A9" s="480"/>
      <c r="B9" s="53"/>
      <c r="C9" s="491"/>
      <c r="D9" s="371"/>
      <c r="E9" s="372"/>
      <c r="F9" s="55"/>
      <c r="G9" s="135"/>
    </row>
    <row r="10" spans="1:7" x14ac:dyDescent="0.25">
      <c r="A10" s="490">
        <v>4.0999999999999996</v>
      </c>
      <c r="B10" s="485"/>
      <c r="C10" s="489" t="s">
        <v>394</v>
      </c>
      <c r="D10" s="485"/>
      <c r="E10" s="484"/>
      <c r="F10" s="483"/>
      <c r="G10" s="482"/>
    </row>
    <row r="11" spans="1:7" x14ac:dyDescent="0.25">
      <c r="A11" s="487"/>
      <c r="B11" s="485"/>
      <c r="C11" s="486"/>
      <c r="D11" s="485"/>
      <c r="E11" s="484"/>
      <c r="F11" s="483"/>
      <c r="G11" s="482"/>
    </row>
    <row r="12" spans="1:7" ht="39.6" x14ac:dyDescent="0.25">
      <c r="A12" s="475" t="s">
        <v>489</v>
      </c>
      <c r="B12" s="474"/>
      <c r="C12" s="477" t="s">
        <v>391</v>
      </c>
      <c r="D12" s="472" t="s">
        <v>114</v>
      </c>
      <c r="E12" s="471">
        <v>1</v>
      </c>
      <c r="F12" s="483"/>
      <c r="G12" s="482"/>
    </row>
    <row r="13" spans="1:7" x14ac:dyDescent="0.25">
      <c r="A13" s="475"/>
      <c r="B13" s="474"/>
      <c r="C13" s="477"/>
      <c r="D13" s="472"/>
      <c r="E13" s="471"/>
      <c r="F13" s="483"/>
      <c r="G13" s="482"/>
    </row>
    <row r="14" spans="1:7" ht="39.6" x14ac:dyDescent="0.25">
      <c r="A14" s="475" t="s">
        <v>491</v>
      </c>
      <c r="B14" s="474"/>
      <c r="C14" s="477" t="s">
        <v>389</v>
      </c>
      <c r="D14" s="472" t="s">
        <v>114</v>
      </c>
      <c r="E14" s="471">
        <v>1</v>
      </c>
      <c r="F14" s="483"/>
      <c r="G14" s="482"/>
    </row>
    <row r="15" spans="1:7" x14ac:dyDescent="0.25">
      <c r="A15" s="475"/>
      <c r="B15" s="474"/>
      <c r="C15" s="477"/>
      <c r="D15" s="472"/>
      <c r="E15" s="471"/>
      <c r="F15" s="483"/>
      <c r="G15" s="482"/>
    </row>
    <row r="16" spans="1:7" ht="26.4" x14ac:dyDescent="0.25">
      <c r="A16" s="475" t="s">
        <v>492</v>
      </c>
      <c r="B16" s="474"/>
      <c r="C16" s="477" t="s">
        <v>387</v>
      </c>
      <c r="D16" s="472" t="s">
        <v>114</v>
      </c>
      <c r="E16" s="471">
        <v>1</v>
      </c>
      <c r="F16" s="488"/>
      <c r="G16" s="482"/>
    </row>
    <row r="17" spans="1:7" x14ac:dyDescent="0.25">
      <c r="A17" s="475"/>
      <c r="B17" s="474"/>
      <c r="C17" s="477"/>
      <c r="D17" s="472"/>
      <c r="E17" s="471"/>
      <c r="F17" s="483"/>
      <c r="G17" s="482"/>
    </row>
    <row r="18" spans="1:7" ht="39.6" x14ac:dyDescent="0.25">
      <c r="A18" s="475" t="s">
        <v>493</v>
      </c>
      <c r="B18" s="474"/>
      <c r="C18" s="477" t="s">
        <v>385</v>
      </c>
      <c r="D18" s="472" t="s">
        <v>114</v>
      </c>
      <c r="E18" s="471">
        <v>1</v>
      </c>
      <c r="F18" s="483"/>
      <c r="G18" s="482"/>
    </row>
    <row r="19" spans="1:7" x14ac:dyDescent="0.25">
      <c r="A19" s="475"/>
      <c r="B19" s="474"/>
      <c r="C19" s="477"/>
      <c r="D19" s="472"/>
      <c r="E19" s="471"/>
      <c r="F19" s="483"/>
      <c r="G19" s="482"/>
    </row>
    <row r="20" spans="1:7" ht="39.6" x14ac:dyDescent="0.25">
      <c r="A20" s="475" t="s">
        <v>494</v>
      </c>
      <c r="B20" s="474"/>
      <c r="C20" s="477" t="s">
        <v>384</v>
      </c>
      <c r="D20" s="472" t="s">
        <v>114</v>
      </c>
      <c r="E20" s="471">
        <v>1</v>
      </c>
      <c r="F20" s="483"/>
      <c r="G20" s="482"/>
    </row>
    <row r="21" spans="1:7" x14ac:dyDescent="0.25">
      <c r="A21" s="475"/>
      <c r="B21" s="474"/>
      <c r="C21" s="477"/>
      <c r="D21" s="472"/>
      <c r="E21" s="471"/>
      <c r="F21" s="483"/>
      <c r="G21" s="482"/>
    </row>
    <row r="22" spans="1:7" ht="26.4" x14ac:dyDescent="0.25">
      <c r="A22" s="475" t="s">
        <v>495</v>
      </c>
      <c r="B22" s="474"/>
      <c r="C22" s="477" t="s">
        <v>383</v>
      </c>
      <c r="D22" s="472" t="s">
        <v>114</v>
      </c>
      <c r="E22" s="471">
        <v>4</v>
      </c>
      <c r="F22" s="483"/>
      <c r="G22" s="482"/>
    </row>
    <row r="23" spans="1:7" x14ac:dyDescent="0.25">
      <c r="A23" s="475"/>
      <c r="B23" s="474"/>
      <c r="C23" s="473"/>
      <c r="D23" s="472"/>
      <c r="E23" s="471"/>
      <c r="F23" s="483"/>
      <c r="G23" s="482"/>
    </row>
    <row r="24" spans="1:7" ht="26.4" x14ac:dyDescent="0.25">
      <c r="A24" s="475" t="s">
        <v>496</v>
      </c>
      <c r="B24" s="474"/>
      <c r="C24" s="473" t="s">
        <v>382</v>
      </c>
      <c r="D24" s="472" t="s">
        <v>18</v>
      </c>
      <c r="E24" s="471">
        <v>1</v>
      </c>
      <c r="F24" s="483"/>
      <c r="G24" s="482"/>
    </row>
    <row r="25" spans="1:7" x14ac:dyDescent="0.25">
      <c r="A25" s="475"/>
      <c r="B25" s="474"/>
      <c r="C25" s="473"/>
      <c r="D25" s="472"/>
      <c r="E25" s="471"/>
      <c r="F25" s="483"/>
      <c r="G25" s="482"/>
    </row>
    <row r="26" spans="1:7" ht="39.6" x14ac:dyDescent="0.25">
      <c r="A26" s="475" t="s">
        <v>497</v>
      </c>
      <c r="B26" s="474"/>
      <c r="C26" s="473" t="s">
        <v>381</v>
      </c>
      <c r="D26" s="472" t="s">
        <v>114</v>
      </c>
      <c r="E26" s="471">
        <v>2</v>
      </c>
      <c r="F26" s="483"/>
      <c r="G26" s="482"/>
    </row>
    <row r="27" spans="1:7" x14ac:dyDescent="0.25">
      <c r="A27" s="487"/>
      <c r="B27" s="485"/>
      <c r="C27" s="486"/>
      <c r="D27" s="485"/>
      <c r="E27" s="484"/>
      <c r="F27" s="483"/>
      <c r="G27" s="482"/>
    </row>
    <row r="28" spans="1:7" x14ac:dyDescent="0.25">
      <c r="A28" s="481"/>
      <c r="B28" s="53"/>
      <c r="C28" s="478"/>
      <c r="D28" s="371"/>
      <c r="E28" s="372"/>
      <c r="F28" s="55"/>
      <c r="G28" s="135"/>
    </row>
    <row r="29" spans="1:7" x14ac:dyDescent="0.25">
      <c r="A29" s="480">
        <v>4.2</v>
      </c>
      <c r="B29" s="53"/>
      <c r="C29" s="479" t="s">
        <v>393</v>
      </c>
      <c r="D29" s="371"/>
      <c r="E29" s="372"/>
      <c r="F29" s="55"/>
      <c r="G29" s="135"/>
    </row>
    <row r="30" spans="1:7" x14ac:dyDescent="0.25">
      <c r="A30" s="134"/>
      <c r="B30" s="53"/>
      <c r="C30" s="478"/>
      <c r="D30" s="371"/>
      <c r="E30" s="372"/>
      <c r="F30" s="55"/>
      <c r="G30" s="135"/>
    </row>
    <row r="31" spans="1:7" ht="39.6" x14ac:dyDescent="0.25">
      <c r="A31" s="475" t="s">
        <v>498</v>
      </c>
      <c r="B31" s="474"/>
      <c r="C31" s="477" t="s">
        <v>391</v>
      </c>
      <c r="D31" s="472" t="s">
        <v>114</v>
      </c>
      <c r="E31" s="471">
        <v>1</v>
      </c>
      <c r="F31" s="55"/>
      <c r="G31" s="135"/>
    </row>
    <row r="32" spans="1:7" x14ac:dyDescent="0.25">
      <c r="A32" s="475"/>
      <c r="B32" s="474"/>
      <c r="C32" s="477"/>
      <c r="D32" s="472"/>
      <c r="E32" s="471"/>
      <c r="F32" s="55"/>
      <c r="G32" s="135"/>
    </row>
    <row r="33" spans="1:15" ht="39.6" x14ac:dyDescent="0.25">
      <c r="A33" s="475" t="s">
        <v>490</v>
      </c>
      <c r="B33" s="474"/>
      <c r="C33" s="477" t="s">
        <v>389</v>
      </c>
      <c r="D33" s="472" t="s">
        <v>114</v>
      </c>
      <c r="E33" s="471">
        <v>1</v>
      </c>
      <c r="F33" s="55"/>
      <c r="G33" s="135"/>
    </row>
    <row r="34" spans="1:15" x14ac:dyDescent="0.25">
      <c r="A34" s="475"/>
      <c r="B34" s="474"/>
      <c r="C34" s="477"/>
      <c r="D34" s="472"/>
      <c r="E34" s="471"/>
      <c r="F34" s="55"/>
      <c r="G34" s="135"/>
    </row>
    <row r="35" spans="1:15" ht="26.4" x14ac:dyDescent="0.25">
      <c r="A35" s="475" t="s">
        <v>499</v>
      </c>
      <c r="B35" s="474"/>
      <c r="C35" s="477" t="s">
        <v>387</v>
      </c>
      <c r="D35" s="472" t="s">
        <v>114</v>
      </c>
      <c r="E35" s="471">
        <v>1</v>
      </c>
      <c r="F35" s="55"/>
      <c r="G35" s="135"/>
    </row>
    <row r="36" spans="1:15" x14ac:dyDescent="0.25">
      <c r="A36" s="475"/>
      <c r="B36" s="474"/>
      <c r="C36" s="477"/>
      <c r="D36" s="472"/>
      <c r="E36" s="471"/>
      <c r="F36" s="55"/>
      <c r="G36" s="135"/>
    </row>
    <row r="37" spans="1:15" ht="39.6" x14ac:dyDescent="0.25">
      <c r="A37" s="475" t="s">
        <v>500</v>
      </c>
      <c r="B37" s="474"/>
      <c r="C37" s="477" t="s">
        <v>385</v>
      </c>
      <c r="D37" s="472" t="s">
        <v>114</v>
      </c>
      <c r="E37" s="471">
        <v>1</v>
      </c>
      <c r="F37" s="55"/>
      <c r="G37" s="135"/>
    </row>
    <row r="38" spans="1:15" x14ac:dyDescent="0.25">
      <c r="A38" s="475"/>
      <c r="B38" s="474"/>
      <c r="C38" s="477"/>
      <c r="D38" s="472"/>
      <c r="E38" s="471"/>
      <c r="F38" s="55"/>
      <c r="G38" s="135"/>
    </row>
    <row r="39" spans="1:15" ht="39.6" x14ac:dyDescent="0.25">
      <c r="A39" s="475" t="s">
        <v>501</v>
      </c>
      <c r="B39" s="474"/>
      <c r="C39" s="477" t="s">
        <v>384</v>
      </c>
      <c r="D39" s="472" t="s">
        <v>114</v>
      </c>
      <c r="E39" s="471">
        <v>1</v>
      </c>
      <c r="F39" s="55"/>
      <c r="G39" s="135"/>
    </row>
    <row r="40" spans="1:15" x14ac:dyDescent="0.25">
      <c r="A40" s="475"/>
      <c r="B40" s="474"/>
      <c r="C40" s="477"/>
      <c r="D40" s="472"/>
      <c r="E40" s="471"/>
      <c r="F40" s="55"/>
      <c r="G40" s="135"/>
    </row>
    <row r="41" spans="1:15" ht="26.4" x14ac:dyDescent="0.25">
      <c r="A41" s="475" t="s">
        <v>502</v>
      </c>
      <c r="B41" s="474"/>
      <c r="C41" s="477" t="s">
        <v>383</v>
      </c>
      <c r="D41" s="472" t="s">
        <v>114</v>
      </c>
      <c r="E41" s="471">
        <v>4</v>
      </c>
      <c r="F41" s="55"/>
      <c r="G41" s="476"/>
    </row>
    <row r="42" spans="1:15" x14ac:dyDescent="0.25">
      <c r="A42" s="475"/>
      <c r="B42" s="474"/>
      <c r="C42" s="473"/>
      <c r="D42" s="472"/>
      <c r="E42" s="471"/>
      <c r="F42" s="55"/>
      <c r="G42" s="135"/>
    </row>
    <row r="43" spans="1:15" ht="26.4" x14ac:dyDescent="0.25">
      <c r="A43" s="475" t="s">
        <v>503</v>
      </c>
      <c r="B43" s="474"/>
      <c r="C43" s="473" t="s">
        <v>382</v>
      </c>
      <c r="D43" s="472" t="s">
        <v>18</v>
      </c>
      <c r="E43" s="471">
        <v>1</v>
      </c>
      <c r="F43" s="55"/>
      <c r="G43" s="135"/>
    </row>
    <row r="44" spans="1:15" x14ac:dyDescent="0.25">
      <c r="A44" s="475"/>
      <c r="B44" s="474"/>
      <c r="C44" s="473"/>
      <c r="D44" s="472"/>
      <c r="E44" s="471"/>
      <c r="F44" s="55"/>
      <c r="G44" s="135"/>
    </row>
    <row r="45" spans="1:15" ht="39.6" x14ac:dyDescent="0.25">
      <c r="A45" s="475" t="s">
        <v>504</v>
      </c>
      <c r="B45" s="474"/>
      <c r="C45" s="473" t="s">
        <v>381</v>
      </c>
      <c r="D45" s="472" t="s">
        <v>114</v>
      </c>
      <c r="E45" s="471">
        <v>2</v>
      </c>
      <c r="F45" s="55"/>
      <c r="G45" s="135"/>
    </row>
    <row r="46" spans="1:15" x14ac:dyDescent="0.25">
      <c r="A46" s="470"/>
      <c r="B46" s="469"/>
      <c r="D46" s="467"/>
      <c r="E46" s="466"/>
      <c r="F46" s="465"/>
      <c r="G46" s="465"/>
      <c r="H46" s="102"/>
      <c r="I46" s="102"/>
      <c r="J46" s="102"/>
      <c r="K46" s="102"/>
      <c r="L46" s="102"/>
      <c r="M46" s="102"/>
      <c r="N46" s="102"/>
      <c r="O46" s="102"/>
    </row>
    <row r="47" spans="1:15" x14ac:dyDescent="0.25">
      <c r="A47" s="470"/>
      <c r="B47" s="469"/>
      <c r="D47" s="467"/>
      <c r="E47" s="466"/>
      <c r="F47" s="465"/>
      <c r="G47" s="465"/>
      <c r="H47" s="102"/>
      <c r="I47" s="102"/>
      <c r="J47" s="102"/>
      <c r="K47" s="102"/>
      <c r="L47" s="102"/>
      <c r="M47" s="102"/>
      <c r="N47" s="102"/>
      <c r="O47" s="102"/>
    </row>
    <row r="48" spans="1:15" x14ac:dyDescent="0.25">
      <c r="A48" s="470"/>
      <c r="B48" s="469"/>
      <c r="D48" s="467"/>
      <c r="E48" s="466"/>
      <c r="F48" s="465"/>
      <c r="G48" s="465"/>
      <c r="H48" s="102"/>
      <c r="I48" s="102"/>
      <c r="J48" s="102"/>
      <c r="K48" s="102"/>
      <c r="L48" s="102"/>
      <c r="M48" s="102"/>
      <c r="N48" s="102"/>
      <c r="O48" s="102"/>
    </row>
    <row r="49" spans="1:15" x14ac:dyDescent="0.25">
      <c r="A49" s="470"/>
      <c r="B49" s="469"/>
      <c r="D49" s="467"/>
      <c r="E49" s="466"/>
      <c r="F49" s="465"/>
      <c r="G49" s="465"/>
      <c r="H49" s="102"/>
      <c r="I49" s="102"/>
      <c r="J49" s="102"/>
      <c r="K49" s="102"/>
      <c r="L49" s="102"/>
      <c r="M49" s="102"/>
      <c r="N49" s="102"/>
      <c r="O49" s="102"/>
    </row>
    <row r="50" spans="1:15" x14ac:dyDescent="0.25">
      <c r="A50" s="470"/>
      <c r="B50" s="469"/>
      <c r="D50" s="467"/>
      <c r="E50" s="466"/>
      <c r="F50" s="465"/>
      <c r="G50" s="465"/>
      <c r="H50" s="102"/>
      <c r="I50" s="102"/>
      <c r="J50" s="102"/>
      <c r="K50" s="102"/>
      <c r="L50" s="102"/>
      <c r="M50" s="102"/>
      <c r="N50" s="102"/>
      <c r="O50" s="102"/>
    </row>
    <row r="51" spans="1:15" x14ac:dyDescent="0.25">
      <c r="A51" s="470"/>
      <c r="B51" s="469"/>
      <c r="D51" s="467"/>
      <c r="E51" s="466"/>
      <c r="F51" s="465"/>
      <c r="G51" s="465"/>
      <c r="H51" s="102"/>
      <c r="I51" s="102"/>
      <c r="J51" s="102"/>
      <c r="K51" s="102"/>
      <c r="L51" s="102"/>
      <c r="M51" s="102"/>
      <c r="N51" s="102"/>
      <c r="O51" s="102"/>
    </row>
    <row r="52" spans="1:15" x14ac:dyDescent="0.25">
      <c r="A52" s="470"/>
      <c r="B52" s="469"/>
      <c r="D52" s="467"/>
      <c r="E52" s="466"/>
      <c r="F52" s="465"/>
      <c r="G52" s="465"/>
      <c r="H52" s="102"/>
      <c r="I52" s="102"/>
      <c r="J52" s="102"/>
      <c r="K52" s="102"/>
      <c r="L52" s="102"/>
      <c r="M52" s="102"/>
      <c r="N52" s="102"/>
      <c r="O52" s="102"/>
    </row>
    <row r="53" spans="1:15" x14ac:dyDescent="0.25">
      <c r="A53" s="470"/>
      <c r="B53" s="469"/>
      <c r="D53" s="467"/>
      <c r="E53" s="466"/>
      <c r="F53" s="465"/>
      <c r="G53" s="465"/>
      <c r="H53" s="102"/>
      <c r="I53" s="102"/>
      <c r="J53" s="102"/>
      <c r="K53" s="102"/>
      <c r="L53" s="102"/>
      <c r="M53" s="102"/>
      <c r="N53" s="102"/>
      <c r="O53" s="102"/>
    </row>
    <row r="54" spans="1:15" x14ac:dyDescent="0.25">
      <c r="A54" s="470"/>
      <c r="B54" s="469"/>
      <c r="D54" s="467"/>
      <c r="E54" s="466"/>
      <c r="F54" s="465"/>
      <c r="G54" s="465"/>
      <c r="H54" s="102"/>
      <c r="I54" s="102"/>
      <c r="J54" s="102"/>
      <c r="K54" s="102"/>
      <c r="L54" s="102"/>
      <c r="M54" s="102"/>
      <c r="N54" s="102"/>
      <c r="O54" s="102"/>
    </row>
    <row r="55" spans="1:15" x14ac:dyDescent="0.25">
      <c r="A55" s="470"/>
      <c r="B55" s="469"/>
      <c r="D55" s="467"/>
      <c r="E55" s="466"/>
      <c r="F55" s="465"/>
      <c r="G55" s="465"/>
      <c r="H55" s="102"/>
      <c r="I55" s="102"/>
      <c r="J55" s="102"/>
      <c r="K55" s="102"/>
      <c r="L55" s="102"/>
      <c r="M55" s="102"/>
      <c r="N55" s="102"/>
      <c r="O55" s="102"/>
    </row>
    <row r="56" spans="1:15" x14ac:dyDescent="0.25">
      <c r="A56" s="470"/>
      <c r="B56" s="469"/>
      <c r="D56" s="467"/>
      <c r="E56" s="466"/>
      <c r="F56" s="465"/>
      <c r="G56" s="465"/>
      <c r="H56" s="102"/>
      <c r="I56" s="102"/>
      <c r="J56" s="102"/>
      <c r="K56" s="102"/>
      <c r="L56" s="102"/>
      <c r="M56" s="102"/>
      <c r="N56" s="102"/>
      <c r="O56" s="102"/>
    </row>
    <row r="57" spans="1:15" x14ac:dyDescent="0.25">
      <c r="A57" s="470"/>
      <c r="B57" s="469"/>
      <c r="D57" s="467"/>
      <c r="E57" s="466"/>
      <c r="F57" s="465"/>
      <c r="G57" s="465"/>
      <c r="H57" s="102"/>
      <c r="I57" s="102"/>
      <c r="J57" s="102"/>
      <c r="K57" s="102"/>
      <c r="L57" s="102"/>
      <c r="M57" s="102"/>
      <c r="N57" s="102"/>
      <c r="O57" s="102"/>
    </row>
    <row r="58" spans="1:15" x14ac:dyDescent="0.25">
      <c r="A58" s="470"/>
      <c r="B58" s="469"/>
      <c r="D58" s="467"/>
      <c r="E58" s="466"/>
      <c r="F58" s="465"/>
      <c r="G58" s="465"/>
      <c r="H58" s="102"/>
      <c r="I58" s="102"/>
      <c r="J58" s="102"/>
      <c r="K58" s="102"/>
      <c r="L58" s="102"/>
      <c r="M58" s="102"/>
      <c r="N58" s="102"/>
      <c r="O58" s="102"/>
    </row>
    <row r="59" spans="1:15" x14ac:dyDescent="0.25">
      <c r="A59" s="470"/>
      <c r="B59" s="469"/>
      <c r="D59" s="467"/>
      <c r="E59" s="466"/>
      <c r="F59" s="465"/>
      <c r="G59" s="465"/>
      <c r="H59" s="102"/>
      <c r="I59" s="102"/>
      <c r="J59" s="102"/>
      <c r="K59" s="102"/>
      <c r="L59" s="102"/>
      <c r="M59" s="102"/>
      <c r="N59" s="102"/>
      <c r="O59" s="102"/>
    </row>
    <row r="60" spans="1:15" x14ac:dyDescent="0.25">
      <c r="A60" s="470"/>
      <c r="B60" s="469"/>
      <c r="D60" s="467"/>
      <c r="E60" s="466"/>
      <c r="F60" s="465"/>
      <c r="G60" s="465"/>
      <c r="H60" s="102"/>
      <c r="I60" s="102"/>
      <c r="J60" s="102"/>
      <c r="K60" s="102"/>
      <c r="L60" s="102"/>
      <c r="M60" s="102"/>
      <c r="N60" s="102"/>
      <c r="O60" s="102"/>
    </row>
    <row r="61" spans="1:15" x14ac:dyDescent="0.25">
      <c r="A61" s="470"/>
      <c r="B61" s="469"/>
      <c r="D61" s="467"/>
      <c r="E61" s="466"/>
      <c r="F61" s="465"/>
      <c r="G61" s="465"/>
      <c r="H61" s="102"/>
      <c r="I61" s="102"/>
      <c r="J61" s="102"/>
      <c r="K61" s="102"/>
      <c r="L61" s="102"/>
      <c r="M61" s="102"/>
      <c r="N61" s="102"/>
      <c r="O61" s="102"/>
    </row>
    <row r="62" spans="1:15" x14ac:dyDescent="0.25">
      <c r="A62" s="470"/>
      <c r="B62" s="469"/>
      <c r="D62" s="467"/>
      <c r="E62" s="466"/>
      <c r="F62" s="465"/>
      <c r="G62" s="465"/>
      <c r="H62" s="102"/>
      <c r="I62" s="102"/>
      <c r="J62" s="102"/>
      <c r="K62" s="102"/>
      <c r="L62" s="102"/>
      <c r="M62" s="102"/>
      <c r="N62" s="102"/>
      <c r="O62" s="102"/>
    </row>
    <row r="63" spans="1:15" x14ac:dyDescent="0.25">
      <c r="A63" s="470"/>
      <c r="B63" s="469"/>
      <c r="D63" s="467"/>
      <c r="E63" s="466"/>
      <c r="F63" s="465"/>
      <c r="G63" s="465"/>
      <c r="H63" s="102"/>
      <c r="I63" s="102"/>
      <c r="J63" s="102"/>
      <c r="K63" s="102"/>
      <c r="L63" s="102"/>
      <c r="M63" s="102"/>
      <c r="N63" s="102"/>
      <c r="O63" s="102"/>
    </row>
    <row r="64" spans="1:15" x14ac:dyDescent="0.25">
      <c r="A64" s="470"/>
      <c r="B64" s="469"/>
      <c r="D64" s="467"/>
      <c r="E64" s="466"/>
      <c r="F64" s="465"/>
      <c r="G64" s="465"/>
      <c r="H64" s="102"/>
      <c r="I64" s="102"/>
      <c r="J64" s="102"/>
      <c r="K64" s="102"/>
      <c r="L64" s="102"/>
      <c r="M64" s="102"/>
      <c r="N64" s="102"/>
      <c r="O64" s="102"/>
    </row>
    <row r="65" spans="1:15" x14ac:dyDescent="0.25">
      <c r="A65" s="470"/>
      <c r="B65" s="469"/>
      <c r="D65" s="467"/>
      <c r="E65" s="466"/>
      <c r="F65" s="465"/>
      <c r="G65" s="465"/>
      <c r="H65" s="102"/>
      <c r="I65" s="102"/>
      <c r="J65" s="102"/>
      <c r="K65" s="102"/>
      <c r="L65" s="102"/>
      <c r="M65" s="102"/>
      <c r="N65" s="102"/>
      <c r="O65" s="102"/>
    </row>
    <row r="66" spans="1:15" x14ac:dyDescent="0.25">
      <c r="A66" s="470"/>
      <c r="B66" s="469"/>
      <c r="C66" s="468"/>
      <c r="D66" s="467"/>
      <c r="E66" s="466"/>
      <c r="F66" s="465"/>
      <c r="G66" s="465"/>
      <c r="H66" s="102"/>
      <c r="I66" s="102"/>
      <c r="J66" s="102"/>
      <c r="K66" s="102"/>
      <c r="L66" s="102"/>
      <c r="M66" s="102"/>
      <c r="N66" s="102"/>
      <c r="O66" s="102"/>
    </row>
    <row r="67" spans="1:15" x14ac:dyDescent="0.25">
      <c r="A67" s="470"/>
      <c r="B67" s="469"/>
      <c r="C67" s="468"/>
      <c r="D67" s="467"/>
      <c r="E67" s="466"/>
      <c r="F67" s="465"/>
      <c r="G67" s="465"/>
      <c r="H67" s="102"/>
      <c r="I67" s="102"/>
      <c r="J67" s="102"/>
      <c r="K67" s="102"/>
      <c r="L67" s="102"/>
      <c r="M67" s="102"/>
      <c r="N67" s="102"/>
      <c r="O67" s="102"/>
    </row>
    <row r="68" spans="1:15" x14ac:dyDescent="0.25">
      <c r="A68" s="145"/>
      <c r="B68" s="464"/>
      <c r="C68" s="102"/>
      <c r="D68" s="464"/>
      <c r="E68" s="463"/>
      <c r="F68" s="48"/>
      <c r="G68" s="48"/>
      <c r="H68" s="102"/>
      <c r="I68" s="102"/>
      <c r="J68" s="102"/>
      <c r="K68" s="102"/>
      <c r="L68" s="102"/>
      <c r="M68" s="102"/>
      <c r="N68" s="102"/>
      <c r="O68" s="102"/>
    </row>
    <row r="69" spans="1:15" x14ac:dyDescent="0.25">
      <c r="A69" s="462"/>
      <c r="B69" s="461"/>
      <c r="C69" s="460"/>
      <c r="D69" s="459"/>
      <c r="E69" s="458"/>
      <c r="F69" s="457"/>
      <c r="G69" s="456"/>
      <c r="H69" s="102"/>
      <c r="I69" s="102"/>
      <c r="J69" s="102"/>
      <c r="K69" s="102"/>
      <c r="L69" s="102"/>
      <c r="M69" s="102"/>
      <c r="N69" s="102"/>
      <c r="O69" s="102"/>
    </row>
    <row r="70" spans="1:15" x14ac:dyDescent="0.25">
      <c r="A70" s="455"/>
      <c r="B70" s="454"/>
      <c r="C70" s="509" t="s">
        <v>409</v>
      </c>
      <c r="D70" s="514"/>
      <c r="E70" s="514"/>
      <c r="F70" s="453" t="s">
        <v>16</v>
      </c>
      <c r="G70" s="452"/>
      <c r="H70" s="102"/>
      <c r="I70" s="102"/>
      <c r="J70" s="102"/>
      <c r="K70" s="102"/>
      <c r="L70" s="102"/>
      <c r="M70" s="102"/>
      <c r="N70" s="102"/>
      <c r="O70" s="102"/>
    </row>
    <row r="71" spans="1:15" x14ac:dyDescent="0.25">
      <c r="A71" s="451"/>
      <c r="B71" s="450"/>
      <c r="C71" s="449"/>
      <c r="D71" s="448"/>
      <c r="E71" s="447"/>
      <c r="F71" s="446"/>
      <c r="G71" s="445"/>
      <c r="H71" s="102"/>
      <c r="I71" s="102"/>
      <c r="J71" s="102"/>
      <c r="K71" s="102"/>
      <c r="L71" s="102"/>
      <c r="M71" s="102"/>
      <c r="N71" s="102"/>
      <c r="O71" s="102"/>
    </row>
    <row r="72" spans="1:15" x14ac:dyDescent="0.25">
      <c r="A72" s="145"/>
      <c r="B72" s="102"/>
      <c r="C72" s="102"/>
      <c r="D72" s="102"/>
      <c r="E72" s="102"/>
      <c r="F72" s="102"/>
      <c r="G72" s="102"/>
      <c r="H72" s="102"/>
      <c r="I72" s="102"/>
      <c r="J72" s="102"/>
      <c r="K72" s="102"/>
      <c r="L72" s="102"/>
      <c r="M72" s="102"/>
      <c r="N72" s="102"/>
      <c r="O72" s="102"/>
    </row>
    <row r="73" spans="1:15" x14ac:dyDescent="0.25">
      <c r="A73" s="145"/>
      <c r="B73" s="102"/>
      <c r="C73" s="102"/>
      <c r="D73" s="102"/>
      <c r="E73" s="102"/>
      <c r="F73" s="102"/>
      <c r="G73" s="102"/>
      <c r="H73" s="102"/>
      <c r="I73" s="102"/>
      <c r="J73" s="102"/>
      <c r="K73" s="102"/>
      <c r="L73" s="102"/>
      <c r="M73" s="102"/>
      <c r="N73" s="102"/>
      <c r="O73" s="102"/>
    </row>
    <row r="74" spans="1:15" x14ac:dyDescent="0.25">
      <c r="A74" s="145"/>
      <c r="B74" s="102"/>
      <c r="C74" s="102"/>
      <c r="D74" s="102"/>
      <c r="E74" s="102"/>
      <c r="F74" s="102"/>
      <c r="G74" s="102"/>
      <c r="H74" s="102"/>
      <c r="I74" s="102"/>
      <c r="J74" s="102"/>
      <c r="K74" s="102"/>
      <c r="L74" s="102"/>
      <c r="M74" s="102"/>
      <c r="N74" s="102"/>
      <c r="O74" s="102"/>
    </row>
    <row r="75" spans="1:15" x14ac:dyDescent="0.25">
      <c r="A75" s="145"/>
      <c r="B75" s="102"/>
      <c r="C75" s="102"/>
      <c r="D75" s="102"/>
      <c r="E75" s="102"/>
      <c r="F75" s="102"/>
      <c r="G75" s="102"/>
      <c r="H75" s="102"/>
      <c r="I75" s="102"/>
      <c r="J75" s="102"/>
      <c r="K75" s="102"/>
      <c r="L75" s="102"/>
      <c r="M75" s="102"/>
      <c r="N75" s="102"/>
      <c r="O75" s="102"/>
    </row>
    <row r="76" spans="1:15" x14ac:dyDescent="0.25">
      <c r="A76" s="145"/>
      <c r="B76" s="102"/>
      <c r="C76" s="102"/>
      <c r="D76" s="102"/>
      <c r="E76" s="102"/>
      <c r="F76" s="102"/>
      <c r="G76" s="102"/>
      <c r="H76" s="102"/>
      <c r="I76" s="102"/>
      <c r="J76" s="102"/>
      <c r="K76" s="102"/>
      <c r="L76" s="102"/>
      <c r="M76" s="102"/>
      <c r="N76" s="102"/>
      <c r="O76" s="102"/>
    </row>
    <row r="77" spans="1:15" x14ac:dyDescent="0.25">
      <c r="A77" s="145"/>
      <c r="B77" s="102"/>
      <c r="C77" s="102"/>
      <c r="D77" s="102"/>
      <c r="E77" s="102"/>
      <c r="F77" s="102"/>
      <c r="G77" s="102"/>
      <c r="H77" s="102"/>
      <c r="I77" s="102"/>
      <c r="J77" s="102"/>
      <c r="K77" s="102"/>
      <c r="L77" s="102"/>
      <c r="M77" s="102"/>
      <c r="N77" s="102"/>
      <c r="O77" s="102"/>
    </row>
    <row r="78" spans="1:15" x14ac:dyDescent="0.25">
      <c r="A78" s="145"/>
      <c r="B78" s="102"/>
      <c r="C78" s="102"/>
      <c r="D78" s="102"/>
      <c r="E78" s="102"/>
      <c r="F78" s="102"/>
      <c r="G78" s="102"/>
      <c r="H78" s="102"/>
      <c r="I78" s="102"/>
      <c r="J78" s="102"/>
      <c r="K78" s="102"/>
      <c r="L78" s="102"/>
      <c r="M78" s="102"/>
      <c r="N78" s="102"/>
      <c r="O78" s="102"/>
    </row>
    <row r="79" spans="1:15" x14ac:dyDescent="0.25">
      <c r="A79" s="145"/>
      <c r="B79" s="102"/>
      <c r="C79" s="102"/>
      <c r="D79" s="102"/>
      <c r="E79" s="102"/>
      <c r="F79" s="102"/>
      <c r="G79" s="102"/>
      <c r="H79" s="102"/>
      <c r="I79" s="102"/>
      <c r="J79" s="102"/>
      <c r="K79" s="102"/>
      <c r="L79" s="102"/>
      <c r="M79" s="102"/>
      <c r="N79" s="102"/>
      <c r="O79" s="102"/>
    </row>
    <row r="80" spans="1:15" x14ac:dyDescent="0.25">
      <c r="A80" s="145"/>
      <c r="B80" s="102"/>
      <c r="C80" s="102"/>
      <c r="D80" s="102"/>
      <c r="E80" s="102"/>
      <c r="F80" s="102"/>
      <c r="G80" s="102"/>
      <c r="H80" s="102"/>
      <c r="I80" s="102"/>
      <c r="J80" s="102"/>
      <c r="K80" s="102"/>
      <c r="L80" s="102"/>
      <c r="M80" s="102"/>
      <c r="N80" s="102"/>
      <c r="O80" s="102"/>
    </row>
    <row r="81" spans="1:15" x14ac:dyDescent="0.25">
      <c r="A81" s="145"/>
      <c r="B81" s="102"/>
      <c r="C81" s="102"/>
      <c r="D81" s="102"/>
      <c r="E81" s="102"/>
      <c r="F81" s="102"/>
      <c r="G81" s="102"/>
      <c r="H81" s="102"/>
      <c r="I81" s="102"/>
      <c r="J81" s="102"/>
      <c r="K81" s="102"/>
      <c r="L81" s="102"/>
      <c r="M81" s="102"/>
      <c r="N81" s="102"/>
      <c r="O81" s="102"/>
    </row>
    <row r="82" spans="1:15" x14ac:dyDescent="0.25">
      <c r="A82" s="145"/>
      <c r="B82" s="102"/>
      <c r="C82" s="102"/>
      <c r="D82" s="102"/>
      <c r="E82" s="102"/>
      <c r="F82" s="102"/>
      <c r="G82" s="102"/>
      <c r="H82" s="102"/>
      <c r="I82" s="102"/>
      <c r="J82" s="102"/>
      <c r="K82" s="102"/>
      <c r="L82" s="102"/>
      <c r="M82" s="102"/>
      <c r="N82" s="102"/>
      <c r="O82" s="102"/>
    </row>
    <row r="83" spans="1:15" x14ac:dyDescent="0.25">
      <c r="A83" s="145"/>
      <c r="B83" s="102"/>
      <c r="C83" s="102"/>
      <c r="D83" s="102"/>
      <c r="E83" s="102"/>
      <c r="F83" s="102"/>
      <c r="G83" s="102"/>
      <c r="H83" s="102"/>
      <c r="I83" s="102"/>
      <c r="J83" s="102"/>
      <c r="K83" s="102"/>
      <c r="L83" s="102"/>
      <c r="M83" s="102"/>
      <c r="N83" s="102"/>
      <c r="O83" s="102"/>
    </row>
    <row r="84" spans="1:15" x14ac:dyDescent="0.25">
      <c r="A84" s="145"/>
      <c r="B84" s="102"/>
      <c r="C84" s="102"/>
      <c r="D84" s="102"/>
      <c r="E84" s="102"/>
      <c r="F84" s="102"/>
      <c r="G84" s="102"/>
      <c r="H84" s="102"/>
      <c r="I84" s="102"/>
      <c r="J84" s="102"/>
      <c r="K84" s="102"/>
      <c r="L84" s="102"/>
      <c r="M84" s="102"/>
      <c r="N84" s="102"/>
      <c r="O84" s="102"/>
    </row>
    <row r="85" spans="1:15" x14ac:dyDescent="0.25">
      <c r="A85" s="145"/>
      <c r="B85" s="102"/>
      <c r="C85" s="102"/>
      <c r="D85" s="102"/>
      <c r="E85" s="102"/>
      <c r="F85" s="102"/>
      <c r="G85" s="102"/>
      <c r="H85" s="102"/>
      <c r="I85" s="102"/>
      <c r="J85" s="102"/>
      <c r="K85" s="102"/>
      <c r="L85" s="102"/>
      <c r="M85" s="102"/>
      <c r="N85" s="102"/>
      <c r="O85" s="102"/>
    </row>
    <row r="86" spans="1:15" x14ac:dyDescent="0.25">
      <c r="A86" s="145"/>
      <c r="B86" s="102"/>
      <c r="C86" s="102"/>
      <c r="D86" s="102"/>
      <c r="E86" s="102"/>
      <c r="F86" s="102"/>
      <c r="G86" s="102"/>
      <c r="H86" s="102"/>
      <c r="I86" s="102"/>
      <c r="J86" s="102"/>
      <c r="K86" s="102"/>
      <c r="L86" s="102"/>
      <c r="M86" s="102"/>
      <c r="N86" s="102"/>
      <c r="O86" s="102"/>
    </row>
    <row r="87" spans="1:15" x14ac:dyDescent="0.25">
      <c r="A87" s="145"/>
      <c r="B87" s="102"/>
      <c r="C87" s="102"/>
      <c r="D87" s="102"/>
      <c r="E87" s="102"/>
      <c r="F87" s="102"/>
      <c r="G87" s="102"/>
      <c r="H87" s="102"/>
      <c r="I87" s="102"/>
      <c r="J87" s="102"/>
      <c r="K87" s="102"/>
      <c r="L87" s="102"/>
      <c r="M87" s="102"/>
      <c r="N87" s="102"/>
      <c r="O87" s="102"/>
    </row>
    <row r="88" spans="1:15" x14ac:dyDescent="0.25">
      <c r="A88" s="145"/>
      <c r="B88" s="102"/>
      <c r="C88" s="102"/>
      <c r="D88" s="102"/>
      <c r="E88" s="102"/>
      <c r="F88" s="102"/>
      <c r="G88" s="102"/>
      <c r="H88" s="102"/>
      <c r="I88" s="102"/>
      <c r="J88" s="102"/>
      <c r="K88" s="102"/>
      <c r="L88" s="102"/>
      <c r="M88" s="102"/>
      <c r="N88" s="102"/>
      <c r="O88" s="102"/>
    </row>
    <row r="89" spans="1:15" x14ac:dyDescent="0.25">
      <c r="A89" s="145"/>
      <c r="B89" s="102"/>
      <c r="C89" s="102"/>
      <c r="D89" s="102"/>
      <c r="E89" s="102"/>
      <c r="F89" s="102"/>
      <c r="G89" s="102"/>
      <c r="H89" s="102"/>
      <c r="I89" s="102"/>
      <c r="J89" s="102"/>
      <c r="K89" s="102"/>
      <c r="L89" s="102"/>
      <c r="M89" s="102"/>
      <c r="N89" s="102"/>
      <c r="O89" s="102"/>
    </row>
    <row r="90" spans="1:15" x14ac:dyDescent="0.25">
      <c r="A90" s="145"/>
      <c r="B90" s="102"/>
      <c r="C90" s="102"/>
      <c r="D90" s="102"/>
      <c r="E90" s="102"/>
      <c r="F90" s="102"/>
      <c r="G90" s="102"/>
      <c r="H90" s="102"/>
      <c r="I90" s="102"/>
      <c r="J90" s="102"/>
      <c r="K90" s="102"/>
      <c r="L90" s="102"/>
      <c r="M90" s="102"/>
      <c r="N90" s="102"/>
      <c r="O90" s="102"/>
    </row>
    <row r="91" spans="1:15" x14ac:dyDescent="0.25">
      <c r="A91" s="145"/>
      <c r="B91" s="102"/>
      <c r="C91" s="102"/>
      <c r="D91" s="102"/>
      <c r="E91" s="102"/>
      <c r="F91" s="102"/>
      <c r="G91" s="102"/>
      <c r="H91" s="102"/>
      <c r="I91" s="102"/>
      <c r="J91" s="102"/>
      <c r="K91" s="102"/>
      <c r="L91" s="102"/>
      <c r="M91" s="102"/>
      <c r="N91" s="102"/>
      <c r="O91" s="102"/>
    </row>
    <row r="92" spans="1:15" x14ac:dyDescent="0.25">
      <c r="A92" s="145"/>
      <c r="B92" s="102"/>
      <c r="C92" s="102"/>
      <c r="D92" s="102"/>
      <c r="E92" s="102"/>
      <c r="F92" s="102"/>
      <c r="G92" s="102"/>
      <c r="H92" s="102"/>
      <c r="I92" s="102"/>
      <c r="J92" s="102"/>
      <c r="K92" s="102"/>
      <c r="L92" s="102"/>
      <c r="M92" s="102"/>
      <c r="N92" s="102"/>
      <c r="O92" s="102"/>
    </row>
    <row r="93" spans="1:15" x14ac:dyDescent="0.25">
      <c r="A93" s="145"/>
      <c r="B93" s="102"/>
      <c r="C93" s="102"/>
      <c r="D93" s="102"/>
      <c r="E93" s="102"/>
      <c r="F93" s="102"/>
      <c r="G93" s="102"/>
      <c r="H93" s="102"/>
      <c r="I93" s="102"/>
      <c r="J93" s="102"/>
      <c r="K93" s="102"/>
      <c r="L93" s="102"/>
      <c r="M93" s="102"/>
      <c r="N93" s="102"/>
      <c r="O93" s="102"/>
    </row>
    <row r="94" spans="1:15" x14ac:dyDescent="0.25">
      <c r="A94" s="145"/>
      <c r="B94" s="102"/>
      <c r="C94" s="102"/>
      <c r="D94" s="102"/>
      <c r="E94" s="102"/>
      <c r="F94" s="102"/>
      <c r="G94" s="102"/>
      <c r="H94" s="102"/>
      <c r="I94" s="102"/>
      <c r="J94" s="102"/>
      <c r="K94" s="102"/>
      <c r="L94" s="102"/>
      <c r="M94" s="102"/>
      <c r="N94" s="102"/>
      <c r="O94" s="102"/>
    </row>
    <row r="95" spans="1:15" x14ac:dyDescent="0.25">
      <c r="A95" s="145"/>
      <c r="B95" s="102"/>
      <c r="C95" s="102"/>
      <c r="D95" s="102"/>
      <c r="E95" s="102"/>
      <c r="F95" s="102"/>
      <c r="G95" s="102"/>
      <c r="H95" s="102"/>
      <c r="I95" s="102"/>
      <c r="J95" s="102"/>
      <c r="K95" s="102"/>
      <c r="L95" s="102"/>
      <c r="M95" s="102"/>
      <c r="N95" s="102"/>
      <c r="O95" s="102"/>
    </row>
    <row r="96" spans="1:15" x14ac:dyDescent="0.25">
      <c r="A96" s="145"/>
      <c r="B96" s="102"/>
      <c r="C96" s="102"/>
      <c r="D96" s="102"/>
      <c r="E96" s="102"/>
      <c r="F96" s="102"/>
      <c r="G96" s="102"/>
      <c r="H96" s="102"/>
      <c r="I96" s="102"/>
      <c r="J96" s="102"/>
      <c r="K96" s="102"/>
      <c r="L96" s="102"/>
      <c r="M96" s="102"/>
      <c r="N96" s="102"/>
      <c r="O96" s="102"/>
    </row>
    <row r="97" spans="1:15" x14ac:dyDescent="0.25">
      <c r="A97" s="145"/>
      <c r="B97" s="102"/>
      <c r="C97" s="102"/>
      <c r="D97" s="102"/>
      <c r="E97" s="102"/>
      <c r="F97" s="102"/>
      <c r="G97" s="102"/>
      <c r="H97" s="102"/>
      <c r="I97" s="102"/>
      <c r="J97" s="102"/>
      <c r="K97" s="102"/>
      <c r="L97" s="102"/>
      <c r="M97" s="102"/>
      <c r="N97" s="102"/>
      <c r="O97" s="102"/>
    </row>
    <row r="98" spans="1:15" x14ac:dyDescent="0.25">
      <c r="A98" s="145"/>
      <c r="B98" s="102"/>
      <c r="C98" s="102"/>
      <c r="D98" s="102"/>
      <c r="E98" s="102"/>
      <c r="F98" s="102"/>
      <c r="G98" s="102"/>
      <c r="H98" s="102"/>
      <c r="I98" s="102"/>
      <c r="J98" s="102"/>
      <c r="K98" s="102"/>
      <c r="L98" s="102"/>
      <c r="M98" s="102"/>
      <c r="N98" s="102"/>
      <c r="O98" s="102"/>
    </row>
    <row r="99" spans="1:15" x14ac:dyDescent="0.25">
      <c r="A99" s="145"/>
      <c r="B99" s="102"/>
      <c r="C99" s="102"/>
      <c r="D99" s="102"/>
      <c r="E99" s="102"/>
      <c r="F99" s="102"/>
      <c r="G99" s="102"/>
      <c r="H99" s="102"/>
      <c r="I99" s="102"/>
      <c r="J99" s="102"/>
      <c r="K99" s="102"/>
      <c r="L99" s="102"/>
      <c r="M99" s="102"/>
      <c r="N99" s="102"/>
      <c r="O99" s="102"/>
    </row>
    <row r="100" spans="1:15" x14ac:dyDescent="0.25">
      <c r="A100" s="145"/>
      <c r="B100" s="102"/>
      <c r="C100" s="102"/>
      <c r="D100" s="102"/>
      <c r="E100" s="102"/>
      <c r="F100" s="102"/>
      <c r="G100" s="102"/>
      <c r="H100" s="102"/>
      <c r="I100" s="102"/>
      <c r="J100" s="102"/>
      <c r="K100" s="102"/>
      <c r="L100" s="102"/>
      <c r="M100" s="102"/>
      <c r="N100" s="102"/>
      <c r="O100" s="102"/>
    </row>
    <row r="101" spans="1:15" x14ac:dyDescent="0.25">
      <c r="A101" s="145"/>
      <c r="B101" s="102"/>
      <c r="C101" s="102"/>
      <c r="D101" s="102"/>
      <c r="E101" s="102"/>
      <c r="F101" s="102"/>
      <c r="G101" s="102"/>
      <c r="H101" s="102"/>
      <c r="I101" s="102"/>
      <c r="J101" s="102"/>
      <c r="K101" s="102"/>
      <c r="L101" s="102"/>
      <c r="M101" s="102"/>
      <c r="N101" s="102"/>
      <c r="O101" s="102"/>
    </row>
    <row r="102" spans="1:15" x14ac:dyDescent="0.25">
      <c r="A102" s="145"/>
      <c r="B102" s="102"/>
      <c r="C102" s="102"/>
      <c r="D102" s="102"/>
      <c r="E102" s="102"/>
      <c r="F102" s="102"/>
      <c r="G102" s="102"/>
      <c r="H102" s="102"/>
      <c r="I102" s="102"/>
      <c r="J102" s="102"/>
      <c r="K102" s="102"/>
      <c r="L102" s="102"/>
      <c r="M102" s="102"/>
      <c r="N102" s="102"/>
      <c r="O102" s="102"/>
    </row>
    <row r="103" spans="1:15" x14ac:dyDescent="0.25">
      <c r="A103" s="145"/>
      <c r="B103" s="102"/>
      <c r="C103" s="102"/>
      <c r="D103" s="102"/>
      <c r="E103" s="102"/>
      <c r="F103" s="102"/>
      <c r="G103" s="102"/>
      <c r="H103" s="102"/>
      <c r="I103" s="102"/>
      <c r="J103" s="102"/>
      <c r="K103" s="102"/>
      <c r="L103" s="102"/>
      <c r="M103" s="102"/>
      <c r="N103" s="102"/>
      <c r="O103" s="102"/>
    </row>
    <row r="104" spans="1:15" x14ac:dyDescent="0.25">
      <c r="A104" s="145"/>
      <c r="B104" s="102"/>
      <c r="C104" s="102"/>
      <c r="D104" s="102"/>
      <c r="E104" s="102"/>
      <c r="F104" s="102"/>
      <c r="G104" s="102"/>
      <c r="H104" s="102"/>
      <c r="I104" s="102"/>
      <c r="J104" s="102"/>
      <c r="K104" s="102"/>
      <c r="L104" s="102"/>
      <c r="M104" s="102"/>
      <c r="N104" s="102"/>
      <c r="O104" s="102"/>
    </row>
    <row r="105" spans="1:15" x14ac:dyDescent="0.25">
      <c r="A105" s="145"/>
      <c r="B105" s="102"/>
      <c r="C105" s="102"/>
      <c r="D105" s="102"/>
      <c r="E105" s="102"/>
      <c r="F105" s="102"/>
      <c r="G105" s="102"/>
      <c r="H105" s="102"/>
      <c r="I105" s="102"/>
      <c r="J105" s="102"/>
      <c r="K105" s="102"/>
      <c r="L105" s="102"/>
      <c r="M105" s="102"/>
      <c r="N105" s="102"/>
      <c r="O105" s="102"/>
    </row>
    <row r="106" spans="1:15" x14ac:dyDescent="0.25">
      <c r="A106" s="145"/>
      <c r="B106" s="102"/>
      <c r="C106" s="102"/>
      <c r="D106" s="102"/>
      <c r="E106" s="102"/>
      <c r="F106" s="102"/>
      <c r="G106" s="102"/>
      <c r="H106" s="102"/>
      <c r="I106" s="102"/>
      <c r="J106" s="102"/>
      <c r="K106" s="102"/>
      <c r="L106" s="102"/>
      <c r="M106" s="102"/>
      <c r="N106" s="102"/>
      <c r="O106" s="102"/>
    </row>
    <row r="107" spans="1:15" x14ac:dyDescent="0.25">
      <c r="A107" s="145"/>
      <c r="B107" s="102"/>
      <c r="C107" s="102"/>
      <c r="D107" s="102"/>
      <c r="E107" s="102"/>
      <c r="F107" s="102"/>
      <c r="G107" s="102"/>
      <c r="H107" s="102"/>
      <c r="I107" s="102"/>
      <c r="J107" s="102"/>
      <c r="K107" s="102"/>
      <c r="L107" s="102"/>
      <c r="M107" s="102"/>
      <c r="N107" s="102"/>
      <c r="O107" s="102"/>
    </row>
    <row r="108" spans="1:15" x14ac:dyDescent="0.25">
      <c r="A108" s="145"/>
      <c r="B108" s="102"/>
      <c r="C108" s="102"/>
      <c r="D108" s="102"/>
      <c r="E108" s="102"/>
      <c r="F108" s="102"/>
      <c r="G108" s="102"/>
      <c r="H108" s="102"/>
      <c r="I108" s="102"/>
      <c r="J108" s="102"/>
      <c r="K108" s="102"/>
      <c r="L108" s="102"/>
      <c r="M108" s="102"/>
      <c r="N108" s="102"/>
      <c r="O108" s="102"/>
    </row>
    <row r="109" spans="1:15" x14ac:dyDescent="0.25">
      <c r="A109" s="145"/>
      <c r="B109" s="102"/>
      <c r="C109" s="102"/>
      <c r="D109" s="102"/>
      <c r="E109" s="102"/>
      <c r="F109" s="102"/>
      <c r="G109" s="102"/>
      <c r="H109" s="102"/>
      <c r="I109" s="102"/>
      <c r="J109" s="102"/>
      <c r="K109" s="102"/>
      <c r="L109" s="102"/>
      <c r="M109" s="102"/>
      <c r="N109" s="102"/>
      <c r="O109" s="102"/>
    </row>
    <row r="110" spans="1:15" x14ac:dyDescent="0.25">
      <c r="A110" s="145"/>
      <c r="B110" s="102"/>
      <c r="C110" s="102"/>
      <c r="D110" s="102"/>
      <c r="E110" s="102"/>
      <c r="F110" s="102"/>
      <c r="G110" s="102"/>
      <c r="H110" s="102"/>
      <c r="I110" s="102"/>
      <c r="J110" s="102"/>
      <c r="K110" s="102"/>
      <c r="L110" s="102"/>
      <c r="M110" s="102"/>
      <c r="N110" s="102"/>
      <c r="O110" s="102"/>
    </row>
    <row r="111" spans="1:15" x14ac:dyDescent="0.25">
      <c r="A111" s="145"/>
      <c r="B111" s="102"/>
      <c r="C111" s="102"/>
      <c r="D111" s="102"/>
      <c r="E111" s="102"/>
      <c r="F111" s="102"/>
      <c r="G111" s="102"/>
      <c r="H111" s="102"/>
      <c r="I111" s="102"/>
      <c r="J111" s="102"/>
      <c r="K111" s="102"/>
      <c r="L111" s="102"/>
      <c r="M111" s="102"/>
      <c r="N111" s="102"/>
      <c r="O111" s="102"/>
    </row>
    <row r="112" spans="1:15" x14ac:dyDescent="0.25">
      <c r="A112" s="145"/>
      <c r="B112" s="102"/>
      <c r="C112" s="102"/>
      <c r="D112" s="102"/>
      <c r="E112" s="102"/>
      <c r="F112" s="102"/>
      <c r="G112" s="102"/>
      <c r="H112" s="102"/>
      <c r="I112" s="102"/>
      <c r="J112" s="102"/>
      <c r="K112" s="102"/>
      <c r="L112" s="102"/>
      <c r="M112" s="102"/>
      <c r="N112" s="102"/>
      <c r="O112" s="102"/>
    </row>
    <row r="113" spans="1:15" x14ac:dyDescent="0.25">
      <c r="A113" s="145"/>
      <c r="B113" s="102"/>
      <c r="C113" s="102"/>
      <c r="D113" s="102"/>
      <c r="E113" s="102"/>
      <c r="F113" s="102"/>
      <c r="G113" s="102"/>
      <c r="H113" s="102"/>
      <c r="I113" s="102"/>
      <c r="J113" s="102"/>
      <c r="K113" s="102"/>
      <c r="L113" s="102"/>
      <c r="M113" s="102"/>
      <c r="N113" s="102"/>
      <c r="O113" s="102"/>
    </row>
    <row r="114" spans="1:15" x14ac:dyDescent="0.25">
      <c r="A114" s="145"/>
      <c r="B114" s="102"/>
      <c r="C114" s="102"/>
      <c r="D114" s="102"/>
      <c r="E114" s="102"/>
      <c r="F114" s="102"/>
      <c r="G114" s="102"/>
      <c r="H114" s="102"/>
      <c r="I114" s="102"/>
      <c r="J114" s="102"/>
      <c r="K114" s="102"/>
      <c r="L114" s="102"/>
      <c r="M114" s="102"/>
      <c r="N114" s="102"/>
      <c r="O114" s="102"/>
    </row>
    <row r="115" spans="1:15" x14ac:dyDescent="0.25">
      <c r="A115" s="145"/>
      <c r="B115" s="102"/>
      <c r="C115" s="102"/>
      <c r="D115" s="102"/>
      <c r="E115" s="102"/>
      <c r="F115" s="102"/>
      <c r="G115" s="102"/>
      <c r="H115" s="102"/>
      <c r="I115" s="102"/>
      <c r="J115" s="102"/>
      <c r="K115" s="102"/>
      <c r="L115" s="102"/>
      <c r="M115" s="102"/>
      <c r="N115" s="102"/>
      <c r="O115" s="102"/>
    </row>
    <row r="116" spans="1:15" x14ac:dyDescent="0.25">
      <c r="A116" s="145"/>
      <c r="B116" s="102"/>
      <c r="C116" s="102"/>
      <c r="D116" s="102"/>
      <c r="E116" s="102"/>
      <c r="F116" s="102"/>
      <c r="G116" s="102"/>
      <c r="H116" s="102"/>
      <c r="I116" s="102"/>
      <c r="J116" s="102"/>
      <c r="K116" s="102"/>
      <c r="L116" s="102"/>
      <c r="M116" s="102"/>
      <c r="N116" s="102"/>
      <c r="O116" s="102"/>
    </row>
    <row r="117" spans="1:15" x14ac:dyDescent="0.25">
      <c r="A117" s="145"/>
      <c r="B117" s="102"/>
      <c r="C117" s="102"/>
      <c r="D117" s="102"/>
      <c r="E117" s="102"/>
      <c r="F117" s="102"/>
      <c r="G117" s="102"/>
      <c r="H117" s="102"/>
      <c r="I117" s="102"/>
      <c r="J117" s="102"/>
      <c r="K117" s="102"/>
      <c r="L117" s="102"/>
      <c r="M117" s="102"/>
      <c r="N117" s="102"/>
      <c r="O117" s="102"/>
    </row>
    <row r="118" spans="1:15" x14ac:dyDescent="0.25">
      <c r="A118" s="145"/>
      <c r="B118" s="102"/>
      <c r="C118" s="102"/>
      <c r="D118" s="102"/>
      <c r="E118" s="102"/>
      <c r="F118" s="102"/>
      <c r="G118" s="102"/>
      <c r="H118" s="102"/>
      <c r="I118" s="102"/>
      <c r="J118" s="102"/>
      <c r="K118" s="102"/>
      <c r="L118" s="102"/>
      <c r="M118" s="102"/>
      <c r="N118" s="102"/>
      <c r="O118" s="102"/>
    </row>
    <row r="119" spans="1:15" x14ac:dyDescent="0.25">
      <c r="A119" s="145"/>
      <c r="B119" s="102"/>
      <c r="C119" s="102"/>
      <c r="D119" s="102"/>
      <c r="E119" s="102"/>
      <c r="F119" s="102"/>
      <c r="G119" s="102"/>
      <c r="H119" s="102"/>
      <c r="I119" s="102"/>
      <c r="J119" s="102"/>
      <c r="K119" s="102"/>
      <c r="L119" s="102"/>
      <c r="M119" s="102"/>
      <c r="N119" s="102"/>
      <c r="O119" s="102"/>
    </row>
    <row r="120" spans="1:15" x14ac:dyDescent="0.25">
      <c r="A120" s="145"/>
      <c r="B120" s="102"/>
      <c r="C120" s="102"/>
      <c r="D120" s="102"/>
      <c r="E120" s="102"/>
      <c r="F120" s="102"/>
      <c r="G120" s="102"/>
      <c r="H120" s="102"/>
      <c r="I120" s="102"/>
      <c r="J120" s="102"/>
      <c r="K120" s="102"/>
      <c r="L120" s="102"/>
      <c r="M120" s="102"/>
      <c r="N120" s="102"/>
      <c r="O120" s="102"/>
    </row>
    <row r="121" spans="1:15" x14ac:dyDescent="0.25">
      <c r="A121" s="145"/>
      <c r="B121" s="102"/>
      <c r="C121" s="102"/>
      <c r="D121" s="102"/>
      <c r="E121" s="102"/>
      <c r="F121" s="102"/>
      <c r="G121" s="102"/>
      <c r="H121" s="102"/>
      <c r="I121" s="102"/>
      <c r="J121" s="102"/>
      <c r="K121" s="102"/>
      <c r="L121" s="102"/>
      <c r="M121" s="102"/>
      <c r="N121" s="102"/>
      <c r="O121" s="102"/>
    </row>
    <row r="122" spans="1:15" x14ac:dyDescent="0.25">
      <c r="A122" s="145"/>
      <c r="B122" s="102"/>
      <c r="C122" s="102"/>
      <c r="D122" s="102"/>
      <c r="E122" s="102"/>
      <c r="F122" s="102"/>
      <c r="G122" s="102"/>
      <c r="H122" s="102"/>
      <c r="I122" s="102"/>
      <c r="J122" s="102"/>
      <c r="K122" s="102"/>
      <c r="L122" s="102"/>
      <c r="M122" s="102"/>
      <c r="N122" s="102"/>
      <c r="O122" s="102"/>
    </row>
    <row r="123" spans="1:15" x14ac:dyDescent="0.25">
      <c r="A123" s="145"/>
      <c r="B123" s="102"/>
      <c r="C123" s="102"/>
      <c r="D123" s="102"/>
      <c r="E123" s="102"/>
      <c r="F123" s="102"/>
      <c r="G123" s="102"/>
      <c r="H123" s="102"/>
      <c r="I123" s="102"/>
      <c r="J123" s="102"/>
      <c r="K123" s="102"/>
      <c r="L123" s="102"/>
      <c r="M123" s="102"/>
      <c r="N123" s="102"/>
      <c r="O123" s="102"/>
    </row>
    <row r="124" spans="1:15" x14ac:dyDescent="0.25">
      <c r="A124" s="145"/>
      <c r="B124" s="102"/>
      <c r="C124" s="102"/>
      <c r="D124" s="102"/>
      <c r="E124" s="102"/>
      <c r="F124" s="102"/>
      <c r="G124" s="102"/>
      <c r="H124" s="102"/>
      <c r="I124" s="102"/>
      <c r="J124" s="102"/>
      <c r="K124" s="102"/>
      <c r="L124" s="102"/>
      <c r="M124" s="102"/>
      <c r="N124" s="102"/>
      <c r="O124" s="102"/>
    </row>
    <row r="125" spans="1:15" x14ac:dyDescent="0.25">
      <c r="A125" s="145"/>
      <c r="B125" s="102"/>
      <c r="C125" s="102"/>
      <c r="D125" s="102"/>
      <c r="E125" s="102"/>
      <c r="F125" s="102"/>
      <c r="G125" s="102"/>
      <c r="H125" s="102"/>
      <c r="I125" s="102"/>
      <c r="J125" s="102"/>
      <c r="K125" s="102"/>
      <c r="L125" s="102"/>
      <c r="M125" s="102"/>
      <c r="N125" s="102"/>
      <c r="O125" s="102"/>
    </row>
    <row r="126" spans="1:15" x14ac:dyDescent="0.25">
      <c r="A126" s="145"/>
      <c r="B126" s="102"/>
      <c r="C126" s="102"/>
      <c r="D126" s="102"/>
      <c r="E126" s="102"/>
      <c r="F126" s="102"/>
      <c r="G126" s="102"/>
      <c r="H126" s="102"/>
      <c r="I126" s="102"/>
      <c r="J126" s="102"/>
      <c r="K126" s="102"/>
      <c r="L126" s="102"/>
      <c r="M126" s="102"/>
      <c r="N126" s="102"/>
      <c r="O126" s="102"/>
    </row>
    <row r="127" spans="1:15" x14ac:dyDescent="0.25">
      <c r="A127" s="145"/>
      <c r="B127" s="102"/>
      <c r="C127" s="102"/>
      <c r="D127" s="102"/>
      <c r="E127" s="102"/>
      <c r="F127" s="102"/>
      <c r="G127" s="102"/>
      <c r="H127" s="102"/>
      <c r="I127" s="102"/>
      <c r="J127" s="102"/>
      <c r="K127" s="102"/>
      <c r="L127" s="102"/>
      <c r="M127" s="102"/>
      <c r="N127" s="102"/>
      <c r="O127" s="102"/>
    </row>
    <row r="128" spans="1:15" x14ac:dyDescent="0.25">
      <c r="A128" s="145"/>
      <c r="B128" s="102"/>
      <c r="C128" s="102"/>
      <c r="D128" s="102"/>
      <c r="E128" s="102"/>
      <c r="F128" s="102"/>
      <c r="G128" s="102"/>
      <c r="H128" s="102"/>
      <c r="I128" s="102"/>
      <c r="J128" s="102"/>
      <c r="K128" s="102"/>
      <c r="L128" s="102"/>
      <c r="M128" s="102"/>
      <c r="N128" s="102"/>
      <c r="O128" s="102"/>
    </row>
    <row r="129" spans="1:15" x14ac:dyDescent="0.25">
      <c r="A129" s="145"/>
      <c r="B129" s="102"/>
      <c r="C129" s="102"/>
      <c r="D129" s="102"/>
      <c r="E129" s="102"/>
      <c r="F129" s="102"/>
      <c r="G129" s="102"/>
      <c r="H129" s="102"/>
      <c r="I129" s="102"/>
      <c r="J129" s="102"/>
      <c r="K129" s="102"/>
      <c r="L129" s="102"/>
      <c r="M129" s="102"/>
      <c r="N129" s="102"/>
      <c r="O129" s="102"/>
    </row>
    <row r="130" spans="1:15" x14ac:dyDescent="0.25">
      <c r="A130" s="145"/>
      <c r="B130" s="102"/>
      <c r="C130" s="102"/>
      <c r="D130" s="102"/>
      <c r="E130" s="102"/>
      <c r="F130" s="102"/>
      <c r="G130" s="102"/>
      <c r="H130" s="102"/>
      <c r="I130" s="102"/>
      <c r="J130" s="102"/>
      <c r="K130" s="102"/>
      <c r="L130" s="102"/>
      <c r="M130" s="102"/>
      <c r="N130" s="102"/>
      <c r="O130" s="102"/>
    </row>
    <row r="131" spans="1:15" x14ac:dyDescent="0.25">
      <c r="A131" s="145"/>
      <c r="B131" s="102"/>
      <c r="C131" s="102"/>
      <c r="D131" s="102"/>
      <c r="E131" s="102"/>
      <c r="F131" s="102"/>
      <c r="G131" s="102"/>
      <c r="H131" s="102"/>
      <c r="I131" s="102"/>
      <c r="J131" s="102"/>
      <c r="K131" s="102"/>
      <c r="L131" s="102"/>
      <c r="M131" s="102"/>
      <c r="N131" s="102"/>
      <c r="O131" s="102"/>
    </row>
    <row r="132" spans="1:15" x14ac:dyDescent="0.25">
      <c r="A132" s="145"/>
      <c r="B132" s="102"/>
      <c r="C132" s="102"/>
      <c r="D132" s="102"/>
      <c r="E132" s="102"/>
      <c r="F132" s="102"/>
      <c r="G132" s="102"/>
      <c r="H132" s="102"/>
      <c r="I132" s="102"/>
      <c r="J132" s="102"/>
      <c r="K132" s="102"/>
      <c r="L132" s="102"/>
      <c r="M132" s="102"/>
      <c r="N132" s="102"/>
      <c r="O132" s="102"/>
    </row>
    <row r="133" spans="1:15" x14ac:dyDescent="0.25">
      <c r="A133" s="145"/>
      <c r="B133" s="102"/>
      <c r="C133" s="102"/>
      <c r="D133" s="102"/>
      <c r="E133" s="102"/>
      <c r="F133" s="102"/>
      <c r="G133" s="102"/>
      <c r="H133" s="102"/>
      <c r="I133" s="102"/>
      <c r="J133" s="102"/>
      <c r="K133" s="102"/>
      <c r="L133" s="102"/>
      <c r="M133" s="102"/>
      <c r="N133" s="102"/>
      <c r="O133" s="102"/>
    </row>
    <row r="134" spans="1:15" x14ac:dyDescent="0.25">
      <c r="A134" s="145"/>
      <c r="B134" s="102"/>
      <c r="C134" s="102"/>
      <c r="D134" s="102"/>
      <c r="E134" s="102"/>
      <c r="F134" s="102"/>
      <c r="G134" s="102"/>
      <c r="H134" s="102"/>
      <c r="I134" s="102"/>
      <c r="J134" s="102"/>
      <c r="K134" s="102"/>
      <c r="L134" s="102"/>
      <c r="M134" s="102"/>
      <c r="N134" s="102"/>
      <c r="O134" s="102"/>
    </row>
    <row r="135" spans="1:15" x14ac:dyDescent="0.25">
      <c r="A135" s="145"/>
      <c r="B135" s="102"/>
      <c r="C135" s="102"/>
      <c r="D135" s="102"/>
      <c r="E135" s="102"/>
      <c r="F135" s="102"/>
      <c r="G135" s="102"/>
      <c r="H135" s="102"/>
      <c r="I135" s="102"/>
      <c r="J135" s="102"/>
      <c r="K135" s="102"/>
      <c r="L135" s="102"/>
      <c r="M135" s="102"/>
      <c r="N135" s="102"/>
      <c r="O135" s="102"/>
    </row>
    <row r="136" spans="1:15" x14ac:dyDescent="0.25">
      <c r="A136" s="145"/>
      <c r="B136" s="102"/>
      <c r="C136" s="102"/>
      <c r="D136" s="102"/>
      <c r="E136" s="102"/>
      <c r="F136" s="102"/>
      <c r="G136" s="102"/>
      <c r="H136" s="102"/>
      <c r="I136" s="102"/>
      <c r="J136" s="102"/>
      <c r="K136" s="102"/>
      <c r="L136" s="102"/>
      <c r="M136" s="102"/>
      <c r="N136" s="102"/>
      <c r="O136" s="102"/>
    </row>
    <row r="137" spans="1:15" x14ac:dyDescent="0.25">
      <c r="A137" s="145"/>
      <c r="B137" s="102"/>
      <c r="C137" s="102"/>
      <c r="D137" s="102"/>
      <c r="E137" s="102"/>
      <c r="F137" s="102"/>
      <c r="G137" s="102"/>
      <c r="H137" s="102"/>
      <c r="I137" s="102"/>
      <c r="J137" s="102"/>
      <c r="K137" s="102"/>
      <c r="L137" s="102"/>
      <c r="M137" s="102"/>
      <c r="N137" s="102"/>
      <c r="O137" s="102"/>
    </row>
    <row r="138" spans="1:15" x14ac:dyDescent="0.25">
      <c r="A138" s="145"/>
      <c r="B138" s="102"/>
      <c r="C138" s="102"/>
      <c r="D138" s="102"/>
      <c r="E138" s="102"/>
      <c r="F138" s="102"/>
      <c r="G138" s="102"/>
      <c r="H138" s="102"/>
      <c r="I138" s="102"/>
      <c r="J138" s="102"/>
      <c r="K138" s="102"/>
      <c r="L138" s="102"/>
      <c r="M138" s="102"/>
      <c r="N138" s="102"/>
      <c r="O138" s="102"/>
    </row>
    <row r="139" spans="1:15" x14ac:dyDescent="0.25">
      <c r="A139" s="145"/>
      <c r="B139" s="102"/>
      <c r="C139" s="102"/>
      <c r="D139" s="102"/>
      <c r="E139" s="102"/>
      <c r="F139" s="102"/>
      <c r="G139" s="102"/>
      <c r="H139" s="102"/>
      <c r="I139" s="102"/>
      <c r="J139" s="102"/>
      <c r="K139" s="102"/>
      <c r="L139" s="102"/>
      <c r="M139" s="102"/>
      <c r="N139" s="102"/>
      <c r="O139" s="102"/>
    </row>
    <row r="140" spans="1:15" x14ac:dyDescent="0.25">
      <c r="A140" s="145"/>
      <c r="B140" s="102"/>
      <c r="C140" s="102"/>
      <c r="D140" s="102"/>
      <c r="E140" s="102"/>
      <c r="F140" s="102"/>
      <c r="G140" s="102"/>
      <c r="H140" s="102"/>
      <c r="I140" s="102"/>
      <c r="J140" s="102"/>
      <c r="K140" s="102"/>
      <c r="L140" s="102"/>
      <c r="M140" s="102"/>
      <c r="N140" s="102"/>
      <c r="O140" s="102"/>
    </row>
    <row r="141" spans="1:15" x14ac:dyDescent="0.25">
      <c r="A141" s="145"/>
      <c r="B141" s="102"/>
      <c r="C141" s="102"/>
      <c r="D141" s="102"/>
      <c r="E141" s="102"/>
      <c r="F141" s="102"/>
      <c r="G141" s="102"/>
      <c r="H141" s="102"/>
      <c r="I141" s="102"/>
      <c r="J141" s="102"/>
      <c r="K141" s="102"/>
      <c r="L141" s="102"/>
      <c r="M141" s="102"/>
      <c r="N141" s="102"/>
      <c r="O141" s="102"/>
    </row>
    <row r="142" spans="1:15" x14ac:dyDescent="0.25">
      <c r="A142" s="145"/>
      <c r="B142" s="102"/>
      <c r="C142" s="102"/>
      <c r="D142" s="102"/>
      <c r="E142" s="102"/>
      <c r="F142" s="102"/>
      <c r="G142" s="102"/>
      <c r="H142" s="102"/>
      <c r="I142" s="102"/>
      <c r="J142" s="102"/>
      <c r="K142" s="102"/>
      <c r="L142" s="102"/>
      <c r="M142" s="102"/>
      <c r="N142" s="102"/>
      <c r="O142" s="102"/>
    </row>
    <row r="143" spans="1:15" x14ac:dyDescent="0.25">
      <c r="A143" s="145"/>
      <c r="B143" s="102"/>
      <c r="C143" s="102"/>
      <c r="D143" s="102"/>
      <c r="E143" s="102"/>
      <c r="F143" s="102"/>
      <c r="G143" s="102"/>
      <c r="H143" s="102"/>
      <c r="I143" s="102"/>
      <c r="J143" s="102"/>
      <c r="K143" s="102"/>
      <c r="L143" s="102"/>
      <c r="M143" s="102"/>
      <c r="N143" s="102"/>
      <c r="O143" s="102"/>
    </row>
    <row r="144" spans="1:15" x14ac:dyDescent="0.25">
      <c r="A144" s="145"/>
      <c r="B144" s="102"/>
      <c r="C144" s="102"/>
      <c r="D144" s="102"/>
      <c r="E144" s="102"/>
      <c r="F144" s="102"/>
      <c r="G144" s="102"/>
      <c r="H144" s="102"/>
      <c r="I144" s="102"/>
      <c r="J144" s="102"/>
      <c r="K144" s="102"/>
      <c r="L144" s="102"/>
      <c r="M144" s="102"/>
      <c r="N144" s="102"/>
      <c r="O144" s="102"/>
    </row>
    <row r="145" spans="1:15" x14ac:dyDescent="0.25">
      <c r="A145" s="145"/>
      <c r="B145" s="102"/>
      <c r="C145" s="102"/>
      <c r="D145" s="102"/>
      <c r="E145" s="102"/>
      <c r="F145" s="102"/>
      <c r="G145" s="102"/>
      <c r="H145" s="102"/>
      <c r="I145" s="102"/>
      <c r="J145" s="102"/>
      <c r="K145" s="102"/>
      <c r="L145" s="102"/>
      <c r="M145" s="102"/>
      <c r="N145" s="102"/>
      <c r="O145" s="102"/>
    </row>
    <row r="146" spans="1:15" x14ac:dyDescent="0.25">
      <c r="A146" s="145"/>
      <c r="B146" s="102"/>
      <c r="C146" s="102"/>
      <c r="D146" s="102"/>
      <c r="E146" s="102"/>
      <c r="F146" s="102"/>
      <c r="G146" s="102"/>
      <c r="H146" s="102"/>
      <c r="I146" s="102"/>
      <c r="J146" s="102"/>
      <c r="K146" s="102"/>
      <c r="L146" s="102"/>
      <c r="M146" s="102"/>
      <c r="N146" s="102"/>
      <c r="O146" s="102"/>
    </row>
    <row r="147" spans="1:15" x14ac:dyDescent="0.25">
      <c r="A147" s="145"/>
      <c r="B147" s="102"/>
      <c r="C147" s="102"/>
      <c r="D147" s="102"/>
      <c r="E147" s="102"/>
      <c r="F147" s="102"/>
      <c r="G147" s="102"/>
      <c r="H147" s="102"/>
      <c r="I147" s="102"/>
      <c r="J147" s="102"/>
      <c r="K147" s="102"/>
      <c r="L147" s="102"/>
      <c r="M147" s="102"/>
      <c r="N147" s="102"/>
      <c r="O147" s="102"/>
    </row>
    <row r="148" spans="1:15" x14ac:dyDescent="0.25">
      <c r="A148" s="145"/>
      <c r="B148" s="102"/>
      <c r="C148" s="102"/>
      <c r="D148" s="102"/>
      <c r="E148" s="102"/>
      <c r="F148" s="102"/>
      <c r="G148" s="102"/>
      <c r="H148" s="102"/>
      <c r="I148" s="102"/>
      <c r="J148" s="102"/>
      <c r="K148" s="102"/>
      <c r="L148" s="102"/>
      <c r="M148" s="102"/>
      <c r="N148" s="102"/>
      <c r="O148" s="102"/>
    </row>
    <row r="149" spans="1:15" x14ac:dyDescent="0.25">
      <c r="A149" s="145"/>
      <c r="B149" s="102"/>
      <c r="C149" s="102"/>
      <c r="D149" s="102"/>
      <c r="E149" s="102"/>
      <c r="F149" s="102"/>
      <c r="G149" s="102"/>
      <c r="H149" s="102"/>
      <c r="I149" s="102"/>
      <c r="J149" s="102"/>
      <c r="K149" s="102"/>
      <c r="L149" s="102"/>
      <c r="M149" s="102"/>
      <c r="N149" s="102"/>
      <c r="O149" s="102"/>
    </row>
    <row r="150" spans="1:15" x14ac:dyDescent="0.25">
      <c r="A150" s="145"/>
      <c r="B150" s="102"/>
      <c r="C150" s="102"/>
      <c r="D150" s="102"/>
      <c r="E150" s="102"/>
      <c r="F150" s="102"/>
      <c r="G150" s="102"/>
      <c r="H150" s="102"/>
      <c r="I150" s="102"/>
      <c r="J150" s="102"/>
      <c r="K150" s="102"/>
      <c r="L150" s="102"/>
      <c r="M150" s="102"/>
      <c r="N150" s="102"/>
      <c r="O150" s="102"/>
    </row>
    <row r="151" spans="1:15" x14ac:dyDescent="0.25">
      <c r="A151" s="145"/>
      <c r="B151" s="102"/>
      <c r="C151" s="102"/>
      <c r="D151" s="102"/>
      <c r="E151" s="102"/>
      <c r="F151" s="102"/>
      <c r="G151" s="102"/>
      <c r="H151" s="102"/>
      <c r="I151" s="102"/>
      <c r="J151" s="102"/>
      <c r="K151" s="102"/>
      <c r="L151" s="102"/>
      <c r="M151" s="102"/>
      <c r="N151" s="102"/>
      <c r="O151" s="102"/>
    </row>
    <row r="152" spans="1:15" x14ac:dyDescent="0.25">
      <c r="A152" s="145"/>
      <c r="B152" s="102"/>
      <c r="C152" s="102"/>
      <c r="D152" s="102"/>
      <c r="E152" s="102"/>
      <c r="F152" s="102"/>
      <c r="G152" s="102"/>
      <c r="H152" s="102"/>
      <c r="I152" s="102"/>
      <c r="J152" s="102"/>
      <c r="K152" s="102"/>
      <c r="L152" s="102"/>
      <c r="M152" s="102"/>
      <c r="N152" s="102"/>
      <c r="O152" s="102"/>
    </row>
    <row r="153" spans="1:15" x14ac:dyDescent="0.25">
      <c r="A153" s="145"/>
      <c r="B153" s="102"/>
      <c r="C153" s="102"/>
      <c r="D153" s="102"/>
      <c r="E153" s="102"/>
      <c r="F153" s="102"/>
      <c r="G153" s="102"/>
      <c r="H153" s="102"/>
      <c r="I153" s="102"/>
      <c r="J153" s="102"/>
      <c r="K153" s="102"/>
      <c r="L153" s="102"/>
      <c r="M153" s="102"/>
      <c r="N153" s="102"/>
      <c r="O153" s="102"/>
    </row>
    <row r="154" spans="1:15" x14ac:dyDescent="0.25">
      <c r="A154" s="145"/>
      <c r="B154" s="102"/>
      <c r="C154" s="102"/>
      <c r="D154" s="102"/>
      <c r="E154" s="102"/>
      <c r="F154" s="102"/>
      <c r="G154" s="102"/>
      <c r="H154" s="102"/>
      <c r="I154" s="102"/>
      <c r="J154" s="102"/>
      <c r="K154" s="102"/>
      <c r="L154" s="102"/>
      <c r="M154" s="102"/>
      <c r="N154" s="102"/>
      <c r="O154" s="102"/>
    </row>
    <row r="155" spans="1:15" x14ac:dyDescent="0.25">
      <c r="A155" s="145"/>
      <c r="B155" s="102"/>
      <c r="C155" s="102"/>
      <c r="D155" s="102"/>
      <c r="E155" s="102"/>
      <c r="F155" s="102"/>
      <c r="G155" s="102"/>
      <c r="H155" s="102"/>
      <c r="I155" s="102"/>
      <c r="J155" s="102"/>
      <c r="K155" s="102"/>
      <c r="L155" s="102"/>
      <c r="M155" s="102"/>
      <c r="N155" s="102"/>
      <c r="O155" s="102"/>
    </row>
    <row r="156" spans="1:15" x14ac:dyDescent="0.25">
      <c r="A156" s="145"/>
      <c r="B156" s="102"/>
      <c r="C156" s="102"/>
      <c r="D156" s="102"/>
      <c r="E156" s="102"/>
      <c r="F156" s="102"/>
      <c r="G156" s="102"/>
      <c r="H156" s="102"/>
      <c r="I156" s="102"/>
      <c r="J156" s="102"/>
      <c r="K156" s="102"/>
      <c r="L156" s="102"/>
      <c r="M156" s="102"/>
      <c r="N156" s="102"/>
      <c r="O156" s="102"/>
    </row>
    <row r="157" spans="1:15" x14ac:dyDescent="0.25">
      <c r="A157" s="145"/>
      <c r="B157" s="102"/>
      <c r="C157" s="102"/>
      <c r="D157" s="102"/>
      <c r="E157" s="102"/>
      <c r="F157" s="102"/>
      <c r="G157" s="102"/>
      <c r="H157" s="102"/>
      <c r="I157" s="102"/>
      <c r="J157" s="102"/>
      <c r="K157" s="102"/>
      <c r="L157" s="102"/>
      <c r="M157" s="102"/>
      <c r="N157" s="102"/>
      <c r="O157" s="102"/>
    </row>
    <row r="158" spans="1:15" x14ac:dyDescent="0.25">
      <c r="A158" s="145"/>
      <c r="B158" s="102"/>
      <c r="C158" s="102"/>
      <c r="D158" s="102"/>
      <c r="E158" s="102"/>
      <c r="F158" s="102"/>
      <c r="G158" s="102"/>
      <c r="H158" s="102"/>
      <c r="I158" s="102"/>
      <c r="J158" s="102"/>
      <c r="K158" s="102"/>
      <c r="L158" s="102"/>
      <c r="M158" s="102"/>
      <c r="N158" s="102"/>
      <c r="O158" s="102"/>
    </row>
    <row r="159" spans="1:15" x14ac:dyDescent="0.25">
      <c r="A159" s="145"/>
      <c r="B159" s="102"/>
      <c r="C159" s="102"/>
      <c r="D159" s="102"/>
      <c r="E159" s="102"/>
      <c r="F159" s="102"/>
      <c r="G159" s="102"/>
      <c r="H159" s="102"/>
      <c r="I159" s="102"/>
      <c r="J159" s="102"/>
      <c r="K159" s="102"/>
      <c r="L159" s="102"/>
      <c r="M159" s="102"/>
      <c r="N159" s="102"/>
      <c r="O159" s="102"/>
    </row>
    <row r="160" spans="1:15" x14ac:dyDescent="0.25">
      <c r="A160" s="145"/>
      <c r="B160" s="102"/>
      <c r="C160" s="102"/>
      <c r="D160" s="102"/>
      <c r="E160" s="102"/>
      <c r="F160" s="102"/>
      <c r="G160" s="102"/>
      <c r="H160" s="102"/>
      <c r="I160" s="102"/>
      <c r="J160" s="102"/>
      <c r="K160" s="102"/>
      <c r="L160" s="102"/>
      <c r="M160" s="102"/>
      <c r="N160" s="102"/>
      <c r="O160" s="102"/>
    </row>
    <row r="161" spans="1:15" x14ac:dyDescent="0.25">
      <c r="A161" s="145"/>
      <c r="B161" s="102"/>
      <c r="C161" s="102"/>
      <c r="D161" s="102"/>
      <c r="E161" s="102"/>
      <c r="F161" s="102"/>
      <c r="G161" s="102"/>
      <c r="H161" s="102"/>
      <c r="I161" s="102"/>
      <c r="J161" s="102"/>
      <c r="K161" s="102"/>
      <c r="L161" s="102"/>
      <c r="M161" s="102"/>
      <c r="N161" s="102"/>
      <c r="O161" s="102"/>
    </row>
    <row r="162" spans="1:15" x14ac:dyDescent="0.25">
      <c r="A162" s="145"/>
      <c r="B162" s="102"/>
      <c r="C162" s="102"/>
      <c r="D162" s="102"/>
      <c r="E162" s="102"/>
      <c r="F162" s="102"/>
      <c r="G162" s="102"/>
      <c r="H162" s="102"/>
      <c r="I162" s="102"/>
      <c r="J162" s="102"/>
      <c r="K162" s="102"/>
      <c r="L162" s="102"/>
      <c r="M162" s="102"/>
      <c r="N162" s="102"/>
      <c r="O162" s="102"/>
    </row>
    <row r="163" spans="1:15" x14ac:dyDescent="0.25">
      <c r="A163" s="145"/>
      <c r="B163" s="102"/>
      <c r="C163" s="102"/>
      <c r="D163" s="102"/>
      <c r="E163" s="102"/>
      <c r="F163" s="102"/>
      <c r="G163" s="102"/>
      <c r="H163" s="102"/>
      <c r="I163" s="102"/>
      <c r="J163" s="102"/>
      <c r="K163" s="102"/>
      <c r="L163" s="102"/>
      <c r="M163" s="102"/>
      <c r="N163" s="102"/>
      <c r="O163" s="102"/>
    </row>
    <row r="164" spans="1:15" x14ac:dyDescent="0.25">
      <c r="A164" s="145"/>
      <c r="B164" s="102"/>
      <c r="C164" s="102"/>
      <c r="D164" s="102"/>
      <c r="E164" s="102"/>
      <c r="F164" s="102"/>
      <c r="G164" s="102"/>
      <c r="H164" s="102"/>
      <c r="I164" s="102"/>
      <c r="J164" s="102"/>
      <c r="K164" s="102"/>
      <c r="L164" s="102"/>
      <c r="M164" s="102"/>
      <c r="N164" s="102"/>
      <c r="O164" s="102"/>
    </row>
    <row r="165" spans="1:15" x14ac:dyDescent="0.25">
      <c r="A165" s="145"/>
      <c r="B165" s="102"/>
      <c r="C165" s="102"/>
      <c r="D165" s="102"/>
      <c r="E165" s="102"/>
      <c r="F165" s="102"/>
      <c r="G165" s="102"/>
      <c r="H165" s="102"/>
      <c r="I165" s="102"/>
      <c r="J165" s="102"/>
      <c r="K165" s="102"/>
      <c r="L165" s="102"/>
      <c r="M165" s="102"/>
      <c r="N165" s="102"/>
      <c r="O165" s="102"/>
    </row>
    <row r="166" spans="1:15" x14ac:dyDescent="0.25">
      <c r="A166" s="145"/>
      <c r="B166" s="102"/>
      <c r="C166" s="102"/>
      <c r="D166" s="102"/>
      <c r="E166" s="102"/>
      <c r="F166" s="102"/>
      <c r="G166" s="102"/>
      <c r="H166" s="102"/>
      <c r="I166" s="102"/>
      <c r="J166" s="102"/>
      <c r="K166" s="102"/>
      <c r="L166" s="102"/>
      <c r="M166" s="102"/>
      <c r="N166" s="102"/>
      <c r="O166" s="102"/>
    </row>
    <row r="167" spans="1:15" x14ac:dyDescent="0.25">
      <c r="A167" s="145"/>
      <c r="B167" s="102"/>
      <c r="C167" s="102"/>
      <c r="D167" s="102"/>
      <c r="E167" s="102"/>
      <c r="F167" s="102"/>
      <c r="G167" s="102"/>
      <c r="H167" s="102"/>
      <c r="I167" s="102"/>
      <c r="J167" s="102"/>
      <c r="K167" s="102"/>
      <c r="L167" s="102"/>
      <c r="M167" s="102"/>
      <c r="N167" s="102"/>
      <c r="O167" s="102"/>
    </row>
    <row r="168" spans="1:15" x14ac:dyDescent="0.25">
      <c r="A168" s="145"/>
      <c r="B168" s="102"/>
      <c r="C168" s="102"/>
      <c r="D168" s="102"/>
      <c r="E168" s="102"/>
      <c r="F168" s="102"/>
      <c r="G168" s="102"/>
      <c r="H168" s="102"/>
      <c r="I168" s="102"/>
      <c r="J168" s="102"/>
      <c r="K168" s="102"/>
      <c r="L168" s="102"/>
      <c r="M168" s="102"/>
      <c r="N168" s="102"/>
      <c r="O168" s="102"/>
    </row>
    <row r="169" spans="1:15" x14ac:dyDescent="0.25">
      <c r="A169" s="145"/>
      <c r="B169" s="102"/>
      <c r="C169" s="102"/>
      <c r="D169" s="102"/>
      <c r="E169" s="102"/>
      <c r="F169" s="102"/>
      <c r="G169" s="102"/>
      <c r="H169" s="102"/>
      <c r="I169" s="102"/>
      <c r="J169" s="102"/>
      <c r="K169" s="102"/>
      <c r="L169" s="102"/>
      <c r="M169" s="102"/>
      <c r="N169" s="102"/>
      <c r="O169" s="102"/>
    </row>
    <row r="170" spans="1:15" x14ac:dyDescent="0.25">
      <c r="A170" s="145"/>
      <c r="B170" s="102"/>
      <c r="C170" s="102"/>
      <c r="D170" s="102"/>
      <c r="E170" s="102"/>
      <c r="F170" s="102"/>
      <c r="G170" s="102"/>
      <c r="H170" s="102"/>
      <c r="I170" s="102"/>
      <c r="J170" s="102"/>
      <c r="K170" s="102"/>
      <c r="L170" s="102"/>
      <c r="M170" s="102"/>
      <c r="N170" s="102"/>
      <c r="O170" s="102"/>
    </row>
    <row r="171" spans="1:15" x14ac:dyDescent="0.25">
      <c r="A171" s="145"/>
      <c r="B171" s="102"/>
      <c r="C171" s="102"/>
      <c r="D171" s="102"/>
      <c r="E171" s="102"/>
      <c r="F171" s="102"/>
      <c r="G171" s="102"/>
      <c r="H171" s="102"/>
      <c r="I171" s="102"/>
      <c r="J171" s="102"/>
      <c r="K171" s="102"/>
      <c r="L171" s="102"/>
      <c r="M171" s="102"/>
      <c r="N171" s="102"/>
      <c r="O171" s="102"/>
    </row>
    <row r="172" spans="1:15" x14ac:dyDescent="0.25">
      <c r="A172" s="145"/>
      <c r="B172" s="102"/>
      <c r="C172" s="102"/>
      <c r="D172" s="102"/>
      <c r="E172" s="102"/>
      <c r="F172" s="102"/>
      <c r="G172" s="102"/>
      <c r="H172" s="102"/>
      <c r="I172" s="102"/>
      <c r="J172" s="102"/>
      <c r="K172" s="102"/>
      <c r="L172" s="102"/>
      <c r="M172" s="102"/>
      <c r="N172" s="102"/>
      <c r="O172" s="102"/>
    </row>
    <row r="173" spans="1:15" x14ac:dyDescent="0.25">
      <c r="A173" s="145"/>
      <c r="B173" s="102"/>
      <c r="C173" s="102"/>
      <c r="D173" s="102"/>
      <c r="E173" s="102"/>
      <c r="F173" s="102"/>
      <c r="G173" s="102"/>
      <c r="H173" s="102"/>
      <c r="I173" s="102"/>
      <c r="J173" s="102"/>
      <c r="K173" s="102"/>
      <c r="L173" s="102"/>
      <c r="M173" s="102"/>
      <c r="N173" s="102"/>
      <c r="O173" s="102"/>
    </row>
    <row r="174" spans="1:15" x14ac:dyDescent="0.25">
      <c r="A174" s="145"/>
      <c r="B174" s="102"/>
      <c r="C174" s="102"/>
      <c r="D174" s="102"/>
      <c r="E174" s="102"/>
      <c r="F174" s="102"/>
      <c r="G174" s="102"/>
      <c r="H174" s="102"/>
      <c r="I174" s="102"/>
      <c r="J174" s="102"/>
      <c r="K174" s="102"/>
      <c r="L174" s="102"/>
      <c r="M174" s="102"/>
      <c r="N174" s="102"/>
      <c r="O174" s="102"/>
    </row>
    <row r="175" spans="1:15" x14ac:dyDescent="0.25">
      <c r="A175" s="145"/>
      <c r="B175" s="102"/>
      <c r="C175" s="102"/>
      <c r="D175" s="102"/>
      <c r="E175" s="102"/>
      <c r="F175" s="102"/>
      <c r="G175" s="102"/>
      <c r="H175" s="102"/>
      <c r="I175" s="102"/>
      <c r="J175" s="102"/>
      <c r="K175" s="102"/>
      <c r="L175" s="102"/>
      <c r="M175" s="102"/>
      <c r="N175" s="102"/>
      <c r="O175" s="102"/>
    </row>
    <row r="176" spans="1:15" x14ac:dyDescent="0.25">
      <c r="A176" s="145"/>
      <c r="B176" s="102"/>
      <c r="C176" s="102"/>
      <c r="D176" s="102"/>
      <c r="E176" s="102"/>
      <c r="F176" s="102"/>
      <c r="G176" s="102"/>
      <c r="H176" s="102"/>
      <c r="I176" s="102"/>
      <c r="J176" s="102"/>
      <c r="K176" s="102"/>
      <c r="L176" s="102"/>
      <c r="M176" s="102"/>
      <c r="N176" s="102"/>
      <c r="O176" s="102"/>
    </row>
    <row r="177" spans="1:15" x14ac:dyDescent="0.25">
      <c r="A177" s="145"/>
      <c r="B177" s="102"/>
      <c r="C177" s="102"/>
      <c r="D177" s="102"/>
      <c r="E177" s="102"/>
      <c r="F177" s="102"/>
      <c r="G177" s="102"/>
      <c r="H177" s="102"/>
      <c r="I177" s="102"/>
      <c r="J177" s="102"/>
      <c r="K177" s="102"/>
      <c r="L177" s="102"/>
      <c r="M177" s="102"/>
      <c r="N177" s="102"/>
      <c r="O177" s="102"/>
    </row>
    <row r="178" spans="1:15" x14ac:dyDescent="0.25">
      <c r="A178" s="145"/>
      <c r="B178" s="102"/>
      <c r="C178" s="102"/>
      <c r="D178" s="102"/>
      <c r="E178" s="102"/>
      <c r="F178" s="102"/>
      <c r="G178" s="102"/>
      <c r="H178" s="102"/>
      <c r="I178" s="102"/>
      <c r="J178" s="102"/>
      <c r="K178" s="102"/>
      <c r="L178" s="102"/>
      <c r="M178" s="102"/>
      <c r="N178" s="102"/>
      <c r="O178" s="102"/>
    </row>
    <row r="179" spans="1:15" x14ac:dyDescent="0.25">
      <c r="A179" s="145"/>
      <c r="B179" s="102"/>
      <c r="C179" s="102"/>
      <c r="D179" s="102"/>
      <c r="E179" s="102"/>
      <c r="F179" s="102"/>
      <c r="G179" s="102"/>
      <c r="H179" s="102"/>
      <c r="I179" s="102"/>
      <c r="J179" s="102"/>
      <c r="K179" s="102"/>
      <c r="L179" s="102"/>
      <c r="M179" s="102"/>
      <c r="N179" s="102"/>
      <c r="O179" s="102"/>
    </row>
    <row r="180" spans="1:15" x14ac:dyDescent="0.25">
      <c r="A180" s="145"/>
      <c r="B180" s="102"/>
      <c r="C180" s="102"/>
      <c r="D180" s="102"/>
      <c r="E180" s="102"/>
      <c r="F180" s="102"/>
      <c r="G180" s="102"/>
      <c r="H180" s="102"/>
      <c r="I180" s="102"/>
      <c r="J180" s="102"/>
      <c r="K180" s="102"/>
      <c r="L180" s="102"/>
      <c r="M180" s="102"/>
      <c r="N180" s="102"/>
      <c r="O180" s="102"/>
    </row>
    <row r="181" spans="1:15" x14ac:dyDescent="0.25">
      <c r="A181" s="145"/>
      <c r="B181" s="102"/>
      <c r="C181" s="102"/>
      <c r="D181" s="102"/>
      <c r="E181" s="102"/>
      <c r="F181" s="102"/>
      <c r="G181" s="102"/>
      <c r="H181" s="102"/>
      <c r="I181" s="102"/>
      <c r="J181" s="102"/>
      <c r="K181" s="102"/>
      <c r="L181" s="102"/>
      <c r="M181" s="102"/>
      <c r="N181" s="102"/>
      <c r="O181" s="102"/>
    </row>
    <row r="182" spans="1:15" x14ac:dyDescent="0.25">
      <c r="A182" s="145"/>
      <c r="B182" s="102"/>
      <c r="C182" s="102"/>
      <c r="D182" s="102"/>
      <c r="E182" s="102"/>
      <c r="F182" s="102"/>
      <c r="G182" s="102"/>
      <c r="H182" s="102"/>
      <c r="I182" s="102"/>
      <c r="J182" s="102"/>
      <c r="K182" s="102"/>
      <c r="L182" s="102"/>
      <c r="M182" s="102"/>
      <c r="N182" s="102"/>
      <c r="O182" s="102"/>
    </row>
    <row r="183" spans="1:15" x14ac:dyDescent="0.25">
      <c r="A183" s="145"/>
      <c r="B183" s="102"/>
      <c r="C183" s="102"/>
      <c r="D183" s="102"/>
      <c r="E183" s="102"/>
      <c r="F183" s="102"/>
      <c r="G183" s="102"/>
      <c r="H183" s="102"/>
      <c r="I183" s="102"/>
      <c r="J183" s="102"/>
      <c r="K183" s="102"/>
      <c r="L183" s="102"/>
      <c r="M183" s="102"/>
      <c r="N183" s="102"/>
      <c r="O183" s="102"/>
    </row>
    <row r="184" spans="1:15" x14ac:dyDescent="0.25">
      <c r="A184" s="145"/>
      <c r="B184" s="102"/>
      <c r="C184" s="102"/>
      <c r="D184" s="102"/>
      <c r="E184" s="102"/>
      <c r="F184" s="102"/>
      <c r="G184" s="102"/>
      <c r="H184" s="102"/>
      <c r="I184" s="102"/>
      <c r="J184" s="102"/>
      <c r="K184" s="102"/>
      <c r="L184" s="102"/>
      <c r="M184" s="102"/>
      <c r="N184" s="102"/>
      <c r="O184" s="102"/>
    </row>
    <row r="185" spans="1:15" x14ac:dyDescent="0.25">
      <c r="A185" s="145"/>
      <c r="B185" s="102"/>
      <c r="C185" s="102"/>
      <c r="D185" s="102"/>
      <c r="E185" s="102"/>
      <c r="F185" s="102"/>
      <c r="G185" s="102"/>
      <c r="H185" s="102"/>
      <c r="I185" s="102"/>
      <c r="J185" s="102"/>
      <c r="K185" s="102"/>
      <c r="L185" s="102"/>
      <c r="M185" s="102"/>
      <c r="N185" s="102"/>
      <c r="O185" s="102"/>
    </row>
    <row r="186" spans="1:15" x14ac:dyDescent="0.25">
      <c r="A186" s="145"/>
      <c r="B186" s="102"/>
      <c r="C186" s="102"/>
      <c r="D186" s="102"/>
      <c r="E186" s="102"/>
      <c r="F186" s="102"/>
      <c r="G186" s="102"/>
      <c r="H186" s="102"/>
      <c r="I186" s="102"/>
      <c r="J186" s="102"/>
      <c r="K186" s="102"/>
      <c r="L186" s="102"/>
      <c r="M186" s="102"/>
      <c r="N186" s="102"/>
      <c r="O186" s="102"/>
    </row>
    <row r="187" spans="1:15" x14ac:dyDescent="0.25">
      <c r="A187" s="145"/>
      <c r="B187" s="102"/>
      <c r="C187" s="102"/>
      <c r="D187" s="102"/>
      <c r="E187" s="102"/>
      <c r="F187" s="102"/>
      <c r="G187" s="102"/>
      <c r="H187" s="102"/>
      <c r="I187" s="102"/>
      <c r="J187" s="102"/>
      <c r="K187" s="102"/>
      <c r="L187" s="102"/>
      <c r="M187" s="102"/>
      <c r="N187" s="102"/>
      <c r="O187" s="102"/>
    </row>
    <row r="188" spans="1:15" x14ac:dyDescent="0.25">
      <c r="A188" s="145"/>
      <c r="B188" s="102"/>
      <c r="C188" s="102"/>
      <c r="D188" s="102"/>
      <c r="E188" s="102"/>
      <c r="F188" s="102"/>
      <c r="G188" s="102"/>
      <c r="H188" s="102"/>
      <c r="I188" s="102"/>
      <c r="J188" s="102"/>
      <c r="K188" s="102"/>
      <c r="L188" s="102"/>
      <c r="M188" s="102"/>
      <c r="N188" s="102"/>
      <c r="O188" s="102"/>
    </row>
    <row r="189" spans="1:15" x14ac:dyDescent="0.25">
      <c r="A189" s="145"/>
      <c r="B189" s="102"/>
      <c r="C189" s="102"/>
      <c r="D189" s="102"/>
      <c r="E189" s="102"/>
      <c r="F189" s="102"/>
      <c r="G189" s="102"/>
      <c r="H189" s="102"/>
      <c r="I189" s="102"/>
      <c r="J189" s="102"/>
      <c r="K189" s="102"/>
      <c r="L189" s="102"/>
      <c r="M189" s="102"/>
      <c r="N189" s="102"/>
      <c r="O189" s="102"/>
    </row>
    <row r="190" spans="1:15" x14ac:dyDescent="0.25">
      <c r="A190" s="145"/>
      <c r="B190" s="102"/>
      <c r="C190" s="102"/>
      <c r="D190" s="102"/>
      <c r="E190" s="102"/>
      <c r="F190" s="102"/>
      <c r="G190" s="102"/>
      <c r="H190" s="102"/>
      <c r="I190" s="102"/>
      <c r="J190" s="102"/>
      <c r="K190" s="102"/>
      <c r="L190" s="102"/>
      <c r="M190" s="102"/>
      <c r="N190" s="102"/>
      <c r="O190" s="102"/>
    </row>
    <row r="191" spans="1:15" x14ac:dyDescent="0.25">
      <c r="A191" s="145"/>
      <c r="B191" s="102"/>
      <c r="C191" s="102"/>
      <c r="D191" s="102"/>
      <c r="E191" s="102"/>
      <c r="F191" s="102"/>
      <c r="G191" s="102"/>
      <c r="H191" s="102"/>
      <c r="I191" s="102"/>
      <c r="J191" s="102"/>
      <c r="K191" s="102"/>
      <c r="L191" s="102"/>
      <c r="M191" s="102"/>
      <c r="N191" s="102"/>
      <c r="O191" s="102"/>
    </row>
    <row r="192" spans="1:15" x14ac:dyDescent="0.25">
      <c r="A192" s="145"/>
      <c r="B192" s="102"/>
      <c r="C192" s="102"/>
      <c r="D192" s="102"/>
      <c r="E192" s="102"/>
      <c r="F192" s="102"/>
      <c r="G192" s="102"/>
      <c r="H192" s="102"/>
      <c r="I192" s="102"/>
      <c r="J192" s="102"/>
      <c r="K192" s="102"/>
      <c r="L192" s="102"/>
      <c r="M192" s="102"/>
      <c r="N192" s="102"/>
      <c r="O192" s="102"/>
    </row>
    <row r="193" spans="1:15" x14ac:dyDescent="0.25">
      <c r="A193" s="145"/>
      <c r="B193" s="102"/>
      <c r="C193" s="102"/>
      <c r="D193" s="102"/>
      <c r="E193" s="102"/>
      <c r="F193" s="102"/>
      <c r="G193" s="102"/>
      <c r="H193" s="102"/>
      <c r="I193" s="102"/>
      <c r="J193" s="102"/>
      <c r="K193" s="102"/>
      <c r="L193" s="102"/>
      <c r="M193" s="102"/>
      <c r="N193" s="102"/>
      <c r="O193" s="102"/>
    </row>
    <row r="194" spans="1:15" x14ac:dyDescent="0.25">
      <c r="A194" s="145"/>
      <c r="B194" s="102"/>
      <c r="C194" s="102"/>
      <c r="D194" s="102"/>
      <c r="E194" s="102"/>
      <c r="F194" s="102"/>
      <c r="G194" s="102"/>
      <c r="H194" s="102"/>
      <c r="I194" s="102"/>
      <c r="J194" s="102"/>
      <c r="K194" s="102"/>
      <c r="L194" s="102"/>
      <c r="M194" s="102"/>
      <c r="N194" s="102"/>
      <c r="O194" s="102"/>
    </row>
    <row r="195" spans="1:15" x14ac:dyDescent="0.25">
      <c r="A195" s="145"/>
      <c r="B195" s="102"/>
      <c r="C195" s="102"/>
      <c r="D195" s="102"/>
      <c r="E195" s="102"/>
      <c r="F195" s="102"/>
      <c r="G195" s="102"/>
      <c r="H195" s="102"/>
      <c r="I195" s="102"/>
      <c r="J195" s="102"/>
      <c r="K195" s="102"/>
      <c r="L195" s="102"/>
      <c r="M195" s="102"/>
      <c r="N195" s="102"/>
      <c r="O195" s="102"/>
    </row>
    <row r="196" spans="1:15" x14ac:dyDescent="0.25">
      <c r="A196" s="145"/>
      <c r="B196" s="102"/>
      <c r="C196" s="102"/>
      <c r="D196" s="102"/>
      <c r="E196" s="102"/>
      <c r="F196" s="102"/>
      <c r="G196" s="102"/>
      <c r="H196" s="102"/>
      <c r="I196" s="102"/>
      <c r="J196" s="102"/>
      <c r="K196" s="102"/>
      <c r="L196" s="102"/>
      <c r="M196" s="102"/>
      <c r="N196" s="102"/>
      <c r="O196" s="102"/>
    </row>
    <row r="197" spans="1:15" x14ac:dyDescent="0.25">
      <c r="A197" s="145"/>
      <c r="B197" s="102"/>
      <c r="C197" s="102"/>
      <c r="D197" s="102"/>
      <c r="E197" s="102"/>
      <c r="F197" s="102"/>
      <c r="G197" s="102"/>
      <c r="H197" s="102"/>
      <c r="I197" s="102"/>
      <c r="J197" s="102"/>
      <c r="K197" s="102"/>
      <c r="L197" s="102"/>
      <c r="M197" s="102"/>
      <c r="N197" s="102"/>
      <c r="O197" s="102"/>
    </row>
    <row r="198" spans="1:15" x14ac:dyDescent="0.25">
      <c r="A198" s="145"/>
      <c r="B198" s="102"/>
      <c r="C198" s="102"/>
      <c r="D198" s="102"/>
      <c r="E198" s="102"/>
      <c r="F198" s="102"/>
      <c r="G198" s="102"/>
      <c r="H198" s="102"/>
      <c r="I198" s="102"/>
      <c r="J198" s="102"/>
      <c r="K198" s="102"/>
      <c r="L198" s="102"/>
      <c r="M198" s="102"/>
      <c r="N198" s="102"/>
      <c r="O198" s="102"/>
    </row>
    <row r="199" spans="1:15" x14ac:dyDescent="0.25">
      <c r="A199" s="145"/>
      <c r="B199" s="102"/>
      <c r="C199" s="102"/>
      <c r="D199" s="102"/>
      <c r="E199" s="102"/>
      <c r="F199" s="102"/>
      <c r="G199" s="102"/>
      <c r="H199" s="102"/>
      <c r="I199" s="102"/>
      <c r="J199" s="102"/>
      <c r="K199" s="102"/>
      <c r="L199" s="102"/>
      <c r="M199" s="102"/>
      <c r="N199" s="102"/>
      <c r="O199" s="102"/>
    </row>
    <row r="200" spans="1:15" x14ac:dyDescent="0.25">
      <c r="A200" s="145"/>
      <c r="B200" s="102"/>
      <c r="C200" s="102"/>
      <c r="D200" s="102"/>
      <c r="E200" s="102"/>
      <c r="F200" s="102"/>
      <c r="G200" s="102"/>
      <c r="H200" s="102"/>
      <c r="I200" s="102"/>
      <c r="J200" s="102"/>
      <c r="K200" s="102"/>
      <c r="L200" s="102"/>
      <c r="M200" s="102"/>
      <c r="N200" s="102"/>
      <c r="O200" s="102"/>
    </row>
    <row r="201" spans="1:15" x14ac:dyDescent="0.25">
      <c r="A201" s="145"/>
      <c r="B201" s="102"/>
      <c r="C201" s="102"/>
      <c r="D201" s="102"/>
      <c r="E201" s="102"/>
      <c r="F201" s="102"/>
      <c r="G201" s="102"/>
      <c r="H201" s="102"/>
      <c r="I201" s="102"/>
      <c r="J201" s="102"/>
      <c r="K201" s="102"/>
      <c r="L201" s="102"/>
      <c r="M201" s="102"/>
      <c r="N201" s="102"/>
      <c r="O201" s="102"/>
    </row>
    <row r="202" spans="1:15" x14ac:dyDescent="0.25">
      <c r="A202" s="145"/>
      <c r="B202" s="102"/>
      <c r="C202" s="102"/>
      <c r="D202" s="102"/>
      <c r="E202" s="102"/>
      <c r="F202" s="102"/>
      <c r="G202" s="102"/>
      <c r="H202" s="102"/>
      <c r="I202" s="102"/>
      <c r="J202" s="102"/>
      <c r="K202" s="102"/>
      <c r="L202" s="102"/>
      <c r="M202" s="102"/>
      <c r="N202" s="102"/>
      <c r="O202" s="102"/>
    </row>
    <row r="203" spans="1:15" x14ac:dyDescent="0.25">
      <c r="A203" s="145"/>
      <c r="B203" s="102"/>
      <c r="C203" s="102"/>
      <c r="D203" s="102"/>
      <c r="E203" s="102"/>
      <c r="F203" s="102"/>
      <c r="G203" s="102"/>
      <c r="H203" s="102"/>
      <c r="I203" s="102"/>
      <c r="J203" s="102"/>
      <c r="K203" s="102"/>
      <c r="L203" s="102"/>
      <c r="M203" s="102"/>
      <c r="N203" s="102"/>
      <c r="O203" s="102"/>
    </row>
    <row r="204" spans="1:15" x14ac:dyDescent="0.25">
      <c r="A204" s="145"/>
      <c r="B204" s="102"/>
      <c r="C204" s="102"/>
      <c r="D204" s="102"/>
      <c r="E204" s="102"/>
      <c r="F204" s="102"/>
      <c r="G204" s="102"/>
      <c r="H204" s="102"/>
      <c r="I204" s="102"/>
      <c r="J204" s="102"/>
      <c r="K204" s="102"/>
      <c r="L204" s="102"/>
      <c r="M204" s="102"/>
      <c r="N204" s="102"/>
      <c r="O204" s="102"/>
    </row>
    <row r="205" spans="1:15" x14ac:dyDescent="0.25">
      <c r="A205" s="145"/>
      <c r="B205" s="102"/>
      <c r="C205" s="102"/>
      <c r="D205" s="102"/>
      <c r="E205" s="102"/>
      <c r="F205" s="102"/>
      <c r="G205" s="102"/>
      <c r="H205" s="102"/>
      <c r="I205" s="102"/>
      <c r="J205" s="102"/>
      <c r="K205" s="102"/>
      <c r="L205" s="102"/>
      <c r="M205" s="102"/>
      <c r="N205" s="102"/>
      <c r="O205" s="102"/>
    </row>
    <row r="206" spans="1:15" x14ac:dyDescent="0.25">
      <c r="A206" s="145"/>
      <c r="B206" s="102"/>
      <c r="C206" s="102"/>
      <c r="D206" s="102"/>
      <c r="E206" s="102"/>
      <c r="F206" s="102"/>
      <c r="G206" s="102"/>
      <c r="H206" s="102"/>
      <c r="I206" s="102"/>
      <c r="J206" s="102"/>
      <c r="K206" s="102"/>
      <c r="L206" s="102"/>
      <c r="M206" s="102"/>
      <c r="N206" s="102"/>
      <c r="O206" s="102"/>
    </row>
    <row r="207" spans="1:15" x14ac:dyDescent="0.25">
      <c r="A207" s="145"/>
      <c r="B207" s="102"/>
      <c r="C207" s="102"/>
      <c r="D207" s="102"/>
      <c r="E207" s="102"/>
      <c r="F207" s="102"/>
      <c r="G207" s="102"/>
      <c r="H207" s="102"/>
      <c r="I207" s="102"/>
      <c r="J207" s="102"/>
      <c r="K207" s="102"/>
      <c r="L207" s="102"/>
      <c r="M207" s="102"/>
      <c r="N207" s="102"/>
      <c r="O207" s="102"/>
    </row>
    <row r="208" spans="1:15" x14ac:dyDescent="0.25">
      <c r="A208" s="145"/>
      <c r="B208" s="102"/>
      <c r="C208" s="102"/>
      <c r="D208" s="102"/>
      <c r="E208" s="102"/>
      <c r="F208" s="102"/>
      <c r="G208" s="102"/>
      <c r="H208" s="102"/>
      <c r="I208" s="102"/>
      <c r="J208" s="102"/>
      <c r="K208" s="102"/>
      <c r="L208" s="102"/>
      <c r="M208" s="102"/>
      <c r="N208" s="102"/>
      <c r="O208" s="102"/>
    </row>
    <row r="209" spans="1:15" x14ac:dyDescent="0.25">
      <c r="A209" s="145"/>
      <c r="B209" s="102"/>
      <c r="C209" s="102"/>
      <c r="D209" s="102"/>
      <c r="E209" s="102"/>
      <c r="F209" s="102"/>
      <c r="G209" s="102"/>
      <c r="H209" s="102"/>
      <c r="I209" s="102"/>
      <c r="J209" s="102"/>
      <c r="K209" s="102"/>
      <c r="L209" s="102"/>
      <c r="M209" s="102"/>
      <c r="N209" s="102"/>
      <c r="O209" s="102"/>
    </row>
    <row r="210" spans="1:15" x14ac:dyDescent="0.25">
      <c r="A210" s="145"/>
      <c r="B210" s="102"/>
      <c r="C210" s="102"/>
      <c r="D210" s="102"/>
      <c r="E210" s="102"/>
      <c r="F210" s="102"/>
      <c r="G210" s="102"/>
      <c r="H210" s="102"/>
      <c r="I210" s="102"/>
      <c r="J210" s="102"/>
      <c r="K210" s="102"/>
      <c r="L210" s="102"/>
      <c r="M210" s="102"/>
      <c r="N210" s="102"/>
      <c r="O210" s="102"/>
    </row>
    <row r="211" spans="1:15" x14ac:dyDescent="0.25">
      <c r="A211" s="145"/>
      <c r="B211" s="102"/>
      <c r="C211" s="102"/>
      <c r="D211" s="102"/>
      <c r="E211" s="102"/>
      <c r="F211" s="102"/>
      <c r="G211" s="102"/>
      <c r="H211" s="102"/>
      <c r="I211" s="102"/>
      <c r="J211" s="102"/>
      <c r="K211" s="102"/>
      <c r="L211" s="102"/>
      <c r="M211" s="102"/>
      <c r="N211" s="102"/>
      <c r="O211" s="102"/>
    </row>
    <row r="212" spans="1:15" x14ac:dyDescent="0.25">
      <c r="A212" s="145"/>
      <c r="B212" s="102"/>
      <c r="C212" s="102"/>
      <c r="D212" s="102"/>
      <c r="E212" s="102"/>
      <c r="F212" s="102"/>
      <c r="G212" s="102"/>
      <c r="H212" s="102"/>
      <c r="I212" s="102"/>
      <c r="J212" s="102"/>
      <c r="K212" s="102"/>
      <c r="L212" s="102"/>
      <c r="M212" s="102"/>
      <c r="N212" s="102"/>
      <c r="O212" s="102"/>
    </row>
    <row r="213" spans="1:15" x14ac:dyDescent="0.25">
      <c r="A213" s="145"/>
      <c r="B213" s="102"/>
      <c r="C213" s="102"/>
      <c r="D213" s="102"/>
      <c r="E213" s="102"/>
      <c r="F213" s="102"/>
      <c r="G213" s="102"/>
      <c r="H213" s="102"/>
      <c r="I213" s="102"/>
      <c r="J213" s="102"/>
      <c r="K213" s="102"/>
      <c r="L213" s="102"/>
      <c r="M213" s="102"/>
      <c r="N213" s="102"/>
      <c r="O213" s="102"/>
    </row>
    <row r="214" spans="1:15" x14ac:dyDescent="0.25">
      <c r="A214" s="145"/>
      <c r="B214" s="102"/>
      <c r="C214" s="102"/>
      <c r="D214" s="102"/>
      <c r="E214" s="102"/>
      <c r="F214" s="102"/>
      <c r="G214" s="102"/>
      <c r="H214" s="102"/>
      <c r="I214" s="102"/>
      <c r="J214" s="102"/>
      <c r="K214" s="102"/>
      <c r="L214" s="102"/>
      <c r="M214" s="102"/>
      <c r="N214" s="102"/>
      <c r="O214" s="102"/>
    </row>
    <row r="215" spans="1:15" x14ac:dyDescent="0.25">
      <c r="A215" s="145"/>
      <c r="B215" s="102"/>
      <c r="C215" s="102"/>
      <c r="D215" s="102"/>
      <c r="E215" s="102"/>
      <c r="F215" s="102"/>
      <c r="G215" s="102"/>
      <c r="H215" s="102"/>
      <c r="I215" s="102"/>
      <c r="J215" s="102"/>
      <c r="K215" s="102"/>
      <c r="L215" s="102"/>
      <c r="M215" s="102"/>
      <c r="N215" s="102"/>
      <c r="O215" s="102"/>
    </row>
    <row r="216" spans="1:15" x14ac:dyDescent="0.25">
      <c r="A216" s="145"/>
      <c r="B216" s="102"/>
      <c r="C216" s="102"/>
      <c r="D216" s="102"/>
      <c r="E216" s="102"/>
      <c r="F216" s="102"/>
      <c r="G216" s="102"/>
      <c r="H216" s="102"/>
      <c r="I216" s="102"/>
      <c r="J216" s="102"/>
      <c r="K216" s="102"/>
      <c r="L216" s="102"/>
      <c r="M216" s="102"/>
      <c r="N216" s="102"/>
      <c r="O216" s="102"/>
    </row>
    <row r="217" spans="1:15" x14ac:dyDescent="0.25">
      <c r="A217" s="145"/>
      <c r="B217" s="102"/>
      <c r="C217" s="102"/>
      <c r="D217" s="102"/>
      <c r="E217" s="102"/>
      <c r="F217" s="102"/>
      <c r="G217" s="102"/>
      <c r="H217" s="102"/>
      <c r="I217" s="102"/>
      <c r="J217" s="102"/>
      <c r="K217" s="102"/>
      <c r="L217" s="102"/>
      <c r="M217" s="102"/>
      <c r="N217" s="102"/>
      <c r="O217" s="102"/>
    </row>
    <row r="218" spans="1:15" x14ac:dyDescent="0.25">
      <c r="A218" s="145"/>
      <c r="B218" s="102"/>
      <c r="C218" s="102"/>
      <c r="D218" s="102"/>
      <c r="E218" s="102"/>
      <c r="F218" s="102"/>
      <c r="G218" s="102"/>
      <c r="H218" s="102"/>
      <c r="I218" s="102"/>
      <c r="J218" s="102"/>
      <c r="K218" s="102"/>
      <c r="L218" s="102"/>
      <c r="M218" s="102"/>
      <c r="N218" s="102"/>
      <c r="O218" s="102"/>
    </row>
    <row r="219" spans="1:15" x14ac:dyDescent="0.25">
      <c r="A219" s="145"/>
      <c r="B219" s="102"/>
      <c r="C219" s="102"/>
      <c r="D219" s="102"/>
      <c r="E219" s="102"/>
      <c r="F219" s="102"/>
      <c r="G219" s="102"/>
      <c r="H219" s="102"/>
      <c r="I219" s="102"/>
      <c r="J219" s="102"/>
      <c r="K219" s="102"/>
      <c r="L219" s="102"/>
      <c r="M219" s="102"/>
      <c r="N219" s="102"/>
      <c r="O219" s="102"/>
    </row>
    <row r="220" spans="1:15" x14ac:dyDescent="0.25">
      <c r="A220" s="145"/>
      <c r="B220" s="102"/>
      <c r="C220" s="102"/>
      <c r="D220" s="102"/>
      <c r="E220" s="102"/>
      <c r="F220" s="102"/>
      <c r="G220" s="102"/>
      <c r="H220" s="102"/>
      <c r="I220" s="102"/>
      <c r="J220" s="102"/>
      <c r="K220" s="102"/>
      <c r="L220" s="102"/>
      <c r="M220" s="102"/>
      <c r="N220" s="102"/>
      <c r="O220" s="102"/>
    </row>
    <row r="221" spans="1:15" x14ac:dyDescent="0.25">
      <c r="A221" s="145"/>
      <c r="B221" s="102"/>
      <c r="C221" s="102"/>
      <c r="D221" s="102"/>
      <c r="E221" s="102"/>
      <c r="F221" s="102"/>
      <c r="G221" s="102"/>
      <c r="H221" s="102"/>
      <c r="I221" s="102"/>
      <c r="J221" s="102"/>
      <c r="K221" s="102"/>
      <c r="L221" s="102"/>
      <c r="M221" s="102"/>
      <c r="N221" s="102"/>
      <c r="O221" s="102"/>
    </row>
    <row r="222" spans="1:15" x14ac:dyDescent="0.25">
      <c r="A222" s="145"/>
      <c r="B222" s="102"/>
      <c r="C222" s="102"/>
      <c r="D222" s="102"/>
      <c r="E222" s="102"/>
      <c r="F222" s="102"/>
      <c r="G222" s="102"/>
      <c r="H222" s="102"/>
      <c r="I222" s="102"/>
      <c r="J222" s="102"/>
      <c r="K222" s="102"/>
      <c r="L222" s="102"/>
      <c r="M222" s="102"/>
      <c r="N222" s="102"/>
      <c r="O222" s="102"/>
    </row>
    <row r="223" spans="1:15" x14ac:dyDescent="0.25">
      <c r="A223" s="145"/>
      <c r="B223" s="102"/>
      <c r="C223" s="102"/>
      <c r="D223" s="102"/>
      <c r="E223" s="102"/>
      <c r="F223" s="102"/>
      <c r="G223" s="102"/>
      <c r="H223" s="102"/>
      <c r="I223" s="102"/>
      <c r="J223" s="102"/>
      <c r="K223" s="102"/>
      <c r="L223" s="102"/>
      <c r="M223" s="102"/>
      <c r="N223" s="102"/>
      <c r="O223" s="102"/>
    </row>
    <row r="224" spans="1:15" x14ac:dyDescent="0.25">
      <c r="A224" s="145"/>
      <c r="B224" s="102"/>
      <c r="C224" s="102"/>
      <c r="D224" s="102"/>
      <c r="E224" s="102"/>
      <c r="F224" s="102"/>
      <c r="G224" s="102"/>
      <c r="H224" s="102"/>
      <c r="I224" s="102"/>
      <c r="J224" s="102"/>
      <c r="K224" s="102"/>
      <c r="L224" s="102"/>
      <c r="M224" s="102"/>
      <c r="N224" s="102"/>
      <c r="O224" s="102"/>
    </row>
    <row r="225" spans="1:15" x14ac:dyDescent="0.25">
      <c r="A225" s="145"/>
      <c r="B225" s="102"/>
      <c r="C225" s="102"/>
      <c r="D225" s="102"/>
      <c r="E225" s="102"/>
      <c r="F225" s="102"/>
      <c r="G225" s="102"/>
      <c r="H225" s="102"/>
      <c r="I225" s="102"/>
      <c r="J225" s="102"/>
      <c r="K225" s="102"/>
      <c r="L225" s="102"/>
      <c r="M225" s="102"/>
      <c r="N225" s="102"/>
      <c r="O225" s="102"/>
    </row>
    <row r="226" spans="1:15" x14ac:dyDescent="0.25">
      <c r="A226" s="145"/>
      <c r="B226" s="102"/>
      <c r="C226" s="102"/>
      <c r="D226" s="102"/>
      <c r="E226" s="102"/>
      <c r="F226" s="102"/>
      <c r="G226" s="102"/>
      <c r="H226" s="102"/>
      <c r="I226" s="102"/>
      <c r="J226" s="102"/>
      <c r="K226" s="102"/>
      <c r="L226" s="102"/>
      <c r="M226" s="102"/>
      <c r="N226" s="102"/>
      <c r="O226" s="102"/>
    </row>
    <row r="227" spans="1:15" x14ac:dyDescent="0.25">
      <c r="A227" s="145"/>
      <c r="B227" s="102"/>
      <c r="C227" s="102"/>
      <c r="D227" s="102"/>
      <c r="E227" s="102"/>
      <c r="F227" s="102"/>
      <c r="G227" s="102"/>
      <c r="H227" s="102"/>
      <c r="I227" s="102"/>
      <c r="J227" s="102"/>
      <c r="K227" s="102"/>
      <c r="L227" s="102"/>
      <c r="M227" s="102"/>
      <c r="N227" s="102"/>
      <c r="O227" s="102"/>
    </row>
    <row r="228" spans="1:15" x14ac:dyDescent="0.25">
      <c r="A228" s="145"/>
      <c r="B228" s="102"/>
      <c r="C228" s="102"/>
      <c r="D228" s="102"/>
      <c r="E228" s="102"/>
      <c r="F228" s="102"/>
      <c r="G228" s="102"/>
      <c r="H228" s="102"/>
      <c r="I228" s="102"/>
      <c r="J228" s="102"/>
      <c r="K228" s="102"/>
      <c r="L228" s="102"/>
      <c r="M228" s="102"/>
      <c r="N228" s="102"/>
      <c r="O228" s="102"/>
    </row>
    <row r="229" spans="1:15" x14ac:dyDescent="0.25">
      <c r="A229" s="145"/>
      <c r="B229" s="102"/>
      <c r="C229" s="102"/>
      <c r="D229" s="102"/>
      <c r="E229" s="102"/>
      <c r="F229" s="102"/>
      <c r="G229" s="102"/>
      <c r="H229" s="102"/>
      <c r="I229" s="102"/>
      <c r="J229" s="102"/>
      <c r="K229" s="102"/>
      <c r="L229" s="102"/>
      <c r="M229" s="102"/>
      <c r="N229" s="102"/>
      <c r="O229" s="102"/>
    </row>
    <row r="230" spans="1:15" x14ac:dyDescent="0.25">
      <c r="A230" s="145"/>
      <c r="B230" s="102"/>
      <c r="C230" s="102"/>
      <c r="D230" s="102"/>
      <c r="E230" s="102"/>
      <c r="F230" s="102"/>
      <c r="G230" s="102"/>
      <c r="H230" s="102"/>
      <c r="I230" s="102"/>
      <c r="J230" s="102"/>
      <c r="K230" s="102"/>
      <c r="L230" s="102"/>
      <c r="M230" s="102"/>
      <c r="N230" s="102"/>
      <c r="O230" s="102"/>
    </row>
    <row r="231" spans="1:15" x14ac:dyDescent="0.25">
      <c r="A231" s="145"/>
      <c r="B231" s="102"/>
      <c r="C231" s="102"/>
      <c r="D231" s="102"/>
      <c r="E231" s="102"/>
      <c r="F231" s="102"/>
      <c r="G231" s="102"/>
      <c r="H231" s="102"/>
      <c r="I231" s="102"/>
      <c r="J231" s="102"/>
      <c r="K231" s="102"/>
      <c r="L231" s="102"/>
      <c r="M231" s="102"/>
      <c r="N231" s="102"/>
      <c r="O231" s="102"/>
    </row>
    <row r="232" spans="1:15" x14ac:dyDescent="0.25">
      <c r="A232" s="145"/>
      <c r="B232" s="102"/>
      <c r="C232" s="102"/>
      <c r="D232" s="102"/>
      <c r="E232" s="102"/>
      <c r="F232" s="102"/>
      <c r="G232" s="102"/>
      <c r="H232" s="102"/>
      <c r="I232" s="102"/>
      <c r="J232" s="102"/>
      <c r="K232" s="102"/>
      <c r="L232" s="102"/>
      <c r="M232" s="102"/>
      <c r="N232" s="102"/>
      <c r="O232" s="102"/>
    </row>
    <row r="233" spans="1:15" x14ac:dyDescent="0.25">
      <c r="A233" s="145"/>
      <c r="B233" s="102"/>
      <c r="C233" s="102"/>
      <c r="D233" s="102"/>
      <c r="E233" s="102"/>
      <c r="F233" s="102"/>
      <c r="G233" s="102"/>
      <c r="H233" s="102"/>
      <c r="I233" s="102"/>
      <c r="J233" s="102"/>
      <c r="K233" s="102"/>
      <c r="L233" s="102"/>
      <c r="M233" s="102"/>
      <c r="N233" s="102"/>
      <c r="O233" s="102"/>
    </row>
    <row r="234" spans="1:15" x14ac:dyDescent="0.25">
      <c r="A234" s="145"/>
      <c r="B234" s="102"/>
      <c r="C234" s="102"/>
      <c r="D234" s="102"/>
      <c r="E234" s="102"/>
      <c r="F234" s="102"/>
      <c r="G234" s="102"/>
      <c r="H234" s="102"/>
      <c r="I234" s="102"/>
      <c r="J234" s="102"/>
      <c r="K234" s="102"/>
      <c r="L234" s="102"/>
      <c r="M234" s="102"/>
      <c r="N234" s="102"/>
      <c r="O234" s="102"/>
    </row>
    <row r="235" spans="1:15" x14ac:dyDescent="0.25">
      <c r="A235" s="145"/>
      <c r="B235" s="102"/>
      <c r="C235" s="102"/>
      <c r="D235" s="102"/>
      <c r="E235" s="102"/>
      <c r="F235" s="102"/>
      <c r="G235" s="102"/>
      <c r="H235" s="102"/>
      <c r="I235" s="102"/>
      <c r="J235" s="102"/>
      <c r="K235" s="102"/>
      <c r="L235" s="102"/>
      <c r="M235" s="102"/>
      <c r="N235" s="102"/>
      <c r="O235" s="102"/>
    </row>
    <row r="236" spans="1:15" x14ac:dyDescent="0.25">
      <c r="A236" s="145"/>
      <c r="B236" s="102"/>
      <c r="C236" s="102"/>
      <c r="D236" s="102"/>
      <c r="E236" s="102"/>
      <c r="F236" s="102"/>
      <c r="G236" s="102"/>
      <c r="H236" s="102"/>
      <c r="I236" s="102"/>
      <c r="J236" s="102"/>
      <c r="K236" s="102"/>
      <c r="L236" s="102"/>
      <c r="M236" s="102"/>
      <c r="N236" s="102"/>
      <c r="O236" s="102"/>
    </row>
    <row r="237" spans="1:15" x14ac:dyDescent="0.25">
      <c r="A237" s="145"/>
      <c r="B237" s="102"/>
      <c r="C237" s="102"/>
      <c r="D237" s="102"/>
      <c r="E237" s="102"/>
      <c r="F237" s="102"/>
      <c r="G237" s="102"/>
      <c r="H237" s="102"/>
      <c r="I237" s="102"/>
      <c r="J237" s="102"/>
      <c r="K237" s="102"/>
      <c r="L237" s="102"/>
      <c r="M237" s="102"/>
      <c r="N237" s="102"/>
      <c r="O237" s="102"/>
    </row>
    <row r="238" spans="1:15" x14ac:dyDescent="0.25">
      <c r="A238" s="145"/>
      <c r="B238" s="102"/>
      <c r="C238" s="102"/>
      <c r="D238" s="102"/>
      <c r="E238" s="102"/>
      <c r="F238" s="102"/>
      <c r="G238" s="102"/>
      <c r="H238" s="102"/>
      <c r="I238" s="102"/>
      <c r="J238" s="102"/>
      <c r="K238" s="102"/>
      <c r="L238" s="102"/>
      <c r="M238" s="102"/>
      <c r="N238" s="102"/>
      <c r="O238" s="102"/>
    </row>
    <row r="239" spans="1:15" x14ac:dyDescent="0.25">
      <c r="A239" s="145"/>
      <c r="B239" s="102"/>
      <c r="C239" s="102"/>
      <c r="D239" s="102"/>
      <c r="E239" s="102"/>
      <c r="F239" s="102"/>
      <c r="G239" s="102"/>
      <c r="H239" s="102"/>
      <c r="I239" s="102"/>
      <c r="J239" s="102"/>
      <c r="K239" s="102"/>
      <c r="L239" s="102"/>
      <c r="M239" s="102"/>
      <c r="N239" s="102"/>
      <c r="O239" s="102"/>
    </row>
    <row r="240" spans="1:15" x14ac:dyDescent="0.25">
      <c r="A240" s="145"/>
      <c r="B240" s="102"/>
      <c r="C240" s="102"/>
      <c r="D240" s="102"/>
      <c r="E240" s="102"/>
      <c r="F240" s="102"/>
      <c r="G240" s="102"/>
      <c r="H240" s="102"/>
      <c r="I240" s="102"/>
      <c r="J240" s="102"/>
      <c r="K240" s="102"/>
      <c r="L240" s="102"/>
      <c r="M240" s="102"/>
      <c r="N240" s="102"/>
      <c r="O240" s="102"/>
    </row>
    <row r="241" spans="1:15" x14ac:dyDescent="0.25">
      <c r="A241" s="145"/>
      <c r="B241" s="102"/>
      <c r="C241" s="102"/>
      <c r="D241" s="102"/>
      <c r="E241" s="102"/>
      <c r="F241" s="102"/>
      <c r="G241" s="102"/>
      <c r="H241" s="102"/>
      <c r="I241" s="102"/>
      <c r="J241" s="102"/>
      <c r="K241" s="102"/>
      <c r="L241" s="102"/>
      <c r="M241" s="102"/>
      <c r="N241" s="102"/>
      <c r="O241" s="102"/>
    </row>
    <row r="242" spans="1:15" x14ac:dyDescent="0.25">
      <c r="A242" s="145"/>
      <c r="B242" s="102"/>
      <c r="C242" s="102"/>
      <c r="D242" s="102"/>
      <c r="E242" s="102"/>
      <c r="F242" s="102"/>
      <c r="G242" s="102"/>
      <c r="H242" s="102"/>
      <c r="I242" s="102"/>
      <c r="J242" s="102"/>
      <c r="K242" s="102"/>
      <c r="L242" s="102"/>
      <c r="M242" s="102"/>
      <c r="N242" s="102"/>
      <c r="O242" s="102"/>
    </row>
    <row r="243" spans="1:15" x14ac:dyDescent="0.25">
      <c r="A243" s="145"/>
      <c r="B243" s="102"/>
      <c r="C243" s="102"/>
      <c r="D243" s="102"/>
      <c r="E243" s="102"/>
      <c r="F243" s="102"/>
      <c r="G243" s="102"/>
      <c r="H243" s="102"/>
      <c r="I243" s="102"/>
      <c r="J243" s="102"/>
      <c r="K243" s="102"/>
      <c r="L243" s="102"/>
      <c r="M243" s="102"/>
      <c r="N243" s="102"/>
      <c r="O243" s="102"/>
    </row>
    <row r="244" spans="1:15" x14ac:dyDescent="0.25">
      <c r="A244" s="145"/>
      <c r="B244" s="102"/>
      <c r="C244" s="102"/>
      <c r="D244" s="102"/>
      <c r="E244" s="102"/>
      <c r="F244" s="102"/>
      <c r="G244" s="102"/>
      <c r="H244" s="102"/>
      <c r="I244" s="102"/>
      <c r="J244" s="102"/>
      <c r="K244" s="102"/>
      <c r="L244" s="102"/>
      <c r="M244" s="102"/>
      <c r="N244" s="102"/>
      <c r="O244" s="102"/>
    </row>
    <row r="245" spans="1:15" x14ac:dyDescent="0.25">
      <c r="A245" s="145"/>
      <c r="B245" s="102"/>
      <c r="C245" s="102"/>
      <c r="D245" s="102"/>
      <c r="E245" s="102"/>
      <c r="F245" s="102"/>
      <c r="G245" s="102"/>
      <c r="H245" s="102"/>
      <c r="I245" s="102"/>
      <c r="J245" s="102"/>
      <c r="K245" s="102"/>
      <c r="L245" s="102"/>
      <c r="M245" s="102"/>
      <c r="N245" s="102"/>
      <c r="O245" s="102"/>
    </row>
    <row r="246" spans="1:15" x14ac:dyDescent="0.25">
      <c r="A246" s="145"/>
      <c r="B246" s="102"/>
      <c r="C246" s="102"/>
      <c r="D246" s="102"/>
      <c r="E246" s="102"/>
      <c r="F246" s="102"/>
      <c r="G246" s="102"/>
      <c r="H246" s="102"/>
      <c r="I246" s="102"/>
      <c r="J246" s="102"/>
      <c r="K246" s="102"/>
      <c r="L246" s="102"/>
      <c r="M246" s="102"/>
      <c r="N246" s="102"/>
      <c r="O246" s="102"/>
    </row>
    <row r="247" spans="1:15" x14ac:dyDescent="0.25">
      <c r="A247" s="145"/>
      <c r="B247" s="102"/>
      <c r="C247" s="102"/>
      <c r="D247" s="102"/>
      <c r="E247" s="102"/>
      <c r="F247" s="102"/>
      <c r="G247" s="102"/>
      <c r="H247" s="102"/>
      <c r="I247" s="102"/>
      <c r="J247" s="102"/>
      <c r="K247" s="102"/>
      <c r="L247" s="102"/>
      <c r="M247" s="102"/>
      <c r="N247" s="102"/>
      <c r="O247" s="102"/>
    </row>
    <row r="248" spans="1:15" x14ac:dyDescent="0.25">
      <c r="A248" s="145"/>
      <c r="B248" s="102"/>
      <c r="C248" s="102"/>
      <c r="D248" s="102"/>
      <c r="E248" s="102"/>
      <c r="F248" s="102"/>
      <c r="G248" s="102"/>
      <c r="H248" s="102"/>
      <c r="I248" s="102"/>
      <c r="J248" s="102"/>
      <c r="K248" s="102"/>
      <c r="L248" s="102"/>
      <c r="M248" s="102"/>
      <c r="N248" s="102"/>
      <c r="O248" s="102"/>
    </row>
    <row r="249" spans="1:15" x14ac:dyDescent="0.25">
      <c r="A249" s="145"/>
      <c r="B249" s="102"/>
      <c r="C249" s="102"/>
      <c r="D249" s="102"/>
      <c r="E249" s="102"/>
      <c r="F249" s="102"/>
      <c r="G249" s="102"/>
      <c r="H249" s="102"/>
      <c r="I249" s="102"/>
      <c r="J249" s="102"/>
      <c r="K249" s="102"/>
      <c r="L249" s="102"/>
      <c r="M249" s="102"/>
      <c r="N249" s="102"/>
      <c r="O249" s="102"/>
    </row>
    <row r="250" spans="1:15" x14ac:dyDescent="0.25">
      <c r="A250" s="145"/>
      <c r="B250" s="102"/>
      <c r="C250" s="102"/>
      <c r="D250" s="102"/>
      <c r="E250" s="102"/>
      <c r="F250" s="102"/>
      <c r="G250" s="102"/>
      <c r="H250" s="102"/>
      <c r="I250" s="102"/>
      <c r="J250" s="102"/>
      <c r="K250" s="102"/>
      <c r="L250" s="102"/>
      <c r="M250" s="102"/>
      <c r="N250" s="102"/>
      <c r="O250" s="102"/>
    </row>
    <row r="251" spans="1:15" x14ac:dyDescent="0.25">
      <c r="A251" s="145"/>
      <c r="B251" s="102"/>
      <c r="C251" s="102"/>
      <c r="D251" s="102"/>
      <c r="E251" s="102"/>
      <c r="F251" s="102"/>
      <c r="G251" s="102"/>
      <c r="H251" s="102"/>
      <c r="I251" s="102"/>
      <c r="J251" s="102"/>
      <c r="K251" s="102"/>
      <c r="L251" s="102"/>
      <c r="M251" s="102"/>
      <c r="N251" s="102"/>
      <c r="O251" s="102"/>
    </row>
    <row r="252" spans="1:15" x14ac:dyDescent="0.25">
      <c r="A252" s="145"/>
      <c r="B252" s="102"/>
      <c r="C252" s="102"/>
      <c r="D252" s="102"/>
      <c r="E252" s="102"/>
      <c r="F252" s="102"/>
      <c r="G252" s="102"/>
      <c r="H252" s="102"/>
      <c r="I252" s="102"/>
      <c r="J252" s="102"/>
      <c r="K252" s="102"/>
      <c r="L252" s="102"/>
      <c r="M252" s="102"/>
      <c r="N252" s="102"/>
      <c r="O252" s="102"/>
    </row>
    <row r="253" spans="1:15" x14ac:dyDescent="0.25">
      <c r="A253" s="145"/>
      <c r="B253" s="102"/>
      <c r="C253" s="102"/>
      <c r="D253" s="102"/>
      <c r="E253" s="102"/>
      <c r="F253" s="102"/>
      <c r="G253" s="102"/>
      <c r="H253" s="102"/>
      <c r="I253" s="102"/>
      <c r="J253" s="102"/>
      <c r="K253" s="102"/>
      <c r="L253" s="102"/>
      <c r="M253" s="102"/>
      <c r="N253" s="102"/>
      <c r="O253" s="102"/>
    </row>
    <row r="254" spans="1:15" x14ac:dyDescent="0.25">
      <c r="A254" s="145"/>
      <c r="B254" s="102"/>
      <c r="C254" s="102"/>
      <c r="D254" s="102"/>
      <c r="E254" s="102"/>
      <c r="F254" s="102"/>
      <c r="G254" s="102"/>
      <c r="H254" s="102"/>
      <c r="I254" s="102"/>
      <c r="J254" s="102"/>
      <c r="K254" s="102"/>
      <c r="L254" s="102"/>
      <c r="M254" s="102"/>
      <c r="N254" s="102"/>
      <c r="O254" s="102"/>
    </row>
    <row r="255" spans="1:15" x14ac:dyDescent="0.25">
      <c r="A255" s="145"/>
      <c r="B255" s="102"/>
      <c r="C255" s="102"/>
      <c r="D255" s="102"/>
      <c r="E255" s="102"/>
      <c r="F255" s="102"/>
      <c r="G255" s="102"/>
      <c r="H255" s="102"/>
      <c r="I255" s="102"/>
      <c r="J255" s="102"/>
      <c r="K255" s="102"/>
      <c r="L255" s="102"/>
      <c r="M255" s="102"/>
      <c r="N255" s="102"/>
      <c r="O255" s="102"/>
    </row>
    <row r="256" spans="1:15" x14ac:dyDescent="0.25">
      <c r="A256" s="145"/>
      <c r="B256" s="102"/>
      <c r="C256" s="102"/>
      <c r="D256" s="102"/>
      <c r="E256" s="102"/>
      <c r="F256" s="102"/>
      <c r="G256" s="102"/>
      <c r="H256" s="102"/>
      <c r="I256" s="102"/>
      <c r="J256" s="102"/>
      <c r="K256" s="102"/>
      <c r="L256" s="102"/>
      <c r="M256" s="102"/>
      <c r="N256" s="102"/>
      <c r="O256" s="102"/>
    </row>
    <row r="257" spans="1:15" x14ac:dyDescent="0.25">
      <c r="A257" s="145"/>
      <c r="B257" s="102"/>
      <c r="C257" s="102"/>
      <c r="D257" s="102"/>
      <c r="E257" s="102"/>
      <c r="F257" s="102"/>
      <c r="G257" s="102"/>
      <c r="H257" s="102"/>
      <c r="I257" s="102"/>
      <c r="J257" s="102"/>
      <c r="K257" s="102"/>
      <c r="L257" s="102"/>
      <c r="M257" s="102"/>
      <c r="N257" s="102"/>
      <c r="O257" s="102"/>
    </row>
    <row r="258" spans="1:15" x14ac:dyDescent="0.25">
      <c r="A258" s="145"/>
      <c r="B258" s="102"/>
      <c r="C258" s="102"/>
      <c r="D258" s="102"/>
      <c r="E258" s="102"/>
      <c r="F258" s="102"/>
      <c r="G258" s="102"/>
      <c r="H258" s="102"/>
      <c r="I258" s="102"/>
      <c r="J258" s="102"/>
      <c r="K258" s="102"/>
      <c r="L258" s="102"/>
      <c r="M258" s="102"/>
      <c r="N258" s="102"/>
      <c r="O258" s="102"/>
    </row>
    <row r="259" spans="1:15" x14ac:dyDescent="0.25">
      <c r="A259" s="145"/>
      <c r="B259" s="102"/>
      <c r="C259" s="102"/>
      <c r="D259" s="102"/>
      <c r="E259" s="102"/>
      <c r="F259" s="102"/>
      <c r="G259" s="102"/>
      <c r="H259" s="102"/>
      <c r="I259" s="102"/>
      <c r="J259" s="102"/>
      <c r="K259" s="102"/>
      <c r="L259" s="102"/>
      <c r="M259" s="102"/>
      <c r="N259" s="102"/>
      <c r="O259" s="102"/>
    </row>
    <row r="260" spans="1:15" x14ac:dyDescent="0.25">
      <c r="A260" s="145"/>
      <c r="B260" s="102"/>
      <c r="C260" s="102"/>
      <c r="D260" s="102"/>
      <c r="E260" s="102"/>
      <c r="F260" s="102"/>
      <c r="G260" s="102"/>
      <c r="H260" s="102"/>
      <c r="I260" s="102"/>
      <c r="J260" s="102"/>
      <c r="K260" s="102"/>
      <c r="L260" s="102"/>
      <c r="M260" s="102"/>
      <c r="N260" s="102"/>
      <c r="O260" s="102"/>
    </row>
  </sheetData>
  <mergeCells count="3">
    <mergeCell ref="A2:B2"/>
    <mergeCell ref="C70:E70"/>
    <mergeCell ref="C2:F3"/>
  </mergeCells>
  <printOptions gridLinesSet="0"/>
  <pageMargins left="0.31496062992125984" right="3.937007874015748E-2" top="0.31496062992125984" bottom="0.31496062992125984" header="0" footer="0"/>
  <pageSetup paperSize="9" scale="56" firstPageNumber="4" orientation="portrait" useFirstPageNumber="1" r:id="rId1"/>
  <headerFooter alignWithMargins="0">
    <oddFooter>&amp;CPD.&amp;P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6"/>
  <dimension ref="A1:D43"/>
  <sheetViews>
    <sheetView workbookViewId="0">
      <selection activeCell="F18" sqref="F18"/>
    </sheetView>
  </sheetViews>
  <sheetFormatPr defaultColWidth="8.88671875" defaultRowHeight="13.2" x14ac:dyDescent="0.25"/>
  <cols>
    <col min="1" max="1" width="12.44140625" style="279" customWidth="1"/>
    <col min="2" max="2" width="48" style="347" customWidth="1"/>
    <col min="3" max="3" width="21.6640625" style="279" customWidth="1"/>
    <col min="4" max="4" width="9.33203125" style="279" customWidth="1"/>
    <col min="5" max="256" width="8.88671875" style="279"/>
    <col min="257" max="257" width="12.44140625" style="279" customWidth="1"/>
    <col min="258" max="258" width="48" style="279" customWidth="1"/>
    <col min="259" max="259" width="21.6640625" style="279" customWidth="1"/>
    <col min="260" max="260" width="9.33203125" style="279" customWidth="1"/>
    <col min="261" max="512" width="8.88671875" style="279"/>
    <col min="513" max="513" width="12.44140625" style="279" customWidth="1"/>
    <col min="514" max="514" width="48" style="279" customWidth="1"/>
    <col min="515" max="515" width="21.6640625" style="279" customWidth="1"/>
    <col min="516" max="516" width="9.33203125" style="279" customWidth="1"/>
    <col min="517" max="768" width="8.88671875" style="279"/>
    <col min="769" max="769" width="12.44140625" style="279" customWidth="1"/>
    <col min="770" max="770" width="48" style="279" customWidth="1"/>
    <col min="771" max="771" width="21.6640625" style="279" customWidth="1"/>
    <col min="772" max="772" width="9.33203125" style="279" customWidth="1"/>
    <col min="773" max="1024" width="8.88671875" style="279"/>
    <col min="1025" max="1025" width="12.44140625" style="279" customWidth="1"/>
    <col min="1026" max="1026" width="48" style="279" customWidth="1"/>
    <col min="1027" max="1027" width="21.6640625" style="279" customWidth="1"/>
    <col min="1028" max="1028" width="9.33203125" style="279" customWidth="1"/>
    <col min="1029" max="1280" width="8.88671875" style="279"/>
    <col min="1281" max="1281" width="12.44140625" style="279" customWidth="1"/>
    <col min="1282" max="1282" width="48" style="279" customWidth="1"/>
    <col min="1283" max="1283" width="21.6640625" style="279" customWidth="1"/>
    <col min="1284" max="1284" width="9.33203125" style="279" customWidth="1"/>
    <col min="1285" max="1536" width="8.88671875" style="279"/>
    <col min="1537" max="1537" width="12.44140625" style="279" customWidth="1"/>
    <col min="1538" max="1538" width="48" style="279" customWidth="1"/>
    <col min="1539" max="1539" width="21.6640625" style="279" customWidth="1"/>
    <col min="1540" max="1540" width="9.33203125" style="279" customWidth="1"/>
    <col min="1541" max="1792" width="8.88671875" style="279"/>
    <col min="1793" max="1793" width="12.44140625" style="279" customWidth="1"/>
    <col min="1794" max="1794" width="48" style="279" customWidth="1"/>
    <col min="1795" max="1795" width="21.6640625" style="279" customWidth="1"/>
    <col min="1796" max="1796" width="9.33203125" style="279" customWidth="1"/>
    <col min="1797" max="2048" width="8.88671875" style="279"/>
    <col min="2049" max="2049" width="12.44140625" style="279" customWidth="1"/>
    <col min="2050" max="2050" width="48" style="279" customWidth="1"/>
    <col min="2051" max="2051" width="21.6640625" style="279" customWidth="1"/>
    <col min="2052" max="2052" width="9.33203125" style="279" customWidth="1"/>
    <col min="2053" max="2304" width="8.88671875" style="279"/>
    <col min="2305" max="2305" width="12.44140625" style="279" customWidth="1"/>
    <col min="2306" max="2306" width="48" style="279" customWidth="1"/>
    <col min="2307" max="2307" width="21.6640625" style="279" customWidth="1"/>
    <col min="2308" max="2308" width="9.33203125" style="279" customWidth="1"/>
    <col min="2309" max="2560" width="8.88671875" style="279"/>
    <col min="2561" max="2561" width="12.44140625" style="279" customWidth="1"/>
    <col min="2562" max="2562" width="48" style="279" customWidth="1"/>
    <col min="2563" max="2563" width="21.6640625" style="279" customWidth="1"/>
    <col min="2564" max="2564" width="9.33203125" style="279" customWidth="1"/>
    <col min="2565" max="2816" width="8.88671875" style="279"/>
    <col min="2817" max="2817" width="12.44140625" style="279" customWidth="1"/>
    <col min="2818" max="2818" width="48" style="279" customWidth="1"/>
    <col min="2819" max="2819" width="21.6640625" style="279" customWidth="1"/>
    <col min="2820" max="2820" width="9.33203125" style="279" customWidth="1"/>
    <col min="2821" max="3072" width="8.88671875" style="279"/>
    <col min="3073" max="3073" width="12.44140625" style="279" customWidth="1"/>
    <col min="3074" max="3074" width="48" style="279" customWidth="1"/>
    <col min="3075" max="3075" width="21.6640625" style="279" customWidth="1"/>
    <col min="3076" max="3076" width="9.33203125" style="279" customWidth="1"/>
    <col min="3077" max="3328" width="8.88671875" style="279"/>
    <col min="3329" max="3329" width="12.44140625" style="279" customWidth="1"/>
    <col min="3330" max="3330" width="48" style="279" customWidth="1"/>
    <col min="3331" max="3331" width="21.6640625" style="279" customWidth="1"/>
    <col min="3332" max="3332" width="9.33203125" style="279" customWidth="1"/>
    <col min="3333" max="3584" width="8.88671875" style="279"/>
    <col min="3585" max="3585" width="12.44140625" style="279" customWidth="1"/>
    <col min="3586" max="3586" width="48" style="279" customWidth="1"/>
    <col min="3587" max="3587" width="21.6640625" style="279" customWidth="1"/>
    <col min="3588" max="3588" width="9.33203125" style="279" customWidth="1"/>
    <col min="3589" max="3840" width="8.88671875" style="279"/>
    <col min="3841" max="3841" width="12.44140625" style="279" customWidth="1"/>
    <col min="3842" max="3842" width="48" style="279" customWidth="1"/>
    <col min="3843" max="3843" width="21.6640625" style="279" customWidth="1"/>
    <col min="3844" max="3844" width="9.33203125" style="279" customWidth="1"/>
    <col min="3845" max="4096" width="8.88671875" style="279"/>
    <col min="4097" max="4097" width="12.44140625" style="279" customWidth="1"/>
    <col min="4098" max="4098" width="48" style="279" customWidth="1"/>
    <col min="4099" max="4099" width="21.6640625" style="279" customWidth="1"/>
    <col min="4100" max="4100" width="9.33203125" style="279" customWidth="1"/>
    <col min="4101" max="4352" width="8.88671875" style="279"/>
    <col min="4353" max="4353" width="12.44140625" style="279" customWidth="1"/>
    <col min="4354" max="4354" width="48" style="279" customWidth="1"/>
    <col min="4355" max="4355" width="21.6640625" style="279" customWidth="1"/>
    <col min="4356" max="4356" width="9.33203125" style="279" customWidth="1"/>
    <col min="4357" max="4608" width="8.88671875" style="279"/>
    <col min="4609" max="4609" width="12.44140625" style="279" customWidth="1"/>
    <col min="4610" max="4610" width="48" style="279" customWidth="1"/>
    <col min="4611" max="4611" width="21.6640625" style="279" customWidth="1"/>
    <col min="4612" max="4612" width="9.33203125" style="279" customWidth="1"/>
    <col min="4613" max="4864" width="8.88671875" style="279"/>
    <col min="4865" max="4865" width="12.44140625" style="279" customWidth="1"/>
    <col min="4866" max="4866" width="48" style="279" customWidth="1"/>
    <col min="4867" max="4867" width="21.6640625" style="279" customWidth="1"/>
    <col min="4868" max="4868" width="9.33203125" style="279" customWidth="1"/>
    <col min="4869" max="5120" width="8.88671875" style="279"/>
    <col min="5121" max="5121" width="12.44140625" style="279" customWidth="1"/>
    <col min="5122" max="5122" width="48" style="279" customWidth="1"/>
    <col min="5123" max="5123" width="21.6640625" style="279" customWidth="1"/>
    <col min="5124" max="5124" width="9.33203125" style="279" customWidth="1"/>
    <col min="5125" max="5376" width="8.88671875" style="279"/>
    <col min="5377" max="5377" width="12.44140625" style="279" customWidth="1"/>
    <col min="5378" max="5378" width="48" style="279" customWidth="1"/>
    <col min="5379" max="5379" width="21.6640625" style="279" customWidth="1"/>
    <col min="5380" max="5380" width="9.33203125" style="279" customWidth="1"/>
    <col min="5381" max="5632" width="8.88671875" style="279"/>
    <col min="5633" max="5633" width="12.44140625" style="279" customWidth="1"/>
    <col min="5634" max="5634" width="48" style="279" customWidth="1"/>
    <col min="5635" max="5635" width="21.6640625" style="279" customWidth="1"/>
    <col min="5636" max="5636" width="9.33203125" style="279" customWidth="1"/>
    <col min="5637" max="5888" width="8.88671875" style="279"/>
    <col min="5889" max="5889" width="12.44140625" style="279" customWidth="1"/>
    <col min="5890" max="5890" width="48" style="279" customWidth="1"/>
    <col min="5891" max="5891" width="21.6640625" style="279" customWidth="1"/>
    <col min="5892" max="5892" width="9.33203125" style="279" customWidth="1"/>
    <col min="5893" max="6144" width="8.88671875" style="279"/>
    <col min="6145" max="6145" width="12.44140625" style="279" customWidth="1"/>
    <col min="6146" max="6146" width="48" style="279" customWidth="1"/>
    <col min="6147" max="6147" width="21.6640625" style="279" customWidth="1"/>
    <col min="6148" max="6148" width="9.33203125" style="279" customWidth="1"/>
    <col min="6149" max="6400" width="8.88671875" style="279"/>
    <col min="6401" max="6401" width="12.44140625" style="279" customWidth="1"/>
    <col min="6402" max="6402" width="48" style="279" customWidth="1"/>
    <col min="6403" max="6403" width="21.6640625" style="279" customWidth="1"/>
    <col min="6404" max="6404" width="9.33203125" style="279" customWidth="1"/>
    <col min="6405" max="6656" width="8.88671875" style="279"/>
    <col min="6657" max="6657" width="12.44140625" style="279" customWidth="1"/>
    <col min="6658" max="6658" width="48" style="279" customWidth="1"/>
    <col min="6659" max="6659" width="21.6640625" style="279" customWidth="1"/>
    <col min="6660" max="6660" width="9.33203125" style="279" customWidth="1"/>
    <col min="6661" max="6912" width="8.88671875" style="279"/>
    <col min="6913" max="6913" width="12.44140625" style="279" customWidth="1"/>
    <col min="6914" max="6914" width="48" style="279" customWidth="1"/>
    <col min="6915" max="6915" width="21.6640625" style="279" customWidth="1"/>
    <col min="6916" max="6916" width="9.33203125" style="279" customWidth="1"/>
    <col min="6917" max="7168" width="8.88671875" style="279"/>
    <col min="7169" max="7169" width="12.44140625" style="279" customWidth="1"/>
    <col min="7170" max="7170" width="48" style="279" customWidth="1"/>
    <col min="7171" max="7171" width="21.6640625" style="279" customWidth="1"/>
    <col min="7172" max="7172" width="9.33203125" style="279" customWidth="1"/>
    <col min="7173" max="7424" width="8.88671875" style="279"/>
    <col min="7425" max="7425" width="12.44140625" style="279" customWidth="1"/>
    <col min="7426" max="7426" width="48" style="279" customWidth="1"/>
    <col min="7427" max="7427" width="21.6640625" style="279" customWidth="1"/>
    <col min="7428" max="7428" width="9.33203125" style="279" customWidth="1"/>
    <col min="7429" max="7680" width="8.88671875" style="279"/>
    <col min="7681" max="7681" width="12.44140625" style="279" customWidth="1"/>
    <col min="7682" max="7682" width="48" style="279" customWidth="1"/>
    <col min="7683" max="7683" width="21.6640625" style="279" customWidth="1"/>
    <col min="7684" max="7684" width="9.33203125" style="279" customWidth="1"/>
    <col min="7685" max="7936" width="8.88671875" style="279"/>
    <col min="7937" max="7937" width="12.44140625" style="279" customWidth="1"/>
    <col min="7938" max="7938" width="48" style="279" customWidth="1"/>
    <col min="7939" max="7939" width="21.6640625" style="279" customWidth="1"/>
    <col min="7940" max="7940" width="9.33203125" style="279" customWidth="1"/>
    <col min="7941" max="8192" width="8.88671875" style="279"/>
    <col min="8193" max="8193" width="12.44140625" style="279" customWidth="1"/>
    <col min="8194" max="8194" width="48" style="279" customWidth="1"/>
    <col min="8195" max="8195" width="21.6640625" style="279" customWidth="1"/>
    <col min="8196" max="8196" width="9.33203125" style="279" customWidth="1"/>
    <col min="8197" max="8448" width="8.88671875" style="279"/>
    <col min="8449" max="8449" width="12.44140625" style="279" customWidth="1"/>
    <col min="8450" max="8450" width="48" style="279" customWidth="1"/>
    <col min="8451" max="8451" width="21.6640625" style="279" customWidth="1"/>
    <col min="8452" max="8452" width="9.33203125" style="279" customWidth="1"/>
    <col min="8453" max="8704" width="8.88671875" style="279"/>
    <col min="8705" max="8705" width="12.44140625" style="279" customWidth="1"/>
    <col min="8706" max="8706" width="48" style="279" customWidth="1"/>
    <col min="8707" max="8707" width="21.6640625" style="279" customWidth="1"/>
    <col min="8708" max="8708" width="9.33203125" style="279" customWidth="1"/>
    <col min="8709" max="8960" width="8.88671875" style="279"/>
    <col min="8961" max="8961" width="12.44140625" style="279" customWidth="1"/>
    <col min="8962" max="8962" width="48" style="279" customWidth="1"/>
    <col min="8963" max="8963" width="21.6640625" style="279" customWidth="1"/>
    <col min="8964" max="8964" width="9.33203125" style="279" customWidth="1"/>
    <col min="8965" max="9216" width="8.88671875" style="279"/>
    <col min="9217" max="9217" width="12.44140625" style="279" customWidth="1"/>
    <col min="9218" max="9218" width="48" style="279" customWidth="1"/>
    <col min="9219" max="9219" width="21.6640625" style="279" customWidth="1"/>
    <col min="9220" max="9220" width="9.33203125" style="279" customWidth="1"/>
    <col min="9221" max="9472" width="8.88671875" style="279"/>
    <col min="9473" max="9473" width="12.44140625" style="279" customWidth="1"/>
    <col min="9474" max="9474" width="48" style="279" customWidth="1"/>
    <col min="9475" max="9475" width="21.6640625" style="279" customWidth="1"/>
    <col min="9476" max="9476" width="9.33203125" style="279" customWidth="1"/>
    <col min="9477" max="9728" width="8.88671875" style="279"/>
    <col min="9729" max="9729" width="12.44140625" style="279" customWidth="1"/>
    <col min="9730" max="9730" width="48" style="279" customWidth="1"/>
    <col min="9731" max="9731" width="21.6640625" style="279" customWidth="1"/>
    <col min="9732" max="9732" width="9.33203125" style="279" customWidth="1"/>
    <col min="9733" max="9984" width="8.88671875" style="279"/>
    <col min="9985" max="9985" width="12.44140625" style="279" customWidth="1"/>
    <col min="9986" max="9986" width="48" style="279" customWidth="1"/>
    <col min="9987" max="9987" width="21.6640625" style="279" customWidth="1"/>
    <col min="9988" max="9988" width="9.33203125" style="279" customWidth="1"/>
    <col min="9989" max="10240" width="8.88671875" style="279"/>
    <col min="10241" max="10241" width="12.44140625" style="279" customWidth="1"/>
    <col min="10242" max="10242" width="48" style="279" customWidth="1"/>
    <col min="10243" max="10243" width="21.6640625" style="279" customWidth="1"/>
    <col min="10244" max="10244" width="9.33203125" style="279" customWidth="1"/>
    <col min="10245" max="10496" width="8.88671875" style="279"/>
    <col min="10497" max="10497" width="12.44140625" style="279" customWidth="1"/>
    <col min="10498" max="10498" width="48" style="279" customWidth="1"/>
    <col min="10499" max="10499" width="21.6640625" style="279" customWidth="1"/>
    <col min="10500" max="10500" width="9.33203125" style="279" customWidth="1"/>
    <col min="10501" max="10752" width="8.88671875" style="279"/>
    <col min="10753" max="10753" width="12.44140625" style="279" customWidth="1"/>
    <col min="10754" max="10754" width="48" style="279" customWidth="1"/>
    <col min="10755" max="10755" width="21.6640625" style="279" customWidth="1"/>
    <col min="10756" max="10756" width="9.33203125" style="279" customWidth="1"/>
    <col min="10757" max="11008" width="8.88671875" style="279"/>
    <col min="11009" max="11009" width="12.44140625" style="279" customWidth="1"/>
    <col min="11010" max="11010" width="48" style="279" customWidth="1"/>
    <col min="11011" max="11011" width="21.6640625" style="279" customWidth="1"/>
    <col min="11012" max="11012" width="9.33203125" style="279" customWidth="1"/>
    <col min="11013" max="11264" width="8.88671875" style="279"/>
    <col min="11265" max="11265" width="12.44140625" style="279" customWidth="1"/>
    <col min="11266" max="11266" width="48" style="279" customWidth="1"/>
    <col min="11267" max="11267" width="21.6640625" style="279" customWidth="1"/>
    <col min="11268" max="11268" width="9.33203125" style="279" customWidth="1"/>
    <col min="11269" max="11520" width="8.88671875" style="279"/>
    <col min="11521" max="11521" width="12.44140625" style="279" customWidth="1"/>
    <col min="11522" max="11522" width="48" style="279" customWidth="1"/>
    <col min="11523" max="11523" width="21.6640625" style="279" customWidth="1"/>
    <col min="11524" max="11524" width="9.33203125" style="279" customWidth="1"/>
    <col min="11525" max="11776" width="8.88671875" style="279"/>
    <col min="11777" max="11777" width="12.44140625" style="279" customWidth="1"/>
    <col min="11778" max="11778" width="48" style="279" customWidth="1"/>
    <col min="11779" max="11779" width="21.6640625" style="279" customWidth="1"/>
    <col min="11780" max="11780" width="9.33203125" style="279" customWidth="1"/>
    <col min="11781" max="12032" width="8.88671875" style="279"/>
    <col min="12033" max="12033" width="12.44140625" style="279" customWidth="1"/>
    <col min="12034" max="12034" width="48" style="279" customWidth="1"/>
    <col min="12035" max="12035" width="21.6640625" style="279" customWidth="1"/>
    <col min="12036" max="12036" width="9.33203125" style="279" customWidth="1"/>
    <col min="12037" max="12288" width="8.88671875" style="279"/>
    <col min="12289" max="12289" width="12.44140625" style="279" customWidth="1"/>
    <col min="12290" max="12290" width="48" style="279" customWidth="1"/>
    <col min="12291" max="12291" width="21.6640625" style="279" customWidth="1"/>
    <col min="12292" max="12292" width="9.33203125" style="279" customWidth="1"/>
    <col min="12293" max="12544" width="8.88671875" style="279"/>
    <col min="12545" max="12545" width="12.44140625" style="279" customWidth="1"/>
    <col min="12546" max="12546" width="48" style="279" customWidth="1"/>
    <col min="12547" max="12547" width="21.6640625" style="279" customWidth="1"/>
    <col min="12548" max="12548" width="9.33203125" style="279" customWidth="1"/>
    <col min="12549" max="12800" width="8.88671875" style="279"/>
    <col min="12801" max="12801" width="12.44140625" style="279" customWidth="1"/>
    <col min="12802" max="12802" width="48" style="279" customWidth="1"/>
    <col min="12803" max="12803" width="21.6640625" style="279" customWidth="1"/>
    <col min="12804" max="12804" width="9.33203125" style="279" customWidth="1"/>
    <col min="12805" max="13056" width="8.88671875" style="279"/>
    <col min="13057" max="13057" width="12.44140625" style="279" customWidth="1"/>
    <col min="13058" max="13058" width="48" style="279" customWidth="1"/>
    <col min="13059" max="13059" width="21.6640625" style="279" customWidth="1"/>
    <col min="13060" max="13060" width="9.33203125" style="279" customWidth="1"/>
    <col min="13061" max="13312" width="8.88671875" style="279"/>
    <col min="13313" max="13313" width="12.44140625" style="279" customWidth="1"/>
    <col min="13314" max="13314" width="48" style="279" customWidth="1"/>
    <col min="13315" max="13315" width="21.6640625" style="279" customWidth="1"/>
    <col min="13316" max="13316" width="9.33203125" style="279" customWidth="1"/>
    <col min="13317" max="13568" width="8.88671875" style="279"/>
    <col min="13569" max="13569" width="12.44140625" style="279" customWidth="1"/>
    <col min="13570" max="13570" width="48" style="279" customWidth="1"/>
    <col min="13571" max="13571" width="21.6640625" style="279" customWidth="1"/>
    <col min="13572" max="13572" width="9.33203125" style="279" customWidth="1"/>
    <col min="13573" max="13824" width="8.88671875" style="279"/>
    <col min="13825" max="13825" width="12.44140625" style="279" customWidth="1"/>
    <col min="13826" max="13826" width="48" style="279" customWidth="1"/>
    <col min="13827" max="13827" width="21.6640625" style="279" customWidth="1"/>
    <col min="13828" max="13828" width="9.33203125" style="279" customWidth="1"/>
    <col min="13829" max="14080" width="8.88671875" style="279"/>
    <col min="14081" max="14081" width="12.44140625" style="279" customWidth="1"/>
    <col min="14082" max="14082" width="48" style="279" customWidth="1"/>
    <col min="14083" max="14083" width="21.6640625" style="279" customWidth="1"/>
    <col min="14084" max="14084" width="9.33203125" style="279" customWidth="1"/>
    <col min="14085" max="14336" width="8.88671875" style="279"/>
    <col min="14337" max="14337" width="12.44140625" style="279" customWidth="1"/>
    <col min="14338" max="14338" width="48" style="279" customWidth="1"/>
    <col min="14339" max="14339" width="21.6640625" style="279" customWidth="1"/>
    <col min="14340" max="14340" width="9.33203125" style="279" customWidth="1"/>
    <col min="14341" max="14592" width="8.88671875" style="279"/>
    <col min="14593" max="14593" width="12.44140625" style="279" customWidth="1"/>
    <col min="14594" max="14594" width="48" style="279" customWidth="1"/>
    <col min="14595" max="14595" width="21.6640625" style="279" customWidth="1"/>
    <col min="14596" max="14596" width="9.33203125" style="279" customWidth="1"/>
    <col min="14597" max="14848" width="8.88671875" style="279"/>
    <col min="14849" max="14849" width="12.44140625" style="279" customWidth="1"/>
    <col min="14850" max="14850" width="48" style="279" customWidth="1"/>
    <col min="14851" max="14851" width="21.6640625" style="279" customWidth="1"/>
    <col min="14852" max="14852" width="9.33203125" style="279" customWidth="1"/>
    <col min="14853" max="15104" width="8.88671875" style="279"/>
    <col min="15105" max="15105" width="12.44140625" style="279" customWidth="1"/>
    <col min="15106" max="15106" width="48" style="279" customWidth="1"/>
    <col min="15107" max="15107" width="21.6640625" style="279" customWidth="1"/>
    <col min="15108" max="15108" width="9.33203125" style="279" customWidth="1"/>
    <col min="15109" max="15360" width="8.88671875" style="279"/>
    <col min="15361" max="15361" width="12.44140625" style="279" customWidth="1"/>
    <col min="15362" max="15362" width="48" style="279" customWidth="1"/>
    <col min="15363" max="15363" width="21.6640625" style="279" customWidth="1"/>
    <col min="15364" max="15364" width="9.33203125" style="279" customWidth="1"/>
    <col min="15365" max="15616" width="8.88671875" style="279"/>
    <col min="15617" max="15617" width="12.44140625" style="279" customWidth="1"/>
    <col min="15618" max="15618" width="48" style="279" customWidth="1"/>
    <col min="15619" max="15619" width="21.6640625" style="279" customWidth="1"/>
    <col min="15620" max="15620" width="9.33203125" style="279" customWidth="1"/>
    <col min="15621" max="15872" width="8.88671875" style="279"/>
    <col min="15873" max="15873" width="12.44140625" style="279" customWidth="1"/>
    <col min="15874" max="15874" width="48" style="279" customWidth="1"/>
    <col min="15875" max="15875" width="21.6640625" style="279" customWidth="1"/>
    <col min="15876" max="15876" width="9.33203125" style="279" customWidth="1"/>
    <col min="15877" max="16128" width="8.88671875" style="279"/>
    <col min="16129" max="16129" width="12.44140625" style="279" customWidth="1"/>
    <col min="16130" max="16130" width="48" style="279" customWidth="1"/>
    <col min="16131" max="16131" width="21.6640625" style="279" customWidth="1"/>
    <col min="16132" max="16132" width="9.33203125" style="279" customWidth="1"/>
    <col min="16133" max="16384" width="8.88671875" style="279"/>
  </cols>
  <sheetData>
    <row r="1" spans="1:4" x14ac:dyDescent="0.25">
      <c r="A1" s="313"/>
      <c r="B1" s="314"/>
      <c r="C1" s="515" t="s">
        <v>341</v>
      </c>
      <c r="D1" s="215"/>
    </row>
    <row r="2" spans="1:4" x14ac:dyDescent="0.25">
      <c r="A2" s="315" t="s">
        <v>162</v>
      </c>
      <c r="B2" s="305" t="s">
        <v>342</v>
      </c>
      <c r="C2" s="516"/>
      <c r="D2" s="215"/>
    </row>
    <row r="3" spans="1:4" ht="26.4" x14ac:dyDescent="0.25">
      <c r="A3" s="315" t="s">
        <v>142</v>
      </c>
      <c r="B3" s="306" t="s">
        <v>343</v>
      </c>
      <c r="C3" s="316">
        <f>+'COVER PAGE'!D15</f>
        <v>45200</v>
      </c>
      <c r="D3" s="317"/>
    </row>
    <row r="4" spans="1:4" x14ac:dyDescent="0.25">
      <c r="A4" s="318"/>
      <c r="B4" s="310"/>
      <c r="C4" s="311"/>
      <c r="D4" s="222"/>
    </row>
    <row r="5" spans="1:4" x14ac:dyDescent="0.25">
      <c r="A5" s="319"/>
      <c r="B5" s="320"/>
      <c r="C5" s="283"/>
      <c r="D5" s="221"/>
    </row>
    <row r="6" spans="1:4" x14ac:dyDescent="0.25">
      <c r="A6" s="321"/>
      <c r="B6" s="322"/>
      <c r="C6" s="304"/>
      <c r="D6" s="221"/>
    </row>
    <row r="7" spans="1:4" ht="15.6" x14ac:dyDescent="0.25">
      <c r="A7" s="323"/>
      <c r="B7" s="324" t="s">
        <v>163</v>
      </c>
      <c r="C7" s="308"/>
      <c r="D7" s="221"/>
    </row>
    <row r="8" spans="1:4" x14ac:dyDescent="0.25">
      <c r="A8" s="319"/>
      <c r="B8" s="320"/>
      <c r="C8" s="283"/>
      <c r="D8" s="221"/>
    </row>
    <row r="9" spans="1:4" x14ac:dyDescent="0.25">
      <c r="A9" s="325" t="s">
        <v>164</v>
      </c>
      <c r="B9" s="326" t="s">
        <v>141</v>
      </c>
      <c r="C9" s="327" t="s">
        <v>150</v>
      </c>
      <c r="D9" s="307"/>
    </row>
    <row r="10" spans="1:4" x14ac:dyDescent="0.25">
      <c r="A10" s="277"/>
      <c r="B10" s="282"/>
      <c r="C10" s="309"/>
      <c r="D10" s="221"/>
    </row>
    <row r="11" spans="1:4" x14ac:dyDescent="0.25">
      <c r="A11" s="277" t="s">
        <v>165</v>
      </c>
      <c r="B11" s="309" t="s">
        <v>377</v>
      </c>
      <c r="C11" s="328"/>
      <c r="D11" s="221"/>
    </row>
    <row r="12" spans="1:4" x14ac:dyDescent="0.25">
      <c r="A12" s="277"/>
      <c r="B12" s="282"/>
      <c r="C12" s="328"/>
      <c r="D12" s="221"/>
    </row>
    <row r="13" spans="1:4" x14ac:dyDescent="0.25">
      <c r="A13" s="277" t="s">
        <v>166</v>
      </c>
      <c r="B13" s="309" t="s">
        <v>344</v>
      </c>
      <c r="C13" s="328"/>
      <c r="D13" s="221"/>
    </row>
    <row r="14" spans="1:4" x14ac:dyDescent="0.25">
      <c r="A14" s="277"/>
      <c r="B14" s="282"/>
      <c r="C14" s="328"/>
      <c r="D14" s="221"/>
    </row>
    <row r="15" spans="1:4" x14ac:dyDescent="0.25">
      <c r="A15" s="277" t="s">
        <v>167</v>
      </c>
      <c r="B15" s="282" t="s">
        <v>345</v>
      </c>
      <c r="C15" s="328"/>
      <c r="D15" s="221"/>
    </row>
    <row r="16" spans="1:4" x14ac:dyDescent="0.25">
      <c r="A16" s="277"/>
      <c r="B16" s="282"/>
      <c r="C16" s="328"/>
      <c r="D16" s="221"/>
    </row>
    <row r="17" spans="1:4" x14ac:dyDescent="0.25">
      <c r="A17" s="277" t="s">
        <v>397</v>
      </c>
      <c r="B17" s="282" t="s">
        <v>398</v>
      </c>
      <c r="C17" s="328"/>
      <c r="D17" s="221"/>
    </row>
    <row r="18" spans="1:4" x14ac:dyDescent="0.25">
      <c r="A18" s="277"/>
      <c r="B18" s="282"/>
      <c r="C18" s="328"/>
      <c r="D18" s="221"/>
    </row>
    <row r="19" spans="1:4" x14ac:dyDescent="0.25">
      <c r="A19" s="277"/>
      <c r="B19" s="282"/>
      <c r="C19" s="328"/>
      <c r="D19" s="221"/>
    </row>
    <row r="20" spans="1:4" x14ac:dyDescent="0.25">
      <c r="A20" s="277"/>
      <c r="B20" s="282"/>
      <c r="C20" s="328"/>
      <c r="D20" s="221"/>
    </row>
    <row r="21" spans="1:4" x14ac:dyDescent="0.25">
      <c r="A21" s="277"/>
      <c r="B21" s="282"/>
      <c r="C21" s="328"/>
      <c r="D21" s="221"/>
    </row>
    <row r="22" spans="1:4" x14ac:dyDescent="0.25">
      <c r="A22" s="277"/>
      <c r="B22" s="282"/>
      <c r="C22" s="328"/>
      <c r="D22" s="221"/>
    </row>
    <row r="23" spans="1:4" x14ac:dyDescent="0.25">
      <c r="A23" s="277"/>
      <c r="B23" s="282"/>
      <c r="C23" s="328"/>
      <c r="D23" s="221"/>
    </row>
    <row r="24" spans="1:4" x14ac:dyDescent="0.25">
      <c r="A24" s="277"/>
      <c r="B24" s="282"/>
      <c r="C24" s="328"/>
      <c r="D24" s="221"/>
    </row>
    <row r="25" spans="1:4" x14ac:dyDescent="0.25">
      <c r="A25" s="277"/>
      <c r="B25" s="282"/>
      <c r="C25" s="328"/>
      <c r="D25" s="221"/>
    </row>
    <row r="26" spans="1:4" x14ac:dyDescent="0.25">
      <c r="A26" s="277"/>
      <c r="B26" s="282"/>
      <c r="C26" s="328"/>
      <c r="D26" s="221"/>
    </row>
    <row r="27" spans="1:4" x14ac:dyDescent="0.25">
      <c r="A27" s="277"/>
      <c r="B27" s="282"/>
      <c r="C27" s="328"/>
      <c r="D27" s="221"/>
    </row>
    <row r="28" spans="1:4" x14ac:dyDescent="0.25">
      <c r="A28" s="329"/>
      <c r="B28" s="330"/>
      <c r="C28" s="331"/>
      <c r="D28" s="221"/>
    </row>
    <row r="29" spans="1:4" x14ac:dyDescent="0.25">
      <c r="A29" s="520" t="s">
        <v>168</v>
      </c>
      <c r="B29" s="521"/>
      <c r="C29" s="328"/>
      <c r="D29" s="221"/>
    </row>
    <row r="30" spans="1:4" x14ac:dyDescent="0.25">
      <c r="A30" s="332"/>
      <c r="B30" s="333"/>
      <c r="C30" s="334"/>
      <c r="D30" s="221"/>
    </row>
    <row r="31" spans="1:4" x14ac:dyDescent="0.25">
      <c r="A31" s="335"/>
      <c r="B31" s="330"/>
      <c r="C31" s="336"/>
      <c r="D31" s="221"/>
    </row>
    <row r="32" spans="1:4" x14ac:dyDescent="0.25">
      <c r="A32" s="520" t="s">
        <v>169</v>
      </c>
      <c r="B32" s="521"/>
      <c r="C32" s="336"/>
      <c r="D32" s="221"/>
    </row>
    <row r="33" spans="1:4" x14ac:dyDescent="0.25">
      <c r="A33" s="522" t="s">
        <v>346</v>
      </c>
      <c r="B33" s="523"/>
      <c r="C33" s="336"/>
      <c r="D33" s="221"/>
    </row>
    <row r="34" spans="1:4" x14ac:dyDescent="0.25">
      <c r="A34" s="524" t="s">
        <v>170</v>
      </c>
      <c r="B34" s="525"/>
      <c r="C34" s="336"/>
      <c r="D34" s="221"/>
    </row>
    <row r="35" spans="1:4" x14ac:dyDescent="0.25">
      <c r="A35" s="337"/>
      <c r="B35" s="333"/>
      <c r="C35" s="338"/>
      <c r="D35" s="221"/>
    </row>
    <row r="36" spans="1:4" x14ac:dyDescent="0.25">
      <c r="A36" s="312"/>
      <c r="B36" s="339"/>
      <c r="C36" s="336"/>
      <c r="D36" s="221"/>
    </row>
    <row r="37" spans="1:4" x14ac:dyDescent="0.25">
      <c r="A37" s="526"/>
      <c r="B37" s="527"/>
      <c r="C37" s="340"/>
      <c r="D37" s="221"/>
    </row>
    <row r="38" spans="1:4" x14ac:dyDescent="0.25">
      <c r="A38" s="337"/>
      <c r="B38" s="333"/>
      <c r="C38" s="341"/>
      <c r="D38" s="221"/>
    </row>
    <row r="39" spans="1:4" x14ac:dyDescent="0.25">
      <c r="A39" s="528"/>
      <c r="B39" s="529"/>
      <c r="C39" s="529"/>
      <c r="D39" s="221"/>
    </row>
    <row r="40" spans="1:4" x14ac:dyDescent="0.25">
      <c r="A40" s="342"/>
      <c r="B40" s="222"/>
      <c r="C40" s="339"/>
      <c r="D40" s="221"/>
    </row>
    <row r="41" spans="1:4" x14ac:dyDescent="0.25">
      <c r="A41" s="517" t="s">
        <v>171</v>
      </c>
      <c r="B41" s="518"/>
      <c r="C41" s="519"/>
      <c r="D41" s="221"/>
    </row>
    <row r="42" spans="1:4" x14ac:dyDescent="0.25">
      <c r="A42" s="343"/>
      <c r="B42" s="344"/>
      <c r="C42" s="345"/>
      <c r="D42" s="221"/>
    </row>
    <row r="43" spans="1:4" x14ac:dyDescent="0.25">
      <c r="A43" s="215"/>
      <c r="B43" s="222"/>
      <c r="C43" s="346"/>
      <c r="D43" s="221"/>
    </row>
  </sheetData>
  <mergeCells count="8">
    <mergeCell ref="C1:C2"/>
    <mergeCell ref="A41:C41"/>
    <mergeCell ref="A29:B29"/>
    <mergeCell ref="A32:B32"/>
    <mergeCell ref="A33:B33"/>
    <mergeCell ref="A34:B34"/>
    <mergeCell ref="A37:B37"/>
    <mergeCell ref="A39:C3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
    <pageSetUpPr fitToPage="1"/>
  </sheetPr>
  <dimension ref="A1:Q1470"/>
  <sheetViews>
    <sheetView showGridLines="0" workbookViewId="0">
      <selection activeCell="N16" sqref="N16"/>
    </sheetView>
  </sheetViews>
  <sheetFormatPr defaultColWidth="9.109375" defaultRowHeight="13.2" x14ac:dyDescent="0.25"/>
  <cols>
    <col min="1" max="1" width="7.109375" style="5" customWidth="1"/>
    <col min="2" max="2" width="10.109375" style="5" customWidth="1"/>
    <col min="3" max="3" width="36.6640625" style="5" customWidth="1"/>
    <col min="4" max="4" width="6.6640625" style="7" customWidth="1"/>
    <col min="5" max="5" width="10.6640625" style="7" customWidth="1"/>
    <col min="6" max="16384" width="9.109375" style="9"/>
  </cols>
  <sheetData>
    <row r="1" spans="1:17" ht="25.5" customHeight="1" thickTop="1" thickBot="1" x14ac:dyDescent="0.3">
      <c r="A1" s="31" t="s">
        <v>7</v>
      </c>
      <c r="B1" s="31" t="s">
        <v>8</v>
      </c>
      <c r="C1" s="31" t="s">
        <v>9</v>
      </c>
      <c r="D1" s="31" t="s">
        <v>10</v>
      </c>
      <c r="E1" s="31" t="s">
        <v>11</v>
      </c>
    </row>
    <row r="2" spans="1:17" x14ac:dyDescent="0.25">
      <c r="A2" s="10"/>
      <c r="B2" s="10"/>
      <c r="C2" s="10"/>
      <c r="D2" s="10"/>
      <c r="E2" s="10"/>
    </row>
    <row r="3" spans="1:17" ht="15.75" customHeight="1" x14ac:dyDescent="0.25">
      <c r="B3" s="11" t="s">
        <v>0</v>
      </c>
      <c r="C3" s="11" t="s">
        <v>58</v>
      </c>
      <c r="D3" s="43"/>
      <c r="E3" s="43"/>
    </row>
    <row r="4" spans="1:17" x14ac:dyDescent="0.25">
      <c r="B4" s="11" t="s">
        <v>23</v>
      </c>
      <c r="C4" s="11"/>
      <c r="D4" s="43"/>
      <c r="E4" s="43"/>
      <c r="N4" s="102"/>
      <c r="O4" s="102"/>
      <c r="P4" s="102"/>
    </row>
    <row r="5" spans="1:17" x14ac:dyDescent="0.25">
      <c r="A5" s="36" t="s">
        <v>43</v>
      </c>
      <c r="B5" s="36" t="s">
        <v>24</v>
      </c>
      <c r="C5" s="36" t="s">
        <v>25</v>
      </c>
      <c r="D5" s="32"/>
      <c r="E5" s="33"/>
      <c r="O5" s="102"/>
      <c r="Q5" s="102"/>
    </row>
    <row r="6" spans="1:17" ht="26.4" x14ac:dyDescent="0.25">
      <c r="A6" s="36"/>
      <c r="B6" s="36" t="s">
        <v>17</v>
      </c>
      <c r="C6" s="38" t="s">
        <v>59</v>
      </c>
      <c r="D6" s="32"/>
      <c r="E6" s="33"/>
      <c r="O6" s="102"/>
      <c r="Q6" s="102"/>
    </row>
    <row r="7" spans="1:17" x14ac:dyDescent="0.25">
      <c r="A7" s="36" t="s">
        <v>44</v>
      </c>
      <c r="B7" s="36"/>
      <c r="C7" s="36" t="s">
        <v>97</v>
      </c>
      <c r="D7" s="32" t="s">
        <v>15</v>
      </c>
      <c r="E7" s="50">
        <f>2*((H26-H34)*(H27-H34*2)+(H26-H34)*(H28-H34*2))+2*((I26-H34)*(I27-H34*2)+(I26-I34)*(I28-I34*2))+2*((J26-J34)*(J27-J34*2)+(J26-J34)*(J28-J34*2))</f>
        <v>19.280000000000005</v>
      </c>
      <c r="M7" s="102"/>
      <c r="O7" s="102"/>
      <c r="Q7" s="102"/>
    </row>
    <row r="8" spans="1:17" x14ac:dyDescent="0.25">
      <c r="A8" s="36" t="s">
        <v>45</v>
      </c>
      <c r="B8" s="36"/>
      <c r="C8" s="36" t="s">
        <v>100</v>
      </c>
      <c r="D8" s="32" t="s">
        <v>15</v>
      </c>
      <c r="E8" s="49">
        <f>((H32*H29+H33*H29)*2)*3</f>
        <v>0.98999999999999988</v>
      </c>
      <c r="M8" s="102"/>
      <c r="O8" s="102"/>
      <c r="Q8" s="102"/>
    </row>
    <row r="9" spans="1:17" x14ac:dyDescent="0.25">
      <c r="A9" s="36" t="s">
        <v>46</v>
      </c>
      <c r="B9" s="36"/>
      <c r="C9" s="36" t="s">
        <v>99</v>
      </c>
      <c r="D9" s="32" t="s">
        <v>15</v>
      </c>
      <c r="E9" s="49">
        <f>(H30*H29+H31*H29)*2+(I30*I29+I31*I29)*2+(J30*J29+J31*J29)*2</f>
        <v>1.7400000000000002</v>
      </c>
      <c r="M9" s="102"/>
      <c r="O9" s="102"/>
      <c r="Q9" s="102"/>
    </row>
    <row r="10" spans="1:17" x14ac:dyDescent="0.25">
      <c r="A10" s="36"/>
      <c r="B10" s="36"/>
      <c r="C10" s="38"/>
      <c r="D10" s="32"/>
      <c r="E10" s="33"/>
      <c r="M10" s="102"/>
      <c r="O10" s="102"/>
      <c r="Q10" s="102"/>
    </row>
    <row r="11" spans="1:17" x14ac:dyDescent="0.25">
      <c r="A11" s="36"/>
      <c r="B11" s="36" t="s">
        <v>6</v>
      </c>
      <c r="C11" s="38" t="s">
        <v>34</v>
      </c>
      <c r="D11" s="32"/>
      <c r="E11" s="33"/>
      <c r="M11" s="102"/>
      <c r="O11" s="102"/>
      <c r="Q11" s="102"/>
    </row>
    <row r="12" spans="1:17" x14ac:dyDescent="0.25">
      <c r="A12" s="36"/>
      <c r="B12" s="36"/>
      <c r="C12" s="38" t="s">
        <v>65</v>
      </c>
      <c r="D12" s="32"/>
      <c r="E12" s="33"/>
      <c r="M12" s="102"/>
      <c r="O12" s="102"/>
      <c r="Q12" s="102"/>
    </row>
    <row r="13" spans="1:17" x14ac:dyDescent="0.25">
      <c r="A13" s="41" t="s">
        <v>60</v>
      </c>
      <c r="B13" s="36"/>
      <c r="C13" s="36" t="s">
        <v>98</v>
      </c>
      <c r="D13" s="32" t="s">
        <v>15</v>
      </c>
      <c r="E13" s="49">
        <f>((H26-H34)*H27+(H26-H34)*H28)*2+((I26-I34)*I27+(I26-I34)*I28)*2+((J26-J34)*J27+(J26-J34)*J28)*2</f>
        <v>22.944000000000006</v>
      </c>
      <c r="M13" s="102"/>
      <c r="O13" s="102"/>
      <c r="Q13" s="102"/>
    </row>
    <row r="14" spans="1:17" x14ac:dyDescent="0.25">
      <c r="A14" s="36" t="s">
        <v>103</v>
      </c>
      <c r="B14" s="36"/>
      <c r="C14" s="36" t="s">
        <v>104</v>
      </c>
      <c r="D14" s="32" t="s">
        <v>15</v>
      </c>
      <c r="E14" s="50">
        <f>(H27*H34+H28*H34)*2+(I27*I34+I28*I34)*2+(J27*J34+J28*J34)*2</f>
        <v>1.9200000000000004</v>
      </c>
    </row>
    <row r="15" spans="1:17" x14ac:dyDescent="0.25">
      <c r="A15" s="36"/>
      <c r="B15" s="36"/>
      <c r="C15" s="36"/>
      <c r="D15" s="32"/>
      <c r="E15" s="50"/>
    </row>
    <row r="16" spans="1:17" ht="26.4" x14ac:dyDescent="0.25">
      <c r="A16" s="36"/>
      <c r="B16" s="36" t="s">
        <v>17</v>
      </c>
      <c r="C16" s="38" t="s">
        <v>105</v>
      </c>
      <c r="D16" s="32"/>
      <c r="E16" s="33"/>
    </row>
    <row r="17" spans="1:10" x14ac:dyDescent="0.25">
      <c r="A17" s="36" t="s">
        <v>44</v>
      </c>
      <c r="B17" s="36"/>
      <c r="C17" s="36" t="s">
        <v>106</v>
      </c>
      <c r="D17" s="32" t="s">
        <v>15</v>
      </c>
      <c r="E17" s="50">
        <f>H31*H30+I31*I30+J31*J30</f>
        <v>8.4100000000000019</v>
      </c>
    </row>
    <row r="18" spans="1:10" x14ac:dyDescent="0.25">
      <c r="A18" s="36"/>
      <c r="B18" s="36"/>
      <c r="C18" s="36"/>
      <c r="D18" s="32"/>
      <c r="E18" s="37"/>
    </row>
    <row r="19" spans="1:10" x14ac:dyDescent="0.25">
      <c r="A19" s="36" t="s">
        <v>47</v>
      </c>
      <c r="B19" s="36" t="s">
        <v>1</v>
      </c>
      <c r="C19" s="36" t="s">
        <v>26</v>
      </c>
      <c r="D19" s="32"/>
      <c r="E19" s="50"/>
    </row>
    <row r="20" spans="1:10" x14ac:dyDescent="0.25">
      <c r="A20" s="36"/>
      <c r="B20" s="36"/>
      <c r="C20" s="38" t="s">
        <v>66</v>
      </c>
      <c r="D20" s="32"/>
      <c r="E20" s="50"/>
    </row>
    <row r="21" spans="1:10" ht="26.4" x14ac:dyDescent="0.25">
      <c r="A21" s="36" t="s">
        <v>48</v>
      </c>
      <c r="B21" s="36"/>
      <c r="C21" s="41" t="s">
        <v>62</v>
      </c>
      <c r="D21" s="32" t="s">
        <v>21</v>
      </c>
      <c r="E21" s="62">
        <f>E25*0.2</f>
        <v>0.13149800000000003</v>
      </c>
    </row>
    <row r="22" spans="1:10" x14ac:dyDescent="0.25">
      <c r="A22" s="36"/>
      <c r="B22" s="36"/>
      <c r="C22" s="36"/>
      <c r="D22" s="32"/>
      <c r="E22" s="50"/>
    </row>
    <row r="23" spans="1:10" x14ac:dyDescent="0.25">
      <c r="A23" s="36"/>
      <c r="B23" s="36" t="s">
        <v>2</v>
      </c>
      <c r="C23" s="38" t="s">
        <v>35</v>
      </c>
      <c r="D23" s="32"/>
      <c r="E23" s="50"/>
    </row>
    <row r="24" spans="1:10" ht="13.8" thickBot="1" x14ac:dyDescent="0.3">
      <c r="A24" s="36"/>
      <c r="B24" s="36"/>
      <c r="C24" s="38" t="s">
        <v>36</v>
      </c>
      <c r="D24" s="32"/>
      <c r="E24" s="50"/>
    </row>
    <row r="25" spans="1:10" ht="25.5" customHeight="1" thickBot="1" x14ac:dyDescent="0.3">
      <c r="A25" s="36" t="s">
        <v>61</v>
      </c>
      <c r="B25" s="36"/>
      <c r="C25" s="41" t="s">
        <v>62</v>
      </c>
      <c r="D25" s="32" t="s">
        <v>21</v>
      </c>
      <c r="E25" s="62">
        <f>E34*0.1</f>
        <v>0.65749000000000013</v>
      </c>
      <c r="G25" s="115"/>
      <c r="H25" s="111" t="s">
        <v>88</v>
      </c>
      <c r="I25" s="109" t="s">
        <v>89</v>
      </c>
      <c r="J25" s="110" t="s">
        <v>90</v>
      </c>
    </row>
    <row r="26" spans="1:10" x14ac:dyDescent="0.25">
      <c r="A26" s="36"/>
      <c r="B26" s="36"/>
      <c r="C26" s="36"/>
      <c r="D26" s="32"/>
      <c r="E26" s="50"/>
      <c r="G26" s="116" t="s">
        <v>57</v>
      </c>
      <c r="H26" s="112">
        <f>2.39+0.2</f>
        <v>2.5900000000000003</v>
      </c>
      <c r="I26" s="107">
        <v>0</v>
      </c>
      <c r="J26" s="108">
        <v>0</v>
      </c>
    </row>
    <row r="27" spans="1:10" x14ac:dyDescent="0.25">
      <c r="A27" s="36" t="s">
        <v>49</v>
      </c>
      <c r="B27" s="36" t="s">
        <v>3</v>
      </c>
      <c r="C27" s="36" t="s">
        <v>27</v>
      </c>
      <c r="D27" s="32"/>
      <c r="E27" s="50"/>
      <c r="G27" s="117" t="s">
        <v>91</v>
      </c>
      <c r="H27" s="113">
        <f>2+0.2+0.2</f>
        <v>2.4000000000000004</v>
      </c>
      <c r="I27" s="103">
        <v>0</v>
      </c>
      <c r="J27" s="104">
        <v>0</v>
      </c>
    </row>
    <row r="28" spans="1:10" ht="26.4" x14ac:dyDescent="0.25">
      <c r="A28" s="36"/>
      <c r="B28" s="36" t="s">
        <v>28</v>
      </c>
      <c r="C28" s="38" t="s">
        <v>37</v>
      </c>
      <c r="D28" s="32"/>
      <c r="E28" s="50"/>
      <c r="G28" s="117" t="s">
        <v>92</v>
      </c>
      <c r="H28" s="113">
        <f>2+0.2+0.2</f>
        <v>2.4000000000000004</v>
      </c>
      <c r="I28" s="103">
        <v>0</v>
      </c>
      <c r="J28" s="104">
        <v>0</v>
      </c>
    </row>
    <row r="29" spans="1:10" x14ac:dyDescent="0.25">
      <c r="A29" s="36" t="s">
        <v>50</v>
      </c>
      <c r="B29" s="36"/>
      <c r="C29" s="36" t="s">
        <v>38</v>
      </c>
      <c r="D29" s="32" t="s">
        <v>15</v>
      </c>
      <c r="E29" s="50">
        <f>H27*H28+I27*I28+J27*J28</f>
        <v>5.7600000000000016</v>
      </c>
      <c r="G29" s="117" t="s">
        <v>56</v>
      </c>
      <c r="H29" s="113">
        <v>0.15</v>
      </c>
      <c r="I29" s="103">
        <v>0</v>
      </c>
      <c r="J29" s="104">
        <v>0</v>
      </c>
    </row>
    <row r="30" spans="1:10" x14ac:dyDescent="0.25">
      <c r="A30" s="36"/>
      <c r="B30" s="36"/>
      <c r="C30" s="36"/>
      <c r="D30" s="1"/>
      <c r="E30" s="40"/>
      <c r="G30" s="117" t="s">
        <v>93</v>
      </c>
      <c r="H30" s="113">
        <f>H27+0.25+0.25</f>
        <v>2.9000000000000004</v>
      </c>
      <c r="I30" s="103">
        <v>0</v>
      </c>
      <c r="J30" s="104">
        <v>0</v>
      </c>
    </row>
    <row r="31" spans="1:10" x14ac:dyDescent="0.25">
      <c r="A31" s="36"/>
      <c r="B31" s="36"/>
      <c r="C31" s="36"/>
      <c r="D31" s="32"/>
      <c r="E31" s="50"/>
      <c r="G31" s="117" t="s">
        <v>94</v>
      </c>
      <c r="H31" s="113">
        <f>H28+0.25+0.25</f>
        <v>2.9000000000000004</v>
      </c>
      <c r="I31" s="103">
        <v>0</v>
      </c>
      <c r="J31" s="104">
        <v>0</v>
      </c>
    </row>
    <row r="32" spans="1:10" x14ac:dyDescent="0.25">
      <c r="A32" s="36"/>
      <c r="B32" s="36" t="s">
        <v>4</v>
      </c>
      <c r="C32" s="38" t="s">
        <v>42</v>
      </c>
      <c r="D32" s="32"/>
      <c r="E32" s="50"/>
      <c r="G32" s="117" t="s">
        <v>95</v>
      </c>
      <c r="H32" s="113">
        <f>0.5</f>
        <v>0.5</v>
      </c>
      <c r="I32" s="103">
        <v>0</v>
      </c>
      <c r="J32" s="104">
        <v>0</v>
      </c>
    </row>
    <row r="33" spans="1:10" x14ac:dyDescent="0.25">
      <c r="A33" s="36"/>
      <c r="B33" s="36"/>
      <c r="C33" s="36"/>
      <c r="D33" s="32"/>
      <c r="E33" s="50"/>
      <c r="G33" s="117" t="s">
        <v>96</v>
      </c>
      <c r="H33" s="113">
        <v>0.6</v>
      </c>
      <c r="I33" s="103">
        <v>0</v>
      </c>
      <c r="J33" s="104">
        <v>0</v>
      </c>
    </row>
    <row r="34" spans="1:10" ht="13.8" thickBot="1" x14ac:dyDescent="0.3">
      <c r="A34" s="36" t="s">
        <v>51</v>
      </c>
      <c r="B34" s="36"/>
      <c r="C34" s="36" t="s">
        <v>101</v>
      </c>
      <c r="D34" s="32" t="s">
        <v>14</v>
      </c>
      <c r="E34" s="50">
        <f>(H27*H28*H34+2*((H26-H34)*(H28-H34*2)*H34)+2*((H26-H34)*H27*H34)+(H29*H30*H31-H32*H33*H29))+(I27*I28*I34+2*((I26-I34)*(I28-I34*2)*I34)+2*((I26-I34)*I27*I34)+(I29*I30*I31-I32*I33*I29))+(J27*J28*J34+2*((J26-J34)*(J28-J34*2)*J34)+2*((J26-J34)*J27*J34)+(J29*J30*J31-J32*J33*J29))</f>
        <v>6.5749000000000013</v>
      </c>
      <c r="G34" s="118" t="s">
        <v>102</v>
      </c>
      <c r="H34" s="114">
        <v>0.2</v>
      </c>
      <c r="I34" s="105">
        <v>0</v>
      </c>
      <c r="J34" s="106">
        <v>0</v>
      </c>
    </row>
    <row r="35" spans="1:10" x14ac:dyDescent="0.25">
      <c r="A35" s="41"/>
      <c r="B35" s="36"/>
      <c r="C35" s="36"/>
      <c r="D35" s="32"/>
      <c r="E35" s="50"/>
    </row>
    <row r="36" spans="1:10" x14ac:dyDescent="0.25">
      <c r="A36" s="36"/>
      <c r="B36" s="36"/>
      <c r="C36" s="36"/>
      <c r="D36" s="32"/>
      <c r="E36" s="50"/>
    </row>
    <row r="37" spans="1:10" x14ac:dyDescent="0.25">
      <c r="B37" s="5" t="s">
        <v>5</v>
      </c>
      <c r="C37" s="11" t="s">
        <v>32</v>
      </c>
      <c r="D37" s="43"/>
      <c r="E37" s="63"/>
    </row>
    <row r="38" spans="1:10" x14ac:dyDescent="0.25">
      <c r="A38" s="5" t="s">
        <v>31</v>
      </c>
      <c r="C38" s="5" t="s">
        <v>29</v>
      </c>
      <c r="D38" s="43" t="s">
        <v>15</v>
      </c>
      <c r="E38" s="50">
        <f>(H27*H28+H30*H31)+(I27*I28+I30*I31)+(J27*J28+J30*J31)</f>
        <v>14.170000000000003</v>
      </c>
    </row>
    <row r="39" spans="1:10" x14ac:dyDescent="0.25">
      <c r="A39" s="5" t="s">
        <v>64</v>
      </c>
      <c r="C39" s="5" t="s">
        <v>30</v>
      </c>
      <c r="D39" s="43" t="s">
        <v>15</v>
      </c>
      <c r="E39" s="50" t="s">
        <v>22</v>
      </c>
    </row>
    <row r="40" spans="1:10" x14ac:dyDescent="0.25">
      <c r="A40" s="36"/>
      <c r="B40" s="36"/>
      <c r="C40" s="36"/>
      <c r="D40" s="32"/>
      <c r="E40" s="50"/>
    </row>
    <row r="41" spans="1:10" x14ac:dyDescent="0.25">
      <c r="A41" s="36" t="s">
        <v>52</v>
      </c>
      <c r="B41" s="36"/>
      <c r="C41" s="36" t="s">
        <v>39</v>
      </c>
      <c r="D41" s="32"/>
      <c r="E41" s="50"/>
    </row>
    <row r="42" spans="1:10" x14ac:dyDescent="0.25">
      <c r="A42" s="36" t="s">
        <v>53</v>
      </c>
      <c r="B42" s="36"/>
      <c r="C42" s="36" t="s">
        <v>40</v>
      </c>
      <c r="D42" s="32" t="s">
        <v>19</v>
      </c>
      <c r="E42" s="50">
        <f>3*6</f>
        <v>18</v>
      </c>
    </row>
    <row r="43" spans="1:10" ht="27.75" customHeight="1" x14ac:dyDescent="0.25">
      <c r="A43" s="36" t="s">
        <v>54</v>
      </c>
      <c r="B43" s="36"/>
      <c r="C43" s="36" t="s">
        <v>41</v>
      </c>
      <c r="D43" s="32" t="s">
        <v>18</v>
      </c>
      <c r="E43" s="50" t="s">
        <v>22</v>
      </c>
    </row>
    <row r="44" spans="1:10" ht="7.5" customHeight="1" x14ac:dyDescent="0.25">
      <c r="A44" s="36"/>
      <c r="B44" s="36"/>
      <c r="C44" s="36"/>
      <c r="D44" s="32"/>
      <c r="E44" s="50"/>
    </row>
    <row r="45" spans="1:10" ht="6.75" customHeight="1" x14ac:dyDescent="0.25">
      <c r="A45" s="36"/>
      <c r="B45" s="36"/>
      <c r="C45" s="36"/>
      <c r="D45" s="32"/>
      <c r="E45" s="50"/>
    </row>
    <row r="46" spans="1:10" x14ac:dyDescent="0.25">
      <c r="A46" s="36"/>
      <c r="B46" s="36"/>
      <c r="C46" s="36"/>
      <c r="D46" s="32"/>
      <c r="E46" s="50"/>
    </row>
    <row r="47" spans="1:10" x14ac:dyDescent="0.25">
      <c r="A47" s="36"/>
      <c r="B47" s="36"/>
      <c r="C47" s="36"/>
      <c r="D47" s="32"/>
      <c r="E47" s="50"/>
    </row>
    <row r="48" spans="1:10" x14ac:dyDescent="0.25">
      <c r="A48" s="36"/>
      <c r="B48" s="36"/>
      <c r="C48" s="36"/>
      <c r="D48" s="32"/>
      <c r="E48" s="50"/>
    </row>
    <row r="49" spans="1:5" x14ac:dyDescent="0.25">
      <c r="A49" s="36"/>
      <c r="B49" s="36"/>
      <c r="C49" s="36"/>
      <c r="D49" s="32"/>
      <c r="E49" s="50"/>
    </row>
    <row r="50" spans="1:5" x14ac:dyDescent="0.25">
      <c r="A50" s="36"/>
      <c r="B50" s="36"/>
      <c r="C50" s="36"/>
      <c r="D50" s="39"/>
      <c r="E50" s="34"/>
    </row>
    <row r="51" spans="1:5" x14ac:dyDescent="0.25">
      <c r="A51" s="36"/>
      <c r="B51" s="36"/>
      <c r="C51" s="36"/>
      <c r="D51" s="39"/>
      <c r="E51" s="34"/>
    </row>
    <row r="52" spans="1:5" x14ac:dyDescent="0.25">
      <c r="A52" s="36"/>
      <c r="B52" s="36"/>
      <c r="C52" s="36"/>
      <c r="D52" s="39"/>
      <c r="E52" s="34"/>
    </row>
    <row r="53" spans="1:5" x14ac:dyDescent="0.25">
      <c r="A53" s="36"/>
      <c r="B53" s="36"/>
      <c r="C53" s="36"/>
      <c r="D53" s="39"/>
      <c r="E53" s="34"/>
    </row>
    <row r="54" spans="1:5" x14ac:dyDescent="0.25">
      <c r="A54" s="36"/>
      <c r="B54" s="36"/>
      <c r="C54" s="36"/>
      <c r="D54" s="39"/>
      <c r="E54" s="34"/>
    </row>
    <row r="55" spans="1:5" x14ac:dyDescent="0.25">
      <c r="A55" s="36"/>
      <c r="B55" s="36"/>
      <c r="C55" s="36"/>
      <c r="D55" s="39"/>
      <c r="E55" s="34"/>
    </row>
    <row r="56" spans="1:5" ht="11.25" customHeight="1" x14ac:dyDescent="0.25">
      <c r="A56" s="36"/>
      <c r="B56" s="36"/>
      <c r="C56" s="36"/>
      <c r="D56" s="39"/>
      <c r="E56" s="34"/>
    </row>
    <row r="59" spans="1:5" x14ac:dyDescent="0.25">
      <c r="A59" s="12"/>
      <c r="B59" s="16"/>
      <c r="C59" s="61"/>
      <c r="D59" s="26"/>
      <c r="E59" s="26"/>
    </row>
    <row r="60" spans="1:5" x14ac:dyDescent="0.25">
      <c r="A60" s="17"/>
      <c r="B60" s="18"/>
      <c r="C60" s="530" t="s">
        <v>55</v>
      </c>
      <c r="D60" s="510"/>
      <c r="E60" s="510"/>
    </row>
    <row r="61" spans="1:5" x14ac:dyDescent="0.25">
      <c r="A61" s="13"/>
      <c r="B61" s="14"/>
      <c r="C61" s="14"/>
      <c r="D61" s="29"/>
      <c r="E61" s="29"/>
    </row>
    <row r="62" spans="1:5" x14ac:dyDescent="0.25">
      <c r="A62" s="16"/>
      <c r="B62" s="16"/>
      <c r="C62" s="16"/>
      <c r="D62" s="26"/>
      <c r="E62" s="26"/>
    </row>
    <row r="63" spans="1:5" x14ac:dyDescent="0.25">
      <c r="A63" s="60"/>
      <c r="B63" s="60"/>
      <c r="C63" s="60"/>
      <c r="D63" s="28"/>
      <c r="E63" s="28"/>
    </row>
    <row r="64" spans="1:5" x14ac:dyDescent="0.25">
      <c r="A64" s="60"/>
      <c r="B64" s="60"/>
      <c r="C64" s="60"/>
      <c r="D64" s="28"/>
      <c r="E64" s="28"/>
    </row>
    <row r="65" spans="1:5" x14ac:dyDescent="0.25">
      <c r="A65" s="60"/>
      <c r="B65" s="60"/>
      <c r="C65" s="60"/>
      <c r="D65" s="28"/>
      <c r="E65" s="28"/>
    </row>
    <row r="66" spans="1:5" x14ac:dyDescent="0.25">
      <c r="A66" s="60"/>
      <c r="B66" s="60"/>
      <c r="C66" s="60"/>
      <c r="D66" s="28"/>
      <c r="E66" s="28"/>
    </row>
    <row r="67" spans="1:5" x14ac:dyDescent="0.25">
      <c r="A67" s="60"/>
      <c r="B67" s="60"/>
      <c r="C67" s="60"/>
      <c r="D67" s="28"/>
      <c r="E67" s="28"/>
    </row>
    <row r="68" spans="1:5" x14ac:dyDescent="0.25">
      <c r="A68" s="60"/>
      <c r="B68" s="60"/>
      <c r="C68" s="60"/>
      <c r="D68" s="28"/>
      <c r="E68" s="28"/>
    </row>
    <row r="69" spans="1:5" x14ac:dyDescent="0.25">
      <c r="A69" s="60"/>
      <c r="B69" s="60"/>
      <c r="C69" s="60"/>
      <c r="D69" s="28"/>
      <c r="E69" s="28"/>
    </row>
    <row r="70" spans="1:5" x14ac:dyDescent="0.25">
      <c r="A70" s="60"/>
      <c r="B70" s="60"/>
      <c r="C70" s="60"/>
      <c r="D70" s="28"/>
      <c r="E70" s="28"/>
    </row>
    <row r="71" spans="1:5" x14ac:dyDescent="0.25">
      <c r="A71" s="60"/>
      <c r="B71" s="60"/>
      <c r="C71" s="60"/>
      <c r="D71" s="28"/>
      <c r="E71" s="28"/>
    </row>
    <row r="72" spans="1:5" x14ac:dyDescent="0.25">
      <c r="A72" s="60"/>
      <c r="B72" s="60"/>
      <c r="C72" s="60"/>
      <c r="D72" s="28"/>
      <c r="E72" s="28"/>
    </row>
    <row r="73" spans="1:5" x14ac:dyDescent="0.25">
      <c r="A73" s="60"/>
      <c r="B73" s="60"/>
      <c r="C73" s="60"/>
      <c r="D73" s="28"/>
      <c r="E73" s="28"/>
    </row>
    <row r="74" spans="1:5" x14ac:dyDescent="0.25">
      <c r="A74" s="60"/>
      <c r="B74" s="60"/>
      <c r="C74" s="60"/>
      <c r="D74" s="28"/>
      <c r="E74" s="28"/>
    </row>
    <row r="75" spans="1:5" x14ac:dyDescent="0.25">
      <c r="A75" s="60"/>
      <c r="B75" s="60"/>
      <c r="C75" s="60"/>
      <c r="D75" s="28"/>
      <c r="E75" s="28"/>
    </row>
    <row r="76" spans="1:5" x14ac:dyDescent="0.25">
      <c r="A76" s="60"/>
      <c r="B76" s="60"/>
      <c r="C76" s="60"/>
      <c r="D76" s="28"/>
      <c r="E76" s="28"/>
    </row>
    <row r="77" spans="1:5" x14ac:dyDescent="0.25">
      <c r="A77" s="60"/>
      <c r="B77" s="60"/>
      <c r="C77" s="60"/>
      <c r="D77" s="28"/>
      <c r="E77" s="28"/>
    </row>
    <row r="78" spans="1:5" x14ac:dyDescent="0.25">
      <c r="A78" s="60"/>
      <c r="B78" s="60"/>
      <c r="C78" s="60"/>
      <c r="D78" s="28"/>
      <c r="E78" s="28"/>
    </row>
    <row r="79" spans="1:5" x14ac:dyDescent="0.25">
      <c r="A79" s="60"/>
      <c r="B79" s="60"/>
      <c r="C79" s="60"/>
      <c r="D79" s="28"/>
      <c r="E79" s="28"/>
    </row>
    <row r="80" spans="1:5" x14ac:dyDescent="0.25">
      <c r="A80" s="60"/>
      <c r="B80" s="60"/>
      <c r="C80" s="60"/>
      <c r="D80" s="28"/>
      <c r="E80" s="28"/>
    </row>
    <row r="81" spans="1:5" x14ac:dyDescent="0.25">
      <c r="A81" s="60"/>
      <c r="B81" s="60"/>
      <c r="C81" s="60"/>
      <c r="D81" s="28"/>
      <c r="E81" s="28"/>
    </row>
    <row r="82" spans="1:5" x14ac:dyDescent="0.25">
      <c r="A82" s="60"/>
      <c r="B82" s="60"/>
      <c r="C82" s="60"/>
      <c r="D82" s="28"/>
      <c r="E82" s="28"/>
    </row>
    <row r="83" spans="1:5" x14ac:dyDescent="0.25">
      <c r="A83" s="60"/>
      <c r="B83" s="60"/>
      <c r="C83" s="60"/>
      <c r="D83" s="28"/>
      <c r="E83" s="28"/>
    </row>
    <row r="84" spans="1:5" x14ac:dyDescent="0.25">
      <c r="A84" s="60"/>
      <c r="B84" s="60"/>
      <c r="C84" s="60"/>
      <c r="D84" s="28"/>
      <c r="E84" s="28"/>
    </row>
    <row r="85" spans="1:5" x14ac:dyDescent="0.25">
      <c r="A85" s="60"/>
      <c r="B85" s="60"/>
      <c r="C85" s="60"/>
      <c r="D85" s="28"/>
      <c r="E85" s="28"/>
    </row>
    <row r="86" spans="1:5" x14ac:dyDescent="0.25">
      <c r="A86" s="60"/>
      <c r="B86" s="60"/>
      <c r="C86" s="60"/>
      <c r="D86" s="28"/>
      <c r="E86" s="28"/>
    </row>
    <row r="87" spans="1:5" x14ac:dyDescent="0.25">
      <c r="A87" s="60"/>
      <c r="B87" s="60"/>
      <c r="C87" s="60"/>
      <c r="D87" s="28"/>
      <c r="E87" s="28"/>
    </row>
    <row r="88" spans="1:5" x14ac:dyDescent="0.25">
      <c r="A88" s="60"/>
      <c r="B88" s="60"/>
      <c r="C88" s="60"/>
      <c r="D88" s="28"/>
      <c r="E88" s="28"/>
    </row>
    <row r="89" spans="1:5" x14ac:dyDescent="0.25">
      <c r="A89" s="60"/>
      <c r="B89" s="60"/>
      <c r="C89" s="60"/>
      <c r="D89" s="28"/>
      <c r="E89" s="28"/>
    </row>
    <row r="90" spans="1:5" x14ac:dyDescent="0.25">
      <c r="A90" s="60"/>
      <c r="B90" s="60"/>
      <c r="C90" s="60"/>
      <c r="D90" s="28"/>
      <c r="E90" s="28"/>
    </row>
    <row r="91" spans="1:5" x14ac:dyDescent="0.25">
      <c r="A91" s="60"/>
      <c r="B91" s="60"/>
      <c r="C91" s="60"/>
      <c r="D91" s="28"/>
      <c r="E91" s="28"/>
    </row>
    <row r="92" spans="1:5" x14ac:dyDescent="0.25">
      <c r="A92" s="60"/>
      <c r="B92" s="60"/>
      <c r="C92" s="60"/>
      <c r="D92" s="28"/>
      <c r="E92" s="28"/>
    </row>
    <row r="93" spans="1:5" x14ac:dyDescent="0.25">
      <c r="A93" s="60"/>
      <c r="B93" s="60"/>
      <c r="C93" s="60"/>
      <c r="D93" s="28"/>
      <c r="E93" s="28"/>
    </row>
    <row r="94" spans="1:5" x14ac:dyDescent="0.25">
      <c r="A94" s="60"/>
      <c r="B94" s="60"/>
      <c r="C94" s="60"/>
      <c r="D94" s="28"/>
      <c r="E94" s="28"/>
    </row>
    <row r="95" spans="1:5" x14ac:dyDescent="0.25">
      <c r="A95" s="60"/>
      <c r="B95" s="60"/>
      <c r="C95" s="60"/>
      <c r="D95" s="28"/>
      <c r="E95" s="28"/>
    </row>
    <row r="96" spans="1:5" x14ac:dyDescent="0.25">
      <c r="A96" s="60"/>
      <c r="B96" s="60"/>
      <c r="C96" s="60"/>
      <c r="D96" s="28"/>
      <c r="E96" s="28"/>
    </row>
    <row r="97" spans="1:5" x14ac:dyDescent="0.25">
      <c r="A97" s="60"/>
      <c r="B97" s="60"/>
      <c r="C97" s="60"/>
      <c r="D97" s="28"/>
      <c r="E97" s="28"/>
    </row>
    <row r="98" spans="1:5" x14ac:dyDescent="0.25">
      <c r="A98" s="60"/>
      <c r="B98" s="60"/>
      <c r="C98" s="60"/>
      <c r="D98" s="28"/>
      <c r="E98" s="28"/>
    </row>
    <row r="99" spans="1:5" x14ac:dyDescent="0.25">
      <c r="A99" s="60"/>
      <c r="B99" s="60"/>
      <c r="C99" s="60"/>
      <c r="D99" s="28"/>
      <c r="E99" s="28"/>
    </row>
    <row r="100" spans="1:5" x14ac:dyDescent="0.25">
      <c r="A100" s="60"/>
      <c r="B100" s="60"/>
      <c r="C100" s="60"/>
      <c r="D100" s="28"/>
      <c r="E100" s="28"/>
    </row>
    <row r="101" spans="1:5" x14ac:dyDescent="0.25">
      <c r="A101" s="60"/>
      <c r="B101" s="60"/>
      <c r="C101" s="60"/>
      <c r="D101" s="28"/>
      <c r="E101" s="28"/>
    </row>
    <row r="102" spans="1:5" x14ac:dyDescent="0.25">
      <c r="A102" s="60"/>
      <c r="B102" s="60"/>
      <c r="C102" s="60"/>
      <c r="D102" s="28"/>
      <c r="E102" s="28"/>
    </row>
    <row r="103" spans="1:5" x14ac:dyDescent="0.25">
      <c r="A103" s="60"/>
      <c r="B103" s="60"/>
      <c r="C103" s="60"/>
      <c r="D103" s="28"/>
      <c r="E103" s="28"/>
    </row>
    <row r="104" spans="1:5" x14ac:dyDescent="0.25">
      <c r="A104" s="60"/>
      <c r="B104" s="60"/>
      <c r="C104" s="60"/>
      <c r="D104" s="28"/>
      <c r="E104" s="28"/>
    </row>
    <row r="105" spans="1:5" x14ac:dyDescent="0.25">
      <c r="A105" s="60"/>
      <c r="B105" s="60"/>
      <c r="C105" s="60"/>
      <c r="D105" s="28"/>
      <c r="E105" s="28"/>
    </row>
    <row r="106" spans="1:5" x14ac:dyDescent="0.25">
      <c r="A106" s="60"/>
      <c r="B106" s="60"/>
      <c r="C106" s="60"/>
      <c r="D106" s="28"/>
      <c r="E106" s="28"/>
    </row>
    <row r="107" spans="1:5" x14ac:dyDescent="0.25">
      <c r="A107" s="60"/>
      <c r="B107" s="60"/>
      <c r="C107" s="60"/>
      <c r="D107" s="28"/>
      <c r="E107" s="28"/>
    </row>
    <row r="108" spans="1:5" x14ac:dyDescent="0.25">
      <c r="A108" s="60"/>
      <c r="B108" s="60"/>
      <c r="C108" s="60"/>
      <c r="D108" s="28"/>
      <c r="E108" s="28"/>
    </row>
    <row r="109" spans="1:5" x14ac:dyDescent="0.25">
      <c r="A109" s="60"/>
      <c r="B109" s="60"/>
      <c r="C109" s="60"/>
      <c r="D109" s="28"/>
      <c r="E109" s="28"/>
    </row>
    <row r="110" spans="1:5" x14ac:dyDescent="0.25">
      <c r="A110" s="60"/>
      <c r="B110" s="60"/>
      <c r="C110" s="60"/>
      <c r="D110" s="28"/>
      <c r="E110" s="28"/>
    </row>
    <row r="111" spans="1:5" x14ac:dyDescent="0.25">
      <c r="A111" s="60"/>
      <c r="B111" s="60"/>
      <c r="C111" s="60"/>
      <c r="D111" s="28"/>
      <c r="E111" s="28"/>
    </row>
    <row r="112" spans="1:5" x14ac:dyDescent="0.25">
      <c r="A112" s="60"/>
      <c r="B112" s="60"/>
      <c r="C112" s="60"/>
      <c r="D112" s="28"/>
      <c r="E112" s="28"/>
    </row>
    <row r="113" spans="1:5" x14ac:dyDescent="0.25">
      <c r="A113" s="60"/>
      <c r="B113" s="60"/>
      <c r="C113" s="60"/>
      <c r="D113" s="28"/>
      <c r="E113" s="28"/>
    </row>
    <row r="114" spans="1:5" x14ac:dyDescent="0.25">
      <c r="A114" s="60"/>
      <c r="B114" s="60"/>
      <c r="C114" s="60"/>
      <c r="D114" s="28"/>
      <c r="E114" s="28"/>
    </row>
    <row r="115" spans="1:5" x14ac:dyDescent="0.25">
      <c r="A115" s="60"/>
      <c r="B115" s="60"/>
      <c r="C115" s="60"/>
      <c r="D115" s="28"/>
      <c r="E115" s="28"/>
    </row>
    <row r="116" spans="1:5" x14ac:dyDescent="0.25">
      <c r="A116" s="60"/>
      <c r="B116" s="60"/>
      <c r="C116" s="60"/>
      <c r="D116" s="28"/>
      <c r="E116" s="28"/>
    </row>
    <row r="117" spans="1:5" x14ac:dyDescent="0.25">
      <c r="A117" s="60"/>
      <c r="B117" s="60"/>
      <c r="C117" s="60"/>
      <c r="D117" s="28"/>
      <c r="E117" s="28"/>
    </row>
    <row r="118" spans="1:5" x14ac:dyDescent="0.25">
      <c r="A118" s="60"/>
      <c r="B118" s="60"/>
      <c r="C118" s="60"/>
      <c r="D118" s="28"/>
      <c r="E118" s="28"/>
    </row>
    <row r="119" spans="1:5" x14ac:dyDescent="0.25">
      <c r="A119" s="60"/>
      <c r="B119" s="60"/>
      <c r="C119" s="60"/>
      <c r="D119" s="28"/>
      <c r="E119" s="28"/>
    </row>
    <row r="120" spans="1:5" x14ac:dyDescent="0.25">
      <c r="A120" s="60"/>
      <c r="B120" s="60"/>
      <c r="C120" s="60"/>
      <c r="D120" s="28"/>
      <c r="E120" s="28"/>
    </row>
    <row r="121" spans="1:5" x14ac:dyDescent="0.25">
      <c r="A121" s="60"/>
      <c r="B121" s="60"/>
      <c r="C121" s="60"/>
      <c r="D121" s="28"/>
      <c r="E121" s="28"/>
    </row>
    <row r="122" spans="1:5" x14ac:dyDescent="0.25">
      <c r="A122" s="60"/>
      <c r="B122" s="60"/>
      <c r="C122" s="60"/>
      <c r="D122" s="28"/>
      <c r="E122" s="28"/>
    </row>
    <row r="123" spans="1:5" x14ac:dyDescent="0.25">
      <c r="A123" s="60"/>
      <c r="B123" s="60"/>
      <c r="C123" s="60"/>
      <c r="D123" s="28"/>
      <c r="E123" s="28"/>
    </row>
    <row r="124" spans="1:5" x14ac:dyDescent="0.25">
      <c r="A124" s="60"/>
      <c r="B124" s="60"/>
      <c r="C124" s="60"/>
      <c r="D124" s="28"/>
      <c r="E124" s="28"/>
    </row>
    <row r="125" spans="1:5" x14ac:dyDescent="0.25">
      <c r="A125" s="60"/>
      <c r="B125" s="60"/>
      <c r="C125" s="60"/>
      <c r="D125" s="28"/>
      <c r="E125" s="28"/>
    </row>
    <row r="126" spans="1:5" x14ac:dyDescent="0.25">
      <c r="A126" s="60"/>
      <c r="B126" s="60"/>
      <c r="C126" s="60"/>
      <c r="D126" s="28"/>
      <c r="E126" s="28"/>
    </row>
    <row r="127" spans="1:5" x14ac:dyDescent="0.25">
      <c r="A127" s="60"/>
      <c r="B127" s="60"/>
      <c r="C127" s="60"/>
      <c r="D127" s="28"/>
      <c r="E127" s="28"/>
    </row>
    <row r="128" spans="1:5" x14ac:dyDescent="0.25">
      <c r="A128" s="60"/>
      <c r="B128" s="60"/>
      <c r="C128" s="60"/>
      <c r="D128" s="28"/>
      <c r="E128" s="28"/>
    </row>
    <row r="129" spans="1:5" x14ac:dyDescent="0.25">
      <c r="A129" s="60"/>
      <c r="B129" s="60"/>
      <c r="C129" s="60"/>
      <c r="D129" s="28"/>
      <c r="E129" s="28"/>
    </row>
    <row r="130" spans="1:5" x14ac:dyDescent="0.25">
      <c r="A130" s="60"/>
      <c r="B130" s="60"/>
      <c r="C130" s="60"/>
      <c r="D130" s="28"/>
      <c r="E130" s="28"/>
    </row>
    <row r="131" spans="1:5" x14ac:dyDescent="0.25">
      <c r="A131" s="60"/>
      <c r="B131" s="60"/>
      <c r="C131" s="60"/>
      <c r="D131" s="28"/>
      <c r="E131" s="28"/>
    </row>
    <row r="132" spans="1:5" x14ac:dyDescent="0.25">
      <c r="A132" s="60"/>
      <c r="B132" s="60"/>
      <c r="C132" s="60"/>
      <c r="D132" s="28"/>
      <c r="E132" s="28"/>
    </row>
    <row r="133" spans="1:5" x14ac:dyDescent="0.25">
      <c r="A133" s="60"/>
      <c r="B133" s="60"/>
      <c r="C133" s="60"/>
      <c r="D133" s="28"/>
      <c r="E133" s="28"/>
    </row>
    <row r="134" spans="1:5" x14ac:dyDescent="0.25">
      <c r="A134" s="60"/>
      <c r="B134" s="60"/>
      <c r="C134" s="60"/>
      <c r="D134" s="28"/>
      <c r="E134" s="28"/>
    </row>
    <row r="135" spans="1:5" x14ac:dyDescent="0.25">
      <c r="A135" s="60"/>
      <c r="B135" s="60"/>
      <c r="C135" s="60"/>
      <c r="D135" s="28"/>
      <c r="E135" s="28"/>
    </row>
    <row r="136" spans="1:5" x14ac:dyDescent="0.25">
      <c r="A136" s="60"/>
      <c r="B136" s="60"/>
      <c r="C136" s="60"/>
      <c r="D136" s="28"/>
      <c r="E136" s="28"/>
    </row>
    <row r="137" spans="1:5" x14ac:dyDescent="0.25">
      <c r="A137" s="60"/>
      <c r="B137" s="60"/>
      <c r="C137" s="60"/>
      <c r="D137" s="28"/>
      <c r="E137" s="28"/>
    </row>
    <row r="138" spans="1:5" x14ac:dyDescent="0.25">
      <c r="A138" s="60"/>
      <c r="B138" s="60"/>
      <c r="C138" s="60"/>
      <c r="D138" s="28"/>
      <c r="E138" s="28"/>
    </row>
    <row r="139" spans="1:5" x14ac:dyDescent="0.25">
      <c r="A139" s="60"/>
      <c r="B139" s="60"/>
      <c r="C139" s="60"/>
      <c r="D139" s="28"/>
      <c r="E139" s="28"/>
    </row>
    <row r="140" spans="1:5" x14ac:dyDescent="0.25">
      <c r="A140" s="60"/>
      <c r="B140" s="60"/>
      <c r="C140" s="60"/>
      <c r="D140" s="28"/>
      <c r="E140" s="28"/>
    </row>
    <row r="141" spans="1:5" x14ac:dyDescent="0.25">
      <c r="A141" s="60"/>
      <c r="B141" s="60"/>
      <c r="C141" s="60"/>
      <c r="D141" s="28"/>
      <c r="E141" s="28"/>
    </row>
    <row r="142" spans="1:5" x14ac:dyDescent="0.25">
      <c r="A142" s="60"/>
      <c r="B142" s="60"/>
      <c r="C142" s="60"/>
      <c r="D142" s="28"/>
      <c r="E142" s="28"/>
    </row>
    <row r="143" spans="1:5" x14ac:dyDescent="0.25">
      <c r="A143" s="60"/>
      <c r="B143" s="60"/>
      <c r="C143" s="60"/>
      <c r="D143" s="28"/>
      <c r="E143" s="28"/>
    </row>
    <row r="144" spans="1:5" x14ac:dyDescent="0.25">
      <c r="A144" s="60"/>
      <c r="B144" s="60"/>
      <c r="C144" s="60"/>
      <c r="D144" s="28"/>
      <c r="E144" s="28"/>
    </row>
    <row r="145" spans="1:5" x14ac:dyDescent="0.25">
      <c r="A145" s="60"/>
      <c r="B145" s="60"/>
      <c r="C145" s="60"/>
      <c r="D145" s="28"/>
      <c r="E145" s="28"/>
    </row>
    <row r="146" spans="1:5" x14ac:dyDescent="0.25">
      <c r="A146" s="60"/>
      <c r="B146" s="60"/>
      <c r="C146" s="60"/>
      <c r="D146" s="28"/>
      <c r="E146" s="28"/>
    </row>
    <row r="147" spans="1:5" x14ac:dyDescent="0.25">
      <c r="A147" s="60"/>
      <c r="B147" s="60"/>
      <c r="C147" s="60"/>
      <c r="D147" s="28"/>
      <c r="E147" s="28"/>
    </row>
    <row r="148" spans="1:5" x14ac:dyDescent="0.25">
      <c r="A148" s="60"/>
      <c r="B148" s="60"/>
      <c r="C148" s="60"/>
      <c r="D148" s="28"/>
      <c r="E148" s="28"/>
    </row>
    <row r="149" spans="1:5" x14ac:dyDescent="0.25">
      <c r="A149" s="60"/>
      <c r="B149" s="60"/>
      <c r="C149" s="60"/>
      <c r="D149" s="28"/>
      <c r="E149" s="28"/>
    </row>
    <row r="150" spans="1:5" x14ac:dyDescent="0.25">
      <c r="A150" s="60"/>
      <c r="B150" s="60"/>
      <c r="C150" s="60"/>
      <c r="D150" s="28"/>
      <c r="E150" s="28"/>
    </row>
    <row r="151" spans="1:5" x14ac:dyDescent="0.25">
      <c r="A151" s="60"/>
      <c r="B151" s="60"/>
      <c r="C151" s="60"/>
      <c r="D151" s="28"/>
      <c r="E151" s="28"/>
    </row>
    <row r="152" spans="1:5" x14ac:dyDescent="0.25">
      <c r="A152" s="60"/>
      <c r="B152" s="60"/>
      <c r="C152" s="60"/>
      <c r="D152" s="28"/>
      <c r="E152" s="28"/>
    </row>
    <row r="153" spans="1:5" x14ac:dyDescent="0.25">
      <c r="A153" s="60"/>
      <c r="B153" s="60"/>
      <c r="C153" s="60"/>
      <c r="D153" s="28"/>
      <c r="E153" s="28"/>
    </row>
    <row r="154" spans="1:5" x14ac:dyDescent="0.25">
      <c r="A154" s="60"/>
      <c r="B154" s="60"/>
      <c r="C154" s="60"/>
      <c r="D154" s="28"/>
      <c r="E154" s="28"/>
    </row>
    <row r="155" spans="1:5" x14ac:dyDescent="0.25">
      <c r="A155" s="60"/>
      <c r="B155" s="60"/>
      <c r="C155" s="60"/>
      <c r="D155" s="28"/>
      <c r="E155" s="28"/>
    </row>
    <row r="156" spans="1:5" x14ac:dyDescent="0.25">
      <c r="A156" s="60"/>
      <c r="B156" s="60"/>
      <c r="C156" s="60"/>
      <c r="D156" s="28"/>
      <c r="E156" s="28"/>
    </row>
    <row r="157" spans="1:5" x14ac:dyDescent="0.25">
      <c r="A157" s="60"/>
      <c r="B157" s="60"/>
      <c r="C157" s="60"/>
      <c r="D157" s="28"/>
      <c r="E157" s="28"/>
    </row>
    <row r="158" spans="1:5" x14ac:dyDescent="0.25">
      <c r="A158" s="60"/>
      <c r="B158" s="60"/>
      <c r="C158" s="60"/>
      <c r="D158" s="28"/>
      <c r="E158" s="28"/>
    </row>
    <row r="159" spans="1:5" x14ac:dyDescent="0.25">
      <c r="A159" s="60"/>
      <c r="B159" s="60"/>
      <c r="C159" s="60"/>
      <c r="D159" s="28"/>
      <c r="E159" s="28"/>
    </row>
    <row r="160" spans="1:5" x14ac:dyDescent="0.25">
      <c r="A160" s="60"/>
      <c r="B160" s="60"/>
      <c r="C160" s="60"/>
      <c r="D160" s="28"/>
      <c r="E160" s="28"/>
    </row>
    <row r="161" spans="1:5" x14ac:dyDescent="0.25">
      <c r="A161" s="60"/>
      <c r="B161" s="60"/>
      <c r="C161" s="60"/>
      <c r="D161" s="28"/>
      <c r="E161" s="28"/>
    </row>
    <row r="162" spans="1:5" x14ac:dyDescent="0.25">
      <c r="A162" s="60"/>
      <c r="B162" s="60"/>
      <c r="C162" s="60"/>
      <c r="D162" s="28"/>
      <c r="E162" s="28"/>
    </row>
    <row r="163" spans="1:5" x14ac:dyDescent="0.25">
      <c r="A163" s="60"/>
      <c r="B163" s="60"/>
      <c r="C163" s="60"/>
      <c r="D163" s="28"/>
      <c r="E163" s="28"/>
    </row>
    <row r="164" spans="1:5" x14ac:dyDescent="0.25">
      <c r="A164" s="60"/>
      <c r="B164" s="60"/>
      <c r="C164" s="60"/>
      <c r="D164" s="28"/>
      <c r="E164" s="28"/>
    </row>
    <row r="165" spans="1:5" x14ac:dyDescent="0.25">
      <c r="A165" s="60"/>
      <c r="B165" s="60"/>
      <c r="C165" s="60"/>
      <c r="D165" s="28"/>
      <c r="E165" s="28"/>
    </row>
    <row r="166" spans="1:5" x14ac:dyDescent="0.25">
      <c r="A166" s="60"/>
      <c r="B166" s="60"/>
      <c r="C166" s="60"/>
      <c r="D166" s="28"/>
      <c r="E166" s="28"/>
    </row>
    <row r="167" spans="1:5" x14ac:dyDescent="0.25">
      <c r="A167" s="60"/>
      <c r="B167" s="60"/>
      <c r="C167" s="60"/>
      <c r="D167" s="28"/>
      <c r="E167" s="28"/>
    </row>
    <row r="168" spans="1:5" x14ac:dyDescent="0.25">
      <c r="A168" s="60"/>
      <c r="B168" s="60"/>
      <c r="C168" s="60"/>
      <c r="D168" s="28"/>
      <c r="E168" s="28"/>
    </row>
    <row r="169" spans="1:5" x14ac:dyDescent="0.25">
      <c r="A169" s="60"/>
      <c r="B169" s="60"/>
      <c r="C169" s="60"/>
      <c r="D169" s="28"/>
      <c r="E169" s="28"/>
    </row>
    <row r="170" spans="1:5" x14ac:dyDescent="0.25">
      <c r="A170" s="60"/>
      <c r="B170" s="60"/>
      <c r="C170" s="60"/>
      <c r="D170" s="28"/>
      <c r="E170" s="28"/>
    </row>
    <row r="171" spans="1:5" x14ac:dyDescent="0.25">
      <c r="A171" s="60"/>
      <c r="B171" s="60"/>
      <c r="C171" s="60"/>
      <c r="D171" s="28"/>
      <c r="E171" s="28"/>
    </row>
    <row r="172" spans="1:5" x14ac:dyDescent="0.25">
      <c r="A172" s="60"/>
      <c r="B172" s="60"/>
      <c r="C172" s="60"/>
      <c r="D172" s="28"/>
      <c r="E172" s="28"/>
    </row>
    <row r="173" spans="1:5" x14ac:dyDescent="0.25">
      <c r="A173" s="60"/>
      <c r="B173" s="60"/>
      <c r="C173" s="60"/>
      <c r="D173" s="28"/>
      <c r="E173" s="28"/>
    </row>
    <row r="174" spans="1:5" x14ac:dyDescent="0.25">
      <c r="A174" s="60"/>
      <c r="B174" s="60"/>
      <c r="C174" s="60"/>
      <c r="D174" s="28"/>
      <c r="E174" s="28"/>
    </row>
    <row r="175" spans="1:5" x14ac:dyDescent="0.25">
      <c r="A175" s="60"/>
      <c r="B175" s="60"/>
      <c r="C175" s="60"/>
      <c r="D175" s="28"/>
      <c r="E175" s="28"/>
    </row>
    <row r="176" spans="1:5" x14ac:dyDescent="0.25">
      <c r="A176" s="60"/>
      <c r="B176" s="60"/>
      <c r="C176" s="60"/>
      <c r="D176" s="28"/>
      <c r="E176" s="28"/>
    </row>
    <row r="177" spans="1:5" x14ac:dyDescent="0.25">
      <c r="A177" s="60"/>
      <c r="B177" s="60"/>
      <c r="C177" s="60"/>
      <c r="D177" s="28"/>
      <c r="E177" s="28"/>
    </row>
    <row r="178" spans="1:5" x14ac:dyDescent="0.25">
      <c r="A178" s="60"/>
      <c r="B178" s="60"/>
      <c r="C178" s="60"/>
      <c r="D178" s="28"/>
      <c r="E178" s="28"/>
    </row>
    <row r="179" spans="1:5" x14ac:dyDescent="0.25">
      <c r="A179" s="60"/>
      <c r="B179" s="60"/>
      <c r="C179" s="60"/>
      <c r="D179" s="28"/>
      <c r="E179" s="28"/>
    </row>
    <row r="180" spans="1:5" x14ac:dyDescent="0.25">
      <c r="A180" s="60"/>
      <c r="B180" s="60"/>
      <c r="C180" s="60"/>
      <c r="D180" s="28"/>
      <c r="E180" s="28"/>
    </row>
    <row r="181" spans="1:5" x14ac:dyDescent="0.25">
      <c r="A181" s="60"/>
      <c r="B181" s="60"/>
      <c r="C181" s="60"/>
      <c r="D181" s="28"/>
      <c r="E181" s="28"/>
    </row>
    <row r="182" spans="1:5" x14ac:dyDescent="0.25">
      <c r="A182" s="60"/>
      <c r="B182" s="60"/>
      <c r="C182" s="60"/>
      <c r="D182" s="28"/>
      <c r="E182" s="28"/>
    </row>
    <row r="183" spans="1:5" x14ac:dyDescent="0.25">
      <c r="A183" s="60"/>
      <c r="B183" s="60"/>
      <c r="C183" s="60"/>
      <c r="D183" s="28"/>
      <c r="E183" s="28"/>
    </row>
    <row r="184" spans="1:5" x14ac:dyDescent="0.25">
      <c r="A184" s="60"/>
      <c r="B184" s="60"/>
      <c r="C184" s="60"/>
      <c r="D184" s="28"/>
      <c r="E184" s="28"/>
    </row>
    <row r="185" spans="1:5" x14ac:dyDescent="0.25">
      <c r="A185" s="60"/>
      <c r="B185" s="60"/>
      <c r="C185" s="60"/>
      <c r="D185" s="28"/>
      <c r="E185" s="28"/>
    </row>
    <row r="186" spans="1:5" x14ac:dyDescent="0.25">
      <c r="A186" s="60"/>
      <c r="B186" s="60"/>
      <c r="C186" s="60"/>
      <c r="D186" s="28"/>
      <c r="E186" s="28"/>
    </row>
    <row r="187" spans="1:5" x14ac:dyDescent="0.25">
      <c r="A187" s="60"/>
      <c r="B187" s="60"/>
      <c r="C187" s="60"/>
      <c r="D187" s="28"/>
      <c r="E187" s="28"/>
    </row>
    <row r="188" spans="1:5" x14ac:dyDescent="0.25">
      <c r="A188" s="60"/>
      <c r="B188" s="60"/>
      <c r="C188" s="60"/>
      <c r="D188" s="28"/>
      <c r="E188" s="28"/>
    </row>
    <row r="189" spans="1:5" x14ac:dyDescent="0.25">
      <c r="A189" s="60"/>
      <c r="B189" s="60"/>
      <c r="C189" s="60"/>
      <c r="D189" s="28"/>
      <c r="E189" s="28"/>
    </row>
    <row r="190" spans="1:5" x14ac:dyDescent="0.25">
      <c r="A190" s="60"/>
      <c r="B190" s="60"/>
      <c r="C190" s="60"/>
      <c r="D190" s="28"/>
      <c r="E190" s="28"/>
    </row>
    <row r="191" spans="1:5" x14ac:dyDescent="0.25">
      <c r="A191" s="60"/>
      <c r="B191" s="60"/>
      <c r="C191" s="60"/>
      <c r="D191" s="28"/>
      <c r="E191" s="28"/>
    </row>
    <row r="192" spans="1:5" x14ac:dyDescent="0.25">
      <c r="A192" s="60"/>
      <c r="B192" s="60"/>
      <c r="C192" s="60"/>
      <c r="D192" s="28"/>
      <c r="E192" s="28"/>
    </row>
    <row r="193" spans="1:5" x14ac:dyDescent="0.25">
      <c r="A193" s="60"/>
      <c r="B193" s="60"/>
      <c r="C193" s="60"/>
      <c r="D193" s="28"/>
      <c r="E193" s="28"/>
    </row>
    <row r="194" spans="1:5" x14ac:dyDescent="0.25">
      <c r="A194" s="60"/>
      <c r="B194" s="60"/>
      <c r="C194" s="60"/>
      <c r="D194" s="28"/>
      <c r="E194" s="28"/>
    </row>
    <row r="195" spans="1:5" x14ac:dyDescent="0.25">
      <c r="A195" s="60"/>
      <c r="B195" s="60"/>
      <c r="C195" s="60"/>
      <c r="D195" s="28"/>
      <c r="E195" s="28"/>
    </row>
    <row r="196" spans="1:5" x14ac:dyDescent="0.25">
      <c r="A196" s="60"/>
      <c r="B196" s="60"/>
      <c r="C196" s="60"/>
      <c r="D196" s="28"/>
      <c r="E196" s="28"/>
    </row>
    <row r="197" spans="1:5" x14ac:dyDescent="0.25">
      <c r="A197" s="60"/>
      <c r="B197" s="60"/>
      <c r="C197" s="60"/>
      <c r="D197" s="28"/>
      <c r="E197" s="28"/>
    </row>
    <row r="198" spans="1:5" x14ac:dyDescent="0.25">
      <c r="A198" s="60"/>
      <c r="B198" s="60"/>
      <c r="C198" s="60"/>
      <c r="D198" s="28"/>
      <c r="E198" s="28"/>
    </row>
    <row r="199" spans="1:5" x14ac:dyDescent="0.25">
      <c r="A199" s="60"/>
      <c r="B199" s="60"/>
      <c r="C199" s="60"/>
      <c r="D199" s="28"/>
      <c r="E199" s="28"/>
    </row>
    <row r="200" spans="1:5" x14ac:dyDescent="0.25">
      <c r="A200" s="60"/>
      <c r="B200" s="60"/>
      <c r="C200" s="60"/>
      <c r="D200" s="28"/>
      <c r="E200" s="28"/>
    </row>
    <row r="201" spans="1:5" x14ac:dyDescent="0.25">
      <c r="A201" s="60"/>
      <c r="B201" s="60"/>
      <c r="C201" s="60"/>
      <c r="D201" s="28"/>
      <c r="E201" s="28"/>
    </row>
    <row r="202" spans="1:5" x14ac:dyDescent="0.25">
      <c r="A202" s="60"/>
      <c r="B202" s="60"/>
      <c r="C202" s="60"/>
      <c r="D202" s="28"/>
      <c r="E202" s="28"/>
    </row>
    <row r="203" spans="1:5" x14ac:dyDescent="0.25">
      <c r="A203" s="60"/>
      <c r="B203" s="60"/>
      <c r="C203" s="60"/>
      <c r="D203" s="28"/>
      <c r="E203" s="28"/>
    </row>
    <row r="204" spans="1:5" x14ac:dyDescent="0.25">
      <c r="A204" s="60"/>
      <c r="B204" s="60"/>
      <c r="C204" s="60"/>
      <c r="D204" s="28"/>
      <c r="E204" s="28"/>
    </row>
    <row r="205" spans="1:5" x14ac:dyDescent="0.25">
      <c r="A205" s="60"/>
      <c r="B205" s="60"/>
      <c r="C205" s="60"/>
      <c r="D205" s="28"/>
      <c r="E205" s="28"/>
    </row>
    <row r="206" spans="1:5" x14ac:dyDescent="0.25">
      <c r="A206" s="60"/>
      <c r="B206" s="60"/>
      <c r="C206" s="60"/>
      <c r="D206" s="28"/>
      <c r="E206" s="28"/>
    </row>
    <row r="207" spans="1:5" x14ac:dyDescent="0.25">
      <c r="A207" s="60"/>
      <c r="B207" s="60"/>
      <c r="C207" s="60"/>
      <c r="D207" s="28"/>
      <c r="E207" s="28"/>
    </row>
    <row r="208" spans="1:5" x14ac:dyDescent="0.25">
      <c r="A208" s="60"/>
      <c r="B208" s="60"/>
      <c r="C208" s="60"/>
      <c r="D208" s="28"/>
      <c r="E208" s="28"/>
    </row>
    <row r="209" spans="1:5" x14ac:dyDescent="0.25">
      <c r="A209" s="60"/>
      <c r="B209" s="60"/>
      <c r="C209" s="60"/>
      <c r="D209" s="28"/>
      <c r="E209" s="28"/>
    </row>
    <row r="210" spans="1:5" x14ac:dyDescent="0.25">
      <c r="A210" s="60"/>
      <c r="B210" s="60"/>
      <c r="C210" s="60"/>
      <c r="D210" s="28"/>
      <c r="E210" s="28"/>
    </row>
    <row r="211" spans="1:5" x14ac:dyDescent="0.25">
      <c r="A211" s="60"/>
      <c r="B211" s="60"/>
      <c r="C211" s="60"/>
      <c r="D211" s="28"/>
      <c r="E211" s="28"/>
    </row>
    <row r="212" spans="1:5" x14ac:dyDescent="0.25">
      <c r="A212" s="60"/>
      <c r="B212" s="60"/>
      <c r="C212" s="60"/>
      <c r="D212" s="28"/>
      <c r="E212" s="28"/>
    </row>
    <row r="213" spans="1:5" x14ac:dyDescent="0.25">
      <c r="A213" s="60"/>
      <c r="B213" s="60"/>
      <c r="C213" s="60"/>
      <c r="D213" s="28"/>
      <c r="E213" s="28"/>
    </row>
    <row r="214" spans="1:5" x14ac:dyDescent="0.25">
      <c r="A214" s="60"/>
      <c r="B214" s="60"/>
      <c r="C214" s="60"/>
      <c r="D214" s="28"/>
      <c r="E214" s="28"/>
    </row>
    <row r="215" spans="1:5" x14ac:dyDescent="0.25">
      <c r="A215" s="60"/>
      <c r="B215" s="60"/>
      <c r="C215" s="60"/>
      <c r="D215" s="28"/>
      <c r="E215" s="28"/>
    </row>
    <row r="216" spans="1:5" x14ac:dyDescent="0.25">
      <c r="A216" s="60"/>
      <c r="B216" s="60"/>
      <c r="C216" s="60"/>
      <c r="D216" s="28"/>
      <c r="E216" s="28"/>
    </row>
    <row r="217" spans="1:5" x14ac:dyDescent="0.25">
      <c r="A217" s="60"/>
      <c r="B217" s="60"/>
      <c r="C217" s="60"/>
      <c r="D217" s="28"/>
      <c r="E217" s="28"/>
    </row>
    <row r="218" spans="1:5" x14ac:dyDescent="0.25">
      <c r="A218" s="60"/>
      <c r="B218" s="60"/>
      <c r="C218" s="60"/>
      <c r="D218" s="28"/>
      <c r="E218" s="28"/>
    </row>
    <row r="219" spans="1:5" x14ac:dyDescent="0.25">
      <c r="A219" s="60"/>
      <c r="B219" s="60"/>
      <c r="C219" s="60"/>
      <c r="D219" s="28"/>
      <c r="E219" s="28"/>
    </row>
    <row r="220" spans="1:5" x14ac:dyDescent="0.25">
      <c r="A220" s="60"/>
      <c r="B220" s="60"/>
      <c r="C220" s="60"/>
      <c r="D220" s="28"/>
      <c r="E220" s="28"/>
    </row>
    <row r="221" spans="1:5" x14ac:dyDescent="0.25">
      <c r="A221" s="60"/>
      <c r="B221" s="60"/>
      <c r="C221" s="60"/>
      <c r="D221" s="28"/>
      <c r="E221" s="28"/>
    </row>
    <row r="222" spans="1:5" x14ac:dyDescent="0.25">
      <c r="A222" s="60"/>
      <c r="B222" s="60"/>
      <c r="C222" s="60"/>
      <c r="D222" s="28"/>
      <c r="E222" s="28"/>
    </row>
    <row r="223" spans="1:5" x14ac:dyDescent="0.25">
      <c r="A223" s="60"/>
      <c r="B223" s="60"/>
      <c r="C223" s="60"/>
      <c r="D223" s="28"/>
      <c r="E223" s="28"/>
    </row>
    <row r="224" spans="1:5" x14ac:dyDescent="0.25">
      <c r="A224" s="60"/>
      <c r="B224" s="60"/>
      <c r="C224" s="60"/>
      <c r="D224" s="28"/>
      <c r="E224" s="28"/>
    </row>
    <row r="225" spans="1:5" x14ac:dyDescent="0.25">
      <c r="A225" s="60"/>
      <c r="B225" s="60"/>
      <c r="C225" s="60"/>
      <c r="D225" s="28"/>
      <c r="E225" s="28"/>
    </row>
    <row r="226" spans="1:5" x14ac:dyDescent="0.25">
      <c r="A226" s="60"/>
      <c r="B226" s="60"/>
      <c r="C226" s="60"/>
      <c r="D226" s="28"/>
      <c r="E226" s="28"/>
    </row>
    <row r="227" spans="1:5" x14ac:dyDescent="0.25">
      <c r="A227" s="60"/>
      <c r="B227" s="60"/>
      <c r="C227" s="60"/>
      <c r="D227" s="28"/>
      <c r="E227" s="28"/>
    </row>
    <row r="228" spans="1:5" x14ac:dyDescent="0.25">
      <c r="A228" s="60"/>
      <c r="B228" s="60"/>
      <c r="C228" s="60"/>
      <c r="D228" s="28"/>
      <c r="E228" s="28"/>
    </row>
    <row r="229" spans="1:5" x14ac:dyDescent="0.25">
      <c r="A229" s="60"/>
      <c r="B229" s="60"/>
      <c r="C229" s="60"/>
      <c r="D229" s="28"/>
      <c r="E229" s="28"/>
    </row>
    <row r="230" spans="1:5" x14ac:dyDescent="0.25">
      <c r="A230" s="60"/>
      <c r="B230" s="60"/>
      <c r="C230" s="60"/>
      <c r="D230" s="28"/>
      <c r="E230" s="28"/>
    </row>
    <row r="231" spans="1:5" x14ac:dyDescent="0.25">
      <c r="A231" s="60"/>
      <c r="B231" s="60"/>
      <c r="C231" s="60"/>
      <c r="D231" s="28"/>
      <c r="E231" s="28"/>
    </row>
    <row r="232" spans="1:5" x14ac:dyDescent="0.25">
      <c r="A232" s="60"/>
      <c r="B232" s="60"/>
      <c r="C232" s="60"/>
      <c r="D232" s="28"/>
      <c r="E232" s="28"/>
    </row>
    <row r="233" spans="1:5" x14ac:dyDescent="0.25">
      <c r="A233" s="60"/>
      <c r="B233" s="60"/>
      <c r="C233" s="60"/>
      <c r="D233" s="28"/>
      <c r="E233" s="28"/>
    </row>
    <row r="234" spans="1:5" x14ac:dyDescent="0.25">
      <c r="A234" s="60"/>
      <c r="B234" s="60"/>
      <c r="C234" s="60"/>
      <c r="D234" s="28"/>
      <c r="E234" s="28"/>
    </row>
    <row r="235" spans="1:5" x14ac:dyDescent="0.25">
      <c r="A235" s="60"/>
      <c r="B235" s="60"/>
      <c r="C235" s="60"/>
      <c r="D235" s="28"/>
      <c r="E235" s="28"/>
    </row>
    <row r="236" spans="1:5" x14ac:dyDescent="0.25">
      <c r="A236" s="60"/>
      <c r="B236" s="60"/>
      <c r="C236" s="60"/>
      <c r="D236" s="28"/>
      <c r="E236" s="28"/>
    </row>
    <row r="237" spans="1:5" x14ac:dyDescent="0.25">
      <c r="A237" s="60"/>
      <c r="B237" s="60"/>
      <c r="C237" s="60"/>
      <c r="D237" s="28"/>
      <c r="E237" s="28"/>
    </row>
    <row r="238" spans="1:5" x14ac:dyDescent="0.25">
      <c r="A238" s="60"/>
      <c r="B238" s="60"/>
      <c r="C238" s="60"/>
      <c r="D238" s="28"/>
      <c r="E238" s="28"/>
    </row>
    <row r="239" spans="1:5" x14ac:dyDescent="0.25">
      <c r="A239" s="60"/>
      <c r="B239" s="60"/>
      <c r="C239" s="60"/>
      <c r="D239" s="28"/>
      <c r="E239" s="28"/>
    </row>
    <row r="240" spans="1:5" x14ac:dyDescent="0.25">
      <c r="A240" s="60"/>
      <c r="B240" s="60"/>
      <c r="C240" s="60"/>
      <c r="D240" s="28"/>
      <c r="E240" s="28"/>
    </row>
    <row r="241" spans="1:5" x14ac:dyDescent="0.25">
      <c r="A241" s="60"/>
      <c r="B241" s="60"/>
      <c r="C241" s="60"/>
      <c r="D241" s="28"/>
      <c r="E241" s="28"/>
    </row>
    <row r="242" spans="1:5" x14ac:dyDescent="0.25">
      <c r="A242" s="60"/>
      <c r="B242" s="60"/>
      <c r="C242" s="60"/>
      <c r="D242" s="28"/>
      <c r="E242" s="28"/>
    </row>
    <row r="243" spans="1:5" x14ac:dyDescent="0.25">
      <c r="A243" s="60"/>
      <c r="B243" s="60"/>
      <c r="C243" s="60"/>
      <c r="D243" s="28"/>
      <c r="E243" s="28"/>
    </row>
    <row r="244" spans="1:5" x14ac:dyDescent="0.25">
      <c r="A244" s="60"/>
      <c r="B244" s="60"/>
      <c r="C244" s="60"/>
      <c r="D244" s="28"/>
      <c r="E244" s="28"/>
    </row>
    <row r="245" spans="1:5" x14ac:dyDescent="0.25">
      <c r="A245" s="60"/>
      <c r="B245" s="60"/>
      <c r="C245" s="60"/>
      <c r="D245" s="28"/>
      <c r="E245" s="28"/>
    </row>
    <row r="246" spans="1:5" x14ac:dyDescent="0.25">
      <c r="A246" s="60"/>
      <c r="B246" s="60"/>
      <c r="C246" s="60"/>
      <c r="D246" s="28"/>
      <c r="E246" s="28"/>
    </row>
    <row r="247" spans="1:5" x14ac:dyDescent="0.25">
      <c r="A247" s="60"/>
      <c r="B247" s="60"/>
      <c r="C247" s="60"/>
      <c r="D247" s="28"/>
      <c r="E247" s="28"/>
    </row>
    <row r="248" spans="1:5" x14ac:dyDescent="0.25">
      <c r="A248" s="60"/>
      <c r="B248" s="60"/>
      <c r="C248" s="60"/>
      <c r="D248" s="28"/>
      <c r="E248" s="28"/>
    </row>
    <row r="249" spans="1:5" x14ac:dyDescent="0.25">
      <c r="A249" s="60"/>
      <c r="B249" s="60"/>
      <c r="C249" s="60"/>
      <c r="D249" s="28"/>
      <c r="E249" s="28"/>
    </row>
    <row r="250" spans="1:5" x14ac:dyDescent="0.25">
      <c r="A250" s="60"/>
      <c r="B250" s="60"/>
      <c r="C250" s="60"/>
      <c r="D250" s="28"/>
      <c r="E250" s="28"/>
    </row>
    <row r="251" spans="1:5" x14ac:dyDescent="0.25">
      <c r="A251" s="60"/>
      <c r="B251" s="60"/>
      <c r="C251" s="60"/>
      <c r="D251" s="28"/>
      <c r="E251" s="28"/>
    </row>
    <row r="252" spans="1:5" x14ac:dyDescent="0.25">
      <c r="A252" s="60"/>
      <c r="B252" s="60"/>
      <c r="C252" s="60"/>
      <c r="D252" s="28"/>
      <c r="E252" s="28"/>
    </row>
    <row r="253" spans="1:5" x14ac:dyDescent="0.25">
      <c r="A253" s="60"/>
      <c r="B253" s="60"/>
      <c r="C253" s="60"/>
      <c r="D253" s="28"/>
      <c r="E253" s="28"/>
    </row>
    <row r="254" spans="1:5" x14ac:dyDescent="0.25">
      <c r="A254" s="60"/>
      <c r="B254" s="60"/>
      <c r="C254" s="60"/>
      <c r="D254" s="28"/>
      <c r="E254" s="28"/>
    </row>
    <row r="255" spans="1:5" x14ac:dyDescent="0.25">
      <c r="A255" s="60"/>
      <c r="B255" s="60"/>
      <c r="C255" s="60"/>
      <c r="D255" s="28"/>
      <c r="E255" s="28"/>
    </row>
    <row r="256" spans="1:5" x14ac:dyDescent="0.25">
      <c r="A256" s="60"/>
      <c r="B256" s="60"/>
      <c r="C256" s="60"/>
      <c r="D256" s="28"/>
      <c r="E256" s="28"/>
    </row>
    <row r="257" spans="1:5" x14ac:dyDescent="0.25">
      <c r="A257" s="60"/>
      <c r="B257" s="60"/>
      <c r="C257" s="60"/>
      <c r="D257" s="28"/>
      <c r="E257" s="28"/>
    </row>
    <row r="258" spans="1:5" x14ac:dyDescent="0.25">
      <c r="A258" s="60"/>
      <c r="B258" s="60"/>
      <c r="C258" s="60"/>
      <c r="D258" s="28"/>
      <c r="E258" s="28"/>
    </row>
    <row r="259" spans="1:5" x14ac:dyDescent="0.25">
      <c r="A259" s="60"/>
      <c r="B259" s="60"/>
      <c r="C259" s="60"/>
      <c r="D259" s="28"/>
      <c r="E259" s="28"/>
    </row>
    <row r="260" spans="1:5" x14ac:dyDescent="0.25">
      <c r="A260" s="60"/>
      <c r="B260" s="60"/>
      <c r="C260" s="60"/>
      <c r="D260" s="28"/>
      <c r="E260" s="28"/>
    </row>
    <row r="261" spans="1:5" x14ac:dyDescent="0.25">
      <c r="A261" s="60"/>
      <c r="B261" s="60"/>
      <c r="C261" s="60"/>
      <c r="D261" s="28"/>
      <c r="E261" s="28"/>
    </row>
    <row r="262" spans="1:5" x14ac:dyDescent="0.25">
      <c r="A262" s="60"/>
      <c r="B262" s="60"/>
      <c r="C262" s="60"/>
      <c r="D262" s="28"/>
      <c r="E262" s="28"/>
    </row>
    <row r="263" spans="1:5" x14ac:dyDescent="0.25">
      <c r="A263" s="60"/>
      <c r="B263" s="60"/>
      <c r="C263" s="60"/>
      <c r="D263" s="28"/>
      <c r="E263" s="28"/>
    </row>
    <row r="264" spans="1:5" x14ac:dyDescent="0.25">
      <c r="A264" s="60"/>
      <c r="B264" s="60"/>
      <c r="C264" s="60"/>
      <c r="D264" s="28"/>
      <c r="E264" s="28"/>
    </row>
    <row r="265" spans="1:5" x14ac:dyDescent="0.25">
      <c r="A265" s="60"/>
      <c r="B265" s="60"/>
      <c r="C265" s="60"/>
      <c r="D265" s="28"/>
      <c r="E265" s="28"/>
    </row>
    <row r="266" spans="1:5" x14ac:dyDescent="0.25">
      <c r="A266" s="60"/>
      <c r="B266" s="60"/>
      <c r="C266" s="60"/>
      <c r="D266" s="28"/>
      <c r="E266" s="28"/>
    </row>
    <row r="267" spans="1:5" x14ac:dyDescent="0.25">
      <c r="A267" s="60"/>
      <c r="B267" s="60"/>
      <c r="C267" s="60"/>
      <c r="D267" s="28"/>
      <c r="E267" s="28"/>
    </row>
    <row r="268" spans="1:5" x14ac:dyDescent="0.25">
      <c r="A268" s="60"/>
      <c r="B268" s="60"/>
      <c r="C268" s="60"/>
      <c r="D268" s="28"/>
      <c r="E268" s="28"/>
    </row>
    <row r="269" spans="1:5" x14ac:dyDescent="0.25">
      <c r="A269" s="60"/>
      <c r="B269" s="60"/>
      <c r="C269" s="60"/>
      <c r="D269" s="28"/>
      <c r="E269" s="28"/>
    </row>
    <row r="270" spans="1:5" x14ac:dyDescent="0.25">
      <c r="A270" s="60"/>
      <c r="B270" s="60"/>
      <c r="C270" s="60"/>
      <c r="D270" s="28"/>
      <c r="E270" s="28"/>
    </row>
    <row r="271" spans="1:5" x14ac:dyDescent="0.25">
      <c r="A271" s="60"/>
      <c r="B271" s="60"/>
      <c r="C271" s="60"/>
      <c r="D271" s="28"/>
      <c r="E271" s="28"/>
    </row>
    <row r="272" spans="1:5" x14ac:dyDescent="0.25">
      <c r="A272" s="60"/>
      <c r="B272" s="60"/>
      <c r="C272" s="60"/>
      <c r="D272" s="28"/>
      <c r="E272" s="28"/>
    </row>
    <row r="273" spans="1:5" x14ac:dyDescent="0.25">
      <c r="A273" s="60"/>
      <c r="B273" s="60"/>
      <c r="C273" s="60"/>
      <c r="D273" s="28"/>
      <c r="E273" s="28"/>
    </row>
    <row r="274" spans="1:5" x14ac:dyDescent="0.25">
      <c r="A274" s="60"/>
      <c r="B274" s="60"/>
      <c r="C274" s="60"/>
      <c r="D274" s="28"/>
      <c r="E274" s="28"/>
    </row>
    <row r="275" spans="1:5" x14ac:dyDescent="0.25">
      <c r="A275" s="60"/>
      <c r="B275" s="60"/>
      <c r="C275" s="60"/>
      <c r="D275" s="28"/>
      <c r="E275" s="28"/>
    </row>
    <row r="276" spans="1:5" x14ac:dyDescent="0.25">
      <c r="A276" s="60"/>
      <c r="B276" s="60"/>
      <c r="C276" s="60"/>
      <c r="D276" s="28"/>
      <c r="E276" s="28"/>
    </row>
    <row r="277" spans="1:5" x14ac:dyDescent="0.25">
      <c r="A277" s="60"/>
      <c r="B277" s="60"/>
      <c r="C277" s="60"/>
      <c r="D277" s="28"/>
      <c r="E277" s="28"/>
    </row>
    <row r="278" spans="1:5" x14ac:dyDescent="0.25">
      <c r="A278" s="60"/>
      <c r="B278" s="60"/>
      <c r="C278" s="60"/>
      <c r="D278" s="28"/>
      <c r="E278" s="28"/>
    </row>
    <row r="279" spans="1:5" x14ac:dyDescent="0.25">
      <c r="A279" s="60"/>
      <c r="B279" s="60"/>
      <c r="C279" s="60"/>
      <c r="D279" s="28"/>
      <c r="E279" s="28"/>
    </row>
    <row r="280" spans="1:5" x14ac:dyDescent="0.25">
      <c r="A280" s="60"/>
      <c r="B280" s="60"/>
      <c r="C280" s="60"/>
      <c r="D280" s="28"/>
      <c r="E280" s="28"/>
    </row>
    <row r="281" spans="1:5" x14ac:dyDescent="0.25">
      <c r="A281" s="60"/>
      <c r="B281" s="60"/>
      <c r="C281" s="60"/>
      <c r="D281" s="28"/>
      <c r="E281" s="28"/>
    </row>
    <row r="282" spans="1:5" x14ac:dyDescent="0.25">
      <c r="A282" s="60"/>
      <c r="B282" s="60"/>
      <c r="C282" s="60"/>
      <c r="D282" s="28"/>
      <c r="E282" s="28"/>
    </row>
    <row r="283" spans="1:5" x14ac:dyDescent="0.25">
      <c r="A283" s="60"/>
      <c r="B283" s="60"/>
      <c r="C283" s="60"/>
      <c r="D283" s="28"/>
      <c r="E283" s="28"/>
    </row>
    <row r="284" spans="1:5" x14ac:dyDescent="0.25">
      <c r="A284" s="60"/>
      <c r="B284" s="60"/>
      <c r="C284" s="60"/>
      <c r="D284" s="28"/>
      <c r="E284" s="28"/>
    </row>
    <row r="285" spans="1:5" x14ac:dyDescent="0.25">
      <c r="A285" s="60"/>
      <c r="B285" s="60"/>
      <c r="C285" s="60"/>
      <c r="D285" s="28"/>
      <c r="E285" s="28"/>
    </row>
    <row r="286" spans="1:5" x14ac:dyDescent="0.25">
      <c r="A286" s="60"/>
      <c r="B286" s="60"/>
      <c r="C286" s="60"/>
      <c r="D286" s="28"/>
      <c r="E286" s="28"/>
    </row>
    <row r="287" spans="1:5" x14ac:dyDescent="0.25">
      <c r="A287" s="60"/>
      <c r="B287" s="60"/>
      <c r="C287" s="60"/>
      <c r="D287" s="28"/>
      <c r="E287" s="28"/>
    </row>
    <row r="288" spans="1:5" x14ac:dyDescent="0.25">
      <c r="A288" s="60"/>
      <c r="B288" s="60"/>
      <c r="C288" s="60"/>
      <c r="D288" s="28"/>
      <c r="E288" s="28"/>
    </row>
    <row r="289" spans="1:5" x14ac:dyDescent="0.25">
      <c r="A289" s="60"/>
      <c r="B289" s="60"/>
      <c r="C289" s="60"/>
      <c r="D289" s="28"/>
      <c r="E289" s="28"/>
    </row>
    <row r="290" spans="1:5" x14ac:dyDescent="0.25">
      <c r="A290" s="60"/>
      <c r="B290" s="60"/>
      <c r="C290" s="60"/>
      <c r="D290" s="28"/>
      <c r="E290" s="28"/>
    </row>
    <row r="291" spans="1:5" x14ac:dyDescent="0.25">
      <c r="A291" s="60"/>
      <c r="B291" s="60"/>
      <c r="C291" s="60"/>
      <c r="D291" s="28"/>
      <c r="E291" s="28"/>
    </row>
    <row r="292" spans="1:5" x14ac:dyDescent="0.25">
      <c r="A292" s="60"/>
      <c r="B292" s="60"/>
      <c r="C292" s="60"/>
      <c r="D292" s="28"/>
      <c r="E292" s="28"/>
    </row>
    <row r="293" spans="1:5" x14ac:dyDescent="0.25">
      <c r="A293" s="60"/>
      <c r="B293" s="60"/>
      <c r="C293" s="60"/>
      <c r="D293" s="28"/>
      <c r="E293" s="28"/>
    </row>
    <row r="294" spans="1:5" x14ac:dyDescent="0.25">
      <c r="A294" s="60"/>
      <c r="B294" s="60"/>
      <c r="C294" s="60"/>
      <c r="D294" s="28"/>
      <c r="E294" s="28"/>
    </row>
    <row r="295" spans="1:5" x14ac:dyDescent="0.25">
      <c r="A295" s="60"/>
      <c r="B295" s="60"/>
      <c r="C295" s="60"/>
      <c r="D295" s="28"/>
      <c r="E295" s="28"/>
    </row>
    <row r="296" spans="1:5" x14ac:dyDescent="0.25">
      <c r="A296" s="60"/>
      <c r="B296" s="60"/>
      <c r="C296" s="60"/>
      <c r="D296" s="28"/>
      <c r="E296" s="28"/>
    </row>
    <row r="297" spans="1:5" x14ac:dyDescent="0.25">
      <c r="A297" s="60"/>
      <c r="B297" s="60"/>
      <c r="C297" s="60"/>
      <c r="D297" s="28"/>
      <c r="E297" s="28"/>
    </row>
    <row r="298" spans="1:5" x14ac:dyDescent="0.25">
      <c r="A298" s="60"/>
      <c r="B298" s="60"/>
      <c r="C298" s="60"/>
      <c r="D298" s="28"/>
      <c r="E298" s="28"/>
    </row>
    <row r="299" spans="1:5" x14ac:dyDescent="0.25">
      <c r="A299" s="60"/>
      <c r="B299" s="60"/>
      <c r="C299" s="60"/>
      <c r="D299" s="28"/>
      <c r="E299" s="28"/>
    </row>
    <row r="300" spans="1:5" x14ac:dyDescent="0.25">
      <c r="A300" s="60"/>
      <c r="B300" s="60"/>
      <c r="C300" s="60"/>
      <c r="D300" s="28"/>
      <c r="E300" s="28"/>
    </row>
    <row r="301" spans="1:5" x14ac:dyDescent="0.25">
      <c r="A301" s="60"/>
      <c r="B301" s="60"/>
      <c r="C301" s="60"/>
      <c r="D301" s="28"/>
      <c r="E301" s="28"/>
    </row>
    <row r="302" spans="1:5" x14ac:dyDescent="0.25">
      <c r="A302" s="60"/>
      <c r="B302" s="60"/>
      <c r="C302" s="60"/>
      <c r="D302" s="28"/>
      <c r="E302" s="28"/>
    </row>
    <row r="303" spans="1:5" x14ac:dyDescent="0.25">
      <c r="A303" s="60"/>
      <c r="B303" s="60"/>
      <c r="C303" s="60"/>
      <c r="D303" s="28"/>
      <c r="E303" s="28"/>
    </row>
    <row r="304" spans="1:5" x14ac:dyDescent="0.25">
      <c r="A304" s="60"/>
      <c r="B304" s="60"/>
      <c r="C304" s="60"/>
      <c r="D304" s="28"/>
      <c r="E304" s="28"/>
    </row>
    <row r="305" spans="1:5" x14ac:dyDescent="0.25">
      <c r="A305" s="60"/>
      <c r="B305" s="60"/>
      <c r="C305" s="60"/>
      <c r="D305" s="28"/>
      <c r="E305" s="28"/>
    </row>
    <row r="306" spans="1:5" x14ac:dyDescent="0.25">
      <c r="A306" s="60"/>
      <c r="B306" s="60"/>
      <c r="C306" s="60"/>
      <c r="D306" s="28"/>
      <c r="E306" s="28"/>
    </row>
    <row r="307" spans="1:5" x14ac:dyDescent="0.25">
      <c r="A307" s="60"/>
      <c r="B307" s="60"/>
      <c r="C307" s="60"/>
      <c r="D307" s="28"/>
      <c r="E307" s="28"/>
    </row>
    <row r="308" spans="1:5" x14ac:dyDescent="0.25">
      <c r="A308" s="60"/>
      <c r="B308" s="60"/>
      <c r="C308" s="60"/>
      <c r="D308" s="28"/>
      <c r="E308" s="28"/>
    </row>
    <row r="309" spans="1:5" x14ac:dyDescent="0.25">
      <c r="A309" s="60"/>
      <c r="B309" s="60"/>
      <c r="C309" s="60"/>
      <c r="D309" s="28"/>
      <c r="E309" s="28"/>
    </row>
    <row r="310" spans="1:5" x14ac:dyDescent="0.25">
      <c r="A310" s="60"/>
      <c r="B310" s="60"/>
      <c r="C310" s="60"/>
      <c r="D310" s="28"/>
      <c r="E310" s="28"/>
    </row>
    <row r="311" spans="1:5" x14ac:dyDescent="0.25">
      <c r="A311" s="60"/>
      <c r="B311" s="60"/>
      <c r="C311" s="60"/>
      <c r="D311" s="28"/>
      <c r="E311" s="28"/>
    </row>
    <row r="312" spans="1:5" x14ac:dyDescent="0.25">
      <c r="A312" s="60"/>
      <c r="B312" s="60"/>
      <c r="C312" s="60"/>
      <c r="D312" s="28"/>
      <c r="E312" s="28"/>
    </row>
    <row r="313" spans="1:5" x14ac:dyDescent="0.25">
      <c r="A313" s="60"/>
      <c r="B313" s="60"/>
      <c r="C313" s="60"/>
      <c r="D313" s="28"/>
      <c r="E313" s="28"/>
    </row>
    <row r="314" spans="1:5" x14ac:dyDescent="0.25">
      <c r="A314" s="60"/>
      <c r="B314" s="60"/>
      <c r="C314" s="60"/>
      <c r="D314" s="28"/>
      <c r="E314" s="28"/>
    </row>
    <row r="315" spans="1:5" x14ac:dyDescent="0.25">
      <c r="A315" s="60"/>
      <c r="B315" s="60"/>
      <c r="C315" s="60"/>
      <c r="D315" s="28"/>
      <c r="E315" s="28"/>
    </row>
    <row r="316" spans="1:5" x14ac:dyDescent="0.25">
      <c r="A316" s="60"/>
      <c r="B316" s="60"/>
      <c r="C316" s="60"/>
      <c r="D316" s="28"/>
      <c r="E316" s="28"/>
    </row>
    <row r="317" spans="1:5" x14ac:dyDescent="0.25">
      <c r="A317" s="60"/>
      <c r="B317" s="60"/>
      <c r="C317" s="60"/>
      <c r="D317" s="28"/>
      <c r="E317" s="28"/>
    </row>
    <row r="318" spans="1:5" x14ac:dyDescent="0.25">
      <c r="A318" s="60"/>
      <c r="B318" s="60"/>
      <c r="C318" s="60"/>
      <c r="D318" s="28"/>
      <c r="E318" s="28"/>
    </row>
    <row r="319" spans="1:5" x14ac:dyDescent="0.25">
      <c r="A319" s="60"/>
      <c r="B319" s="60"/>
      <c r="C319" s="60"/>
      <c r="D319" s="28"/>
      <c r="E319" s="28"/>
    </row>
    <row r="320" spans="1:5" x14ac:dyDescent="0.25">
      <c r="A320" s="60"/>
      <c r="B320" s="60"/>
      <c r="C320" s="60"/>
      <c r="D320" s="28"/>
      <c r="E320" s="28"/>
    </row>
    <row r="321" spans="1:5" x14ac:dyDescent="0.25">
      <c r="A321" s="60"/>
      <c r="B321" s="60"/>
      <c r="C321" s="60"/>
      <c r="D321" s="28"/>
      <c r="E321" s="28"/>
    </row>
    <row r="322" spans="1:5" x14ac:dyDescent="0.25">
      <c r="A322" s="60"/>
      <c r="B322" s="60"/>
      <c r="C322" s="60"/>
      <c r="D322" s="28"/>
      <c r="E322" s="28"/>
    </row>
    <row r="323" spans="1:5" x14ac:dyDescent="0.25">
      <c r="A323" s="60"/>
      <c r="B323" s="60"/>
      <c r="C323" s="60"/>
      <c r="D323" s="28"/>
      <c r="E323" s="28"/>
    </row>
    <row r="324" spans="1:5" x14ac:dyDescent="0.25">
      <c r="A324" s="60"/>
      <c r="B324" s="60"/>
      <c r="C324" s="60"/>
      <c r="D324" s="28"/>
      <c r="E324" s="28"/>
    </row>
    <row r="325" spans="1:5" x14ac:dyDescent="0.25">
      <c r="A325" s="60"/>
      <c r="B325" s="60"/>
      <c r="C325" s="60"/>
      <c r="D325" s="28"/>
      <c r="E325" s="28"/>
    </row>
    <row r="326" spans="1:5" x14ac:dyDescent="0.25">
      <c r="A326" s="60"/>
      <c r="B326" s="60"/>
      <c r="C326" s="60"/>
      <c r="D326" s="28"/>
      <c r="E326" s="28"/>
    </row>
    <row r="327" spans="1:5" x14ac:dyDescent="0.25">
      <c r="A327" s="60"/>
      <c r="B327" s="60"/>
      <c r="C327" s="60"/>
      <c r="D327" s="28"/>
      <c r="E327" s="28"/>
    </row>
    <row r="328" spans="1:5" x14ac:dyDescent="0.25">
      <c r="A328" s="60"/>
      <c r="B328" s="60"/>
      <c r="C328" s="60"/>
      <c r="D328" s="28"/>
      <c r="E328" s="28"/>
    </row>
    <row r="329" spans="1:5" x14ac:dyDescent="0.25">
      <c r="A329" s="60"/>
      <c r="B329" s="60"/>
      <c r="C329" s="60"/>
      <c r="D329" s="28"/>
      <c r="E329" s="28"/>
    </row>
    <row r="330" spans="1:5" x14ac:dyDescent="0.25">
      <c r="A330" s="60"/>
      <c r="B330" s="60"/>
      <c r="C330" s="60"/>
      <c r="D330" s="28"/>
      <c r="E330" s="28"/>
    </row>
    <row r="331" spans="1:5" x14ac:dyDescent="0.25">
      <c r="A331" s="60"/>
      <c r="B331" s="60"/>
      <c r="C331" s="60"/>
      <c r="D331" s="28"/>
      <c r="E331" s="28"/>
    </row>
    <row r="332" spans="1:5" x14ac:dyDescent="0.25">
      <c r="A332" s="60"/>
      <c r="B332" s="60"/>
      <c r="C332" s="60"/>
      <c r="D332" s="28"/>
      <c r="E332" s="28"/>
    </row>
    <row r="333" spans="1:5" x14ac:dyDescent="0.25">
      <c r="A333" s="60"/>
      <c r="B333" s="60"/>
      <c r="C333" s="60"/>
      <c r="D333" s="28"/>
      <c r="E333" s="28"/>
    </row>
    <row r="334" spans="1:5" x14ac:dyDescent="0.25">
      <c r="A334" s="60"/>
      <c r="B334" s="60"/>
      <c r="C334" s="60"/>
      <c r="D334" s="28"/>
      <c r="E334" s="28"/>
    </row>
    <row r="335" spans="1:5" x14ac:dyDescent="0.25">
      <c r="A335" s="60"/>
      <c r="B335" s="60"/>
      <c r="C335" s="60"/>
      <c r="D335" s="28"/>
      <c r="E335" s="28"/>
    </row>
    <row r="336" spans="1:5" x14ac:dyDescent="0.25">
      <c r="A336" s="60"/>
      <c r="B336" s="60"/>
      <c r="C336" s="60"/>
      <c r="D336" s="28"/>
      <c r="E336" s="28"/>
    </row>
    <row r="337" spans="1:5" x14ac:dyDescent="0.25">
      <c r="A337" s="60"/>
      <c r="B337" s="60"/>
      <c r="C337" s="60"/>
      <c r="D337" s="28"/>
      <c r="E337" s="28"/>
    </row>
    <row r="338" spans="1:5" x14ac:dyDescent="0.25">
      <c r="A338" s="60"/>
      <c r="B338" s="60"/>
      <c r="C338" s="60"/>
      <c r="D338" s="28"/>
      <c r="E338" s="28"/>
    </row>
    <row r="339" spans="1:5" x14ac:dyDescent="0.25">
      <c r="A339" s="60"/>
      <c r="B339" s="60"/>
      <c r="C339" s="60"/>
      <c r="D339" s="28"/>
      <c r="E339" s="28"/>
    </row>
    <row r="340" spans="1:5" x14ac:dyDescent="0.25">
      <c r="A340" s="60"/>
      <c r="B340" s="60"/>
      <c r="C340" s="60"/>
      <c r="D340" s="28"/>
      <c r="E340" s="28"/>
    </row>
    <row r="341" spans="1:5" x14ac:dyDescent="0.25">
      <c r="A341" s="60"/>
      <c r="B341" s="60"/>
      <c r="C341" s="60"/>
      <c r="D341" s="28"/>
      <c r="E341" s="28"/>
    </row>
    <row r="342" spans="1:5" x14ac:dyDescent="0.25">
      <c r="A342" s="60"/>
      <c r="B342" s="60"/>
      <c r="C342" s="60"/>
      <c r="D342" s="28"/>
      <c r="E342" s="28"/>
    </row>
    <row r="343" spans="1:5" x14ac:dyDescent="0.25">
      <c r="A343" s="60"/>
      <c r="B343" s="60"/>
      <c r="C343" s="60"/>
      <c r="D343" s="28"/>
      <c r="E343" s="28"/>
    </row>
    <row r="344" spans="1:5" x14ac:dyDescent="0.25">
      <c r="A344" s="60"/>
      <c r="B344" s="60"/>
      <c r="C344" s="60"/>
      <c r="D344" s="28"/>
      <c r="E344" s="28"/>
    </row>
    <row r="345" spans="1:5" x14ac:dyDescent="0.25">
      <c r="A345" s="60"/>
      <c r="B345" s="60"/>
      <c r="C345" s="60"/>
      <c r="D345" s="28"/>
      <c r="E345" s="28"/>
    </row>
    <row r="346" spans="1:5" x14ac:dyDescent="0.25">
      <c r="A346" s="60"/>
      <c r="B346" s="60"/>
      <c r="C346" s="60"/>
      <c r="D346" s="28"/>
      <c r="E346" s="28"/>
    </row>
    <row r="347" spans="1:5" x14ac:dyDescent="0.25">
      <c r="A347" s="60"/>
      <c r="B347" s="60"/>
      <c r="C347" s="60"/>
      <c r="D347" s="28"/>
      <c r="E347" s="28"/>
    </row>
    <row r="348" spans="1:5" x14ac:dyDescent="0.25">
      <c r="A348" s="60"/>
      <c r="B348" s="60"/>
      <c r="C348" s="60"/>
      <c r="D348" s="28"/>
      <c r="E348" s="28"/>
    </row>
    <row r="349" spans="1:5" x14ac:dyDescent="0.25">
      <c r="A349" s="60"/>
      <c r="B349" s="60"/>
      <c r="C349" s="60"/>
      <c r="D349" s="28"/>
      <c r="E349" s="28"/>
    </row>
    <row r="350" spans="1:5" x14ac:dyDescent="0.25">
      <c r="A350" s="60"/>
      <c r="B350" s="60"/>
      <c r="C350" s="60"/>
      <c r="D350" s="28"/>
      <c r="E350" s="28"/>
    </row>
    <row r="351" spans="1:5" x14ac:dyDescent="0.25">
      <c r="A351" s="60"/>
      <c r="B351" s="60"/>
      <c r="C351" s="60"/>
      <c r="D351" s="28"/>
      <c r="E351" s="28"/>
    </row>
    <row r="352" spans="1:5" x14ac:dyDescent="0.25">
      <c r="A352" s="60"/>
      <c r="B352" s="60"/>
      <c r="C352" s="60"/>
      <c r="D352" s="28"/>
      <c r="E352" s="28"/>
    </row>
    <row r="353" spans="1:5" x14ac:dyDescent="0.25">
      <c r="A353" s="60"/>
      <c r="B353" s="60"/>
      <c r="C353" s="60"/>
      <c r="D353" s="28"/>
      <c r="E353" s="28"/>
    </row>
    <row r="354" spans="1:5" x14ac:dyDescent="0.25">
      <c r="A354" s="60"/>
      <c r="B354" s="60"/>
      <c r="C354" s="60"/>
      <c r="D354" s="28"/>
      <c r="E354" s="28"/>
    </row>
    <row r="355" spans="1:5" x14ac:dyDescent="0.25">
      <c r="A355" s="60"/>
      <c r="B355" s="60"/>
      <c r="C355" s="60"/>
      <c r="D355" s="28"/>
      <c r="E355" s="28"/>
    </row>
    <row r="356" spans="1:5" x14ac:dyDescent="0.25">
      <c r="A356" s="60"/>
      <c r="B356" s="60"/>
      <c r="C356" s="60"/>
      <c r="D356" s="28"/>
      <c r="E356" s="28"/>
    </row>
    <row r="357" spans="1:5" x14ac:dyDescent="0.25">
      <c r="A357" s="60"/>
      <c r="B357" s="60"/>
      <c r="C357" s="60"/>
      <c r="D357" s="28"/>
      <c r="E357" s="28"/>
    </row>
    <row r="358" spans="1:5" x14ac:dyDescent="0.25">
      <c r="A358" s="60"/>
      <c r="B358" s="60"/>
      <c r="C358" s="60"/>
      <c r="D358" s="28"/>
      <c r="E358" s="28"/>
    </row>
    <row r="359" spans="1:5" x14ac:dyDescent="0.25">
      <c r="A359" s="60"/>
      <c r="B359" s="60"/>
      <c r="C359" s="60"/>
      <c r="D359" s="28"/>
      <c r="E359" s="28"/>
    </row>
    <row r="360" spans="1:5" x14ac:dyDescent="0.25">
      <c r="A360" s="60"/>
      <c r="B360" s="60"/>
      <c r="C360" s="60"/>
      <c r="D360" s="28"/>
      <c r="E360" s="28"/>
    </row>
    <row r="361" spans="1:5" x14ac:dyDescent="0.25">
      <c r="A361" s="60"/>
      <c r="B361" s="60"/>
      <c r="C361" s="60"/>
      <c r="D361" s="28"/>
      <c r="E361" s="28"/>
    </row>
    <row r="362" spans="1:5" x14ac:dyDescent="0.25">
      <c r="A362" s="60"/>
      <c r="B362" s="60"/>
      <c r="C362" s="60"/>
      <c r="D362" s="28"/>
      <c r="E362" s="28"/>
    </row>
    <row r="363" spans="1:5" x14ac:dyDescent="0.25">
      <c r="A363" s="60"/>
      <c r="B363" s="60"/>
      <c r="C363" s="60"/>
      <c r="D363" s="28"/>
      <c r="E363" s="28"/>
    </row>
    <row r="364" spans="1:5" x14ac:dyDescent="0.25">
      <c r="A364" s="60"/>
      <c r="B364" s="60"/>
      <c r="C364" s="60"/>
      <c r="D364" s="28"/>
      <c r="E364" s="28"/>
    </row>
    <row r="365" spans="1:5" x14ac:dyDescent="0.25">
      <c r="A365" s="60"/>
      <c r="B365" s="60"/>
      <c r="C365" s="60"/>
      <c r="D365" s="28"/>
      <c r="E365" s="28"/>
    </row>
    <row r="366" spans="1:5" x14ac:dyDescent="0.25">
      <c r="A366" s="60"/>
      <c r="B366" s="60"/>
      <c r="C366" s="60"/>
      <c r="D366" s="28"/>
      <c r="E366" s="28"/>
    </row>
    <row r="367" spans="1:5" x14ac:dyDescent="0.25">
      <c r="A367" s="60"/>
      <c r="B367" s="60"/>
      <c r="C367" s="60"/>
      <c r="D367" s="28"/>
      <c r="E367" s="28"/>
    </row>
    <row r="368" spans="1:5" x14ac:dyDescent="0.25">
      <c r="A368" s="60"/>
      <c r="B368" s="60"/>
      <c r="C368" s="60"/>
      <c r="D368" s="28"/>
      <c r="E368" s="28"/>
    </row>
    <row r="369" spans="1:5" x14ac:dyDescent="0.25">
      <c r="A369" s="60"/>
      <c r="B369" s="60"/>
      <c r="C369" s="60"/>
      <c r="D369" s="28"/>
      <c r="E369" s="28"/>
    </row>
    <row r="370" spans="1:5" x14ac:dyDescent="0.25">
      <c r="A370" s="60"/>
      <c r="B370" s="60"/>
      <c r="C370" s="60"/>
      <c r="D370" s="28"/>
      <c r="E370" s="28"/>
    </row>
    <row r="371" spans="1:5" x14ac:dyDescent="0.25">
      <c r="A371" s="60"/>
      <c r="B371" s="60"/>
      <c r="C371" s="60"/>
      <c r="D371" s="28"/>
      <c r="E371" s="28"/>
    </row>
    <row r="372" spans="1:5" x14ac:dyDescent="0.25">
      <c r="A372" s="60"/>
      <c r="B372" s="60"/>
      <c r="C372" s="60"/>
      <c r="D372" s="28"/>
      <c r="E372" s="28"/>
    </row>
    <row r="373" spans="1:5" x14ac:dyDescent="0.25">
      <c r="A373" s="60"/>
      <c r="B373" s="60"/>
      <c r="C373" s="60"/>
      <c r="D373" s="28"/>
      <c r="E373" s="28"/>
    </row>
    <row r="374" spans="1:5" x14ac:dyDescent="0.25">
      <c r="A374" s="60"/>
      <c r="B374" s="60"/>
      <c r="C374" s="60"/>
      <c r="D374" s="28"/>
      <c r="E374" s="28"/>
    </row>
    <row r="375" spans="1:5" x14ac:dyDescent="0.25">
      <c r="A375" s="60"/>
      <c r="B375" s="60"/>
      <c r="C375" s="60"/>
      <c r="D375" s="28"/>
      <c r="E375" s="28"/>
    </row>
    <row r="376" spans="1:5" x14ac:dyDescent="0.25">
      <c r="A376" s="60"/>
      <c r="B376" s="60"/>
      <c r="C376" s="60"/>
      <c r="D376" s="28"/>
      <c r="E376" s="28"/>
    </row>
    <row r="377" spans="1:5" x14ac:dyDescent="0.25">
      <c r="A377" s="60"/>
      <c r="B377" s="60"/>
      <c r="C377" s="60"/>
      <c r="D377" s="28"/>
      <c r="E377" s="28"/>
    </row>
    <row r="378" spans="1:5" x14ac:dyDescent="0.25">
      <c r="A378" s="60"/>
      <c r="B378" s="60"/>
      <c r="C378" s="60"/>
      <c r="D378" s="28"/>
      <c r="E378" s="28"/>
    </row>
    <row r="379" spans="1:5" x14ac:dyDescent="0.25">
      <c r="A379" s="60"/>
      <c r="B379" s="60"/>
      <c r="C379" s="60"/>
      <c r="D379" s="28"/>
      <c r="E379" s="28"/>
    </row>
    <row r="380" spans="1:5" x14ac:dyDescent="0.25">
      <c r="A380" s="60"/>
      <c r="B380" s="60"/>
      <c r="C380" s="60"/>
      <c r="D380" s="28"/>
      <c r="E380" s="28"/>
    </row>
    <row r="381" spans="1:5" x14ac:dyDescent="0.25">
      <c r="A381" s="60"/>
      <c r="B381" s="60"/>
      <c r="C381" s="60"/>
      <c r="D381" s="28"/>
      <c r="E381" s="28"/>
    </row>
    <row r="382" spans="1:5" x14ac:dyDescent="0.25">
      <c r="A382" s="60"/>
      <c r="B382" s="60"/>
      <c r="C382" s="60"/>
      <c r="D382" s="28"/>
      <c r="E382" s="28"/>
    </row>
    <row r="383" spans="1:5" x14ac:dyDescent="0.25">
      <c r="A383" s="60"/>
      <c r="B383" s="60"/>
      <c r="C383" s="60"/>
      <c r="D383" s="28"/>
      <c r="E383" s="28"/>
    </row>
    <row r="384" spans="1:5" x14ac:dyDescent="0.25">
      <c r="A384" s="60"/>
      <c r="B384" s="60"/>
      <c r="C384" s="60"/>
      <c r="D384" s="28"/>
      <c r="E384" s="28"/>
    </row>
    <row r="385" spans="1:5" x14ac:dyDescent="0.25">
      <c r="A385" s="60"/>
      <c r="B385" s="60"/>
      <c r="C385" s="60"/>
      <c r="D385" s="28"/>
      <c r="E385" s="28"/>
    </row>
    <row r="386" spans="1:5" x14ac:dyDescent="0.25">
      <c r="A386" s="60"/>
      <c r="B386" s="60"/>
      <c r="C386" s="60"/>
      <c r="D386" s="28"/>
      <c r="E386" s="28"/>
    </row>
    <row r="387" spans="1:5" x14ac:dyDescent="0.25">
      <c r="A387" s="60"/>
      <c r="B387" s="60"/>
      <c r="C387" s="60"/>
      <c r="D387" s="28"/>
      <c r="E387" s="28"/>
    </row>
    <row r="388" spans="1:5" x14ac:dyDescent="0.25">
      <c r="A388" s="60"/>
      <c r="B388" s="60"/>
      <c r="C388" s="60"/>
      <c r="D388" s="28"/>
      <c r="E388" s="28"/>
    </row>
    <row r="389" spans="1:5" x14ac:dyDescent="0.25">
      <c r="A389" s="60"/>
      <c r="B389" s="60"/>
      <c r="C389" s="60"/>
      <c r="D389" s="28"/>
      <c r="E389" s="28"/>
    </row>
    <row r="390" spans="1:5" x14ac:dyDescent="0.25">
      <c r="A390" s="60"/>
      <c r="B390" s="60"/>
      <c r="C390" s="60"/>
      <c r="D390" s="28"/>
      <c r="E390" s="28"/>
    </row>
    <row r="391" spans="1:5" x14ac:dyDescent="0.25">
      <c r="A391" s="60"/>
      <c r="B391" s="60"/>
      <c r="C391" s="60"/>
      <c r="D391" s="28"/>
      <c r="E391" s="28"/>
    </row>
    <row r="392" spans="1:5" x14ac:dyDescent="0.25">
      <c r="A392" s="60"/>
      <c r="B392" s="60"/>
      <c r="C392" s="60"/>
      <c r="D392" s="28"/>
      <c r="E392" s="28"/>
    </row>
    <row r="393" spans="1:5" x14ac:dyDescent="0.25">
      <c r="A393" s="60"/>
      <c r="B393" s="60"/>
      <c r="C393" s="60"/>
      <c r="D393" s="28"/>
      <c r="E393" s="28"/>
    </row>
    <row r="394" spans="1:5" x14ac:dyDescent="0.25">
      <c r="A394" s="60"/>
      <c r="B394" s="60"/>
      <c r="C394" s="60"/>
      <c r="D394" s="28"/>
      <c r="E394" s="28"/>
    </row>
    <row r="395" spans="1:5" x14ac:dyDescent="0.25">
      <c r="A395" s="60"/>
      <c r="B395" s="60"/>
      <c r="C395" s="60"/>
      <c r="D395" s="28"/>
      <c r="E395" s="28"/>
    </row>
    <row r="396" spans="1:5" x14ac:dyDescent="0.25">
      <c r="A396" s="60"/>
      <c r="B396" s="60"/>
      <c r="C396" s="60"/>
      <c r="D396" s="28"/>
      <c r="E396" s="28"/>
    </row>
    <row r="397" spans="1:5" x14ac:dyDescent="0.25">
      <c r="A397" s="60"/>
      <c r="B397" s="60"/>
      <c r="C397" s="60"/>
      <c r="D397" s="28"/>
      <c r="E397" s="28"/>
    </row>
    <row r="398" spans="1:5" x14ac:dyDescent="0.25">
      <c r="A398" s="60"/>
      <c r="B398" s="60"/>
      <c r="C398" s="60"/>
      <c r="D398" s="28"/>
      <c r="E398" s="28"/>
    </row>
    <row r="399" spans="1:5" x14ac:dyDescent="0.25">
      <c r="A399" s="60"/>
      <c r="B399" s="60"/>
      <c r="C399" s="60"/>
      <c r="D399" s="28"/>
      <c r="E399" s="28"/>
    </row>
    <row r="400" spans="1:5" x14ac:dyDescent="0.25">
      <c r="A400" s="60"/>
      <c r="B400" s="60"/>
      <c r="C400" s="60"/>
      <c r="D400" s="28"/>
      <c r="E400" s="28"/>
    </row>
    <row r="401" spans="1:5" x14ac:dyDescent="0.25">
      <c r="A401" s="60"/>
      <c r="B401" s="60"/>
      <c r="C401" s="60"/>
      <c r="D401" s="28"/>
      <c r="E401" s="28"/>
    </row>
    <row r="402" spans="1:5" x14ac:dyDescent="0.25">
      <c r="A402" s="60"/>
      <c r="B402" s="60"/>
      <c r="C402" s="60"/>
      <c r="D402" s="28"/>
      <c r="E402" s="28"/>
    </row>
    <row r="403" spans="1:5" x14ac:dyDescent="0.25">
      <c r="A403" s="60"/>
      <c r="B403" s="60"/>
      <c r="C403" s="60"/>
      <c r="D403" s="28"/>
      <c r="E403" s="28"/>
    </row>
    <row r="404" spans="1:5" x14ac:dyDescent="0.25">
      <c r="A404" s="60"/>
      <c r="B404" s="60"/>
      <c r="C404" s="60"/>
      <c r="D404" s="28"/>
      <c r="E404" s="28"/>
    </row>
    <row r="405" spans="1:5" x14ac:dyDescent="0.25">
      <c r="A405" s="60"/>
      <c r="B405" s="60"/>
      <c r="C405" s="60"/>
      <c r="D405" s="28"/>
      <c r="E405" s="28"/>
    </row>
    <row r="406" spans="1:5" x14ac:dyDescent="0.25">
      <c r="A406" s="60"/>
      <c r="B406" s="60"/>
      <c r="C406" s="60"/>
      <c r="D406" s="28"/>
      <c r="E406" s="28"/>
    </row>
    <row r="407" spans="1:5" x14ac:dyDescent="0.25">
      <c r="A407" s="60"/>
      <c r="B407" s="60"/>
      <c r="C407" s="60"/>
      <c r="D407" s="28"/>
      <c r="E407" s="28"/>
    </row>
    <row r="408" spans="1:5" x14ac:dyDescent="0.25">
      <c r="A408" s="60"/>
      <c r="B408" s="60"/>
      <c r="C408" s="60"/>
      <c r="D408" s="28"/>
      <c r="E408" s="28"/>
    </row>
    <row r="409" spans="1:5" x14ac:dyDescent="0.25">
      <c r="A409" s="60"/>
      <c r="B409" s="60"/>
      <c r="C409" s="60"/>
      <c r="D409" s="28"/>
      <c r="E409" s="28"/>
    </row>
    <row r="410" spans="1:5" x14ac:dyDescent="0.25">
      <c r="A410" s="60"/>
      <c r="B410" s="60"/>
      <c r="C410" s="60"/>
      <c r="D410" s="28"/>
      <c r="E410" s="28"/>
    </row>
    <row r="411" spans="1:5" x14ac:dyDescent="0.25">
      <c r="A411" s="60"/>
      <c r="B411" s="60"/>
      <c r="C411" s="60"/>
      <c r="D411" s="28"/>
      <c r="E411" s="28"/>
    </row>
    <row r="412" spans="1:5" x14ac:dyDescent="0.25">
      <c r="A412" s="60"/>
      <c r="B412" s="60"/>
      <c r="C412" s="60"/>
      <c r="D412" s="28"/>
      <c r="E412" s="28"/>
    </row>
    <row r="413" spans="1:5" x14ac:dyDescent="0.25">
      <c r="A413" s="60"/>
      <c r="B413" s="60"/>
      <c r="C413" s="60"/>
      <c r="D413" s="28"/>
      <c r="E413" s="28"/>
    </row>
    <row r="414" spans="1:5" x14ac:dyDescent="0.25">
      <c r="A414" s="60"/>
      <c r="B414" s="60"/>
      <c r="C414" s="60"/>
      <c r="D414" s="28"/>
      <c r="E414" s="28"/>
    </row>
    <row r="415" spans="1:5" x14ac:dyDescent="0.25">
      <c r="A415" s="60"/>
      <c r="B415" s="60"/>
      <c r="C415" s="60"/>
      <c r="D415" s="28"/>
      <c r="E415" s="28"/>
    </row>
    <row r="416" spans="1:5" x14ac:dyDescent="0.25">
      <c r="A416" s="60"/>
      <c r="B416" s="60"/>
      <c r="C416" s="60"/>
      <c r="D416" s="28"/>
      <c r="E416" s="28"/>
    </row>
    <row r="417" spans="1:5" x14ac:dyDescent="0.25">
      <c r="A417" s="60"/>
      <c r="B417" s="60"/>
      <c r="C417" s="60"/>
      <c r="D417" s="28"/>
      <c r="E417" s="28"/>
    </row>
    <row r="418" spans="1:5" x14ac:dyDescent="0.25">
      <c r="A418" s="60"/>
      <c r="B418" s="60"/>
      <c r="C418" s="60"/>
      <c r="D418" s="28"/>
      <c r="E418" s="28"/>
    </row>
    <row r="419" spans="1:5" x14ac:dyDescent="0.25">
      <c r="A419" s="60"/>
      <c r="B419" s="60"/>
      <c r="C419" s="60"/>
      <c r="D419" s="28"/>
      <c r="E419" s="28"/>
    </row>
    <row r="420" spans="1:5" x14ac:dyDescent="0.25">
      <c r="A420" s="60"/>
      <c r="B420" s="60"/>
      <c r="C420" s="60"/>
      <c r="D420" s="28"/>
      <c r="E420" s="28"/>
    </row>
    <row r="421" spans="1:5" x14ac:dyDescent="0.25">
      <c r="A421" s="60"/>
      <c r="B421" s="60"/>
      <c r="C421" s="60"/>
      <c r="D421" s="28"/>
      <c r="E421" s="28"/>
    </row>
    <row r="422" spans="1:5" x14ac:dyDescent="0.25">
      <c r="A422" s="60"/>
      <c r="B422" s="60"/>
      <c r="C422" s="60"/>
      <c r="D422" s="28"/>
      <c r="E422" s="28"/>
    </row>
    <row r="423" spans="1:5" x14ac:dyDescent="0.25">
      <c r="A423" s="60"/>
      <c r="B423" s="60"/>
      <c r="C423" s="60"/>
      <c r="D423" s="28"/>
      <c r="E423" s="28"/>
    </row>
    <row r="424" spans="1:5" x14ac:dyDescent="0.25">
      <c r="A424" s="60"/>
      <c r="B424" s="60"/>
      <c r="C424" s="60"/>
      <c r="D424" s="28"/>
      <c r="E424" s="28"/>
    </row>
    <row r="425" spans="1:5" x14ac:dyDescent="0.25">
      <c r="A425" s="60"/>
      <c r="B425" s="60"/>
      <c r="C425" s="60"/>
      <c r="D425" s="28"/>
      <c r="E425" s="28"/>
    </row>
    <row r="426" spans="1:5" x14ac:dyDescent="0.25">
      <c r="A426" s="60"/>
      <c r="B426" s="60"/>
      <c r="C426" s="60"/>
      <c r="D426" s="28"/>
      <c r="E426" s="28"/>
    </row>
    <row r="427" spans="1:5" x14ac:dyDescent="0.25">
      <c r="A427" s="60"/>
      <c r="B427" s="60"/>
      <c r="C427" s="60"/>
      <c r="D427" s="28"/>
      <c r="E427" s="28"/>
    </row>
    <row r="428" spans="1:5" x14ac:dyDescent="0.25">
      <c r="A428" s="60"/>
      <c r="B428" s="60"/>
      <c r="C428" s="60"/>
      <c r="D428" s="28"/>
      <c r="E428" s="28"/>
    </row>
    <row r="429" spans="1:5" x14ac:dyDescent="0.25">
      <c r="A429" s="60"/>
      <c r="B429" s="60"/>
      <c r="C429" s="60"/>
      <c r="D429" s="28"/>
      <c r="E429" s="28"/>
    </row>
    <row r="430" spans="1:5" x14ac:dyDescent="0.25">
      <c r="A430" s="60"/>
      <c r="B430" s="60"/>
      <c r="C430" s="60"/>
      <c r="D430" s="28"/>
      <c r="E430" s="28"/>
    </row>
    <row r="431" spans="1:5" x14ac:dyDescent="0.25">
      <c r="A431" s="60"/>
      <c r="B431" s="60"/>
      <c r="C431" s="60"/>
      <c r="D431" s="28"/>
      <c r="E431" s="28"/>
    </row>
    <row r="432" spans="1:5" x14ac:dyDescent="0.25">
      <c r="A432" s="60"/>
      <c r="B432" s="60"/>
      <c r="C432" s="60"/>
      <c r="D432" s="28"/>
      <c r="E432" s="28"/>
    </row>
    <row r="433" spans="1:5" x14ac:dyDescent="0.25">
      <c r="A433" s="60"/>
      <c r="B433" s="60"/>
      <c r="C433" s="60"/>
      <c r="D433" s="28"/>
      <c r="E433" s="28"/>
    </row>
    <row r="434" spans="1:5" x14ac:dyDescent="0.25">
      <c r="A434" s="60"/>
      <c r="B434" s="60"/>
      <c r="C434" s="60"/>
      <c r="D434" s="28"/>
      <c r="E434" s="28"/>
    </row>
    <row r="435" spans="1:5" x14ac:dyDescent="0.25">
      <c r="A435" s="60"/>
      <c r="B435" s="60"/>
      <c r="C435" s="60"/>
      <c r="D435" s="28"/>
      <c r="E435" s="28"/>
    </row>
    <row r="436" spans="1:5" x14ac:dyDescent="0.25">
      <c r="A436" s="60"/>
      <c r="B436" s="60"/>
      <c r="C436" s="60"/>
      <c r="D436" s="28"/>
      <c r="E436" s="28"/>
    </row>
    <row r="437" spans="1:5" x14ac:dyDescent="0.25">
      <c r="A437" s="60"/>
      <c r="B437" s="60"/>
      <c r="C437" s="60"/>
      <c r="D437" s="28"/>
      <c r="E437" s="28"/>
    </row>
    <row r="438" spans="1:5" x14ac:dyDescent="0.25">
      <c r="A438" s="60"/>
      <c r="B438" s="60"/>
      <c r="C438" s="60"/>
      <c r="D438" s="28"/>
      <c r="E438" s="28"/>
    </row>
    <row r="439" spans="1:5" x14ac:dyDescent="0.25">
      <c r="A439" s="60"/>
      <c r="B439" s="60"/>
      <c r="C439" s="60"/>
      <c r="D439" s="28"/>
      <c r="E439" s="28"/>
    </row>
    <row r="440" spans="1:5" x14ac:dyDescent="0.25">
      <c r="A440" s="60"/>
      <c r="B440" s="60"/>
      <c r="C440" s="60"/>
      <c r="D440" s="28"/>
      <c r="E440" s="28"/>
    </row>
    <row r="441" spans="1:5" x14ac:dyDescent="0.25">
      <c r="A441" s="60"/>
      <c r="B441" s="60"/>
      <c r="C441" s="60"/>
      <c r="D441" s="28"/>
      <c r="E441" s="28"/>
    </row>
    <row r="442" spans="1:5" x14ac:dyDescent="0.25">
      <c r="A442" s="60"/>
      <c r="B442" s="60"/>
      <c r="C442" s="60"/>
      <c r="D442" s="28"/>
      <c r="E442" s="28"/>
    </row>
    <row r="443" spans="1:5" x14ac:dyDescent="0.25">
      <c r="A443" s="60"/>
      <c r="B443" s="60"/>
      <c r="C443" s="60"/>
      <c r="D443" s="28"/>
      <c r="E443" s="28"/>
    </row>
    <row r="444" spans="1:5" x14ac:dyDescent="0.25">
      <c r="A444" s="60"/>
      <c r="B444" s="60"/>
      <c r="C444" s="60"/>
      <c r="D444" s="28"/>
      <c r="E444" s="28"/>
    </row>
    <row r="445" spans="1:5" x14ac:dyDescent="0.25">
      <c r="A445" s="60"/>
      <c r="B445" s="60"/>
      <c r="C445" s="60"/>
      <c r="D445" s="28"/>
      <c r="E445" s="28"/>
    </row>
    <row r="446" spans="1:5" x14ac:dyDescent="0.25">
      <c r="A446" s="60"/>
      <c r="B446" s="60"/>
      <c r="C446" s="60"/>
      <c r="D446" s="28"/>
      <c r="E446" s="28"/>
    </row>
    <row r="447" spans="1:5" x14ac:dyDescent="0.25">
      <c r="A447" s="60"/>
      <c r="B447" s="60"/>
      <c r="C447" s="60"/>
      <c r="D447" s="28"/>
      <c r="E447" s="28"/>
    </row>
    <row r="448" spans="1:5" x14ac:dyDescent="0.25">
      <c r="A448" s="60"/>
      <c r="B448" s="60"/>
      <c r="C448" s="60"/>
      <c r="D448" s="28"/>
      <c r="E448" s="28"/>
    </row>
    <row r="449" spans="1:5" x14ac:dyDescent="0.25">
      <c r="A449" s="60"/>
      <c r="B449" s="60"/>
      <c r="C449" s="60"/>
      <c r="D449" s="28"/>
      <c r="E449" s="28"/>
    </row>
    <row r="450" spans="1:5" x14ac:dyDescent="0.25">
      <c r="A450" s="60"/>
      <c r="B450" s="60"/>
      <c r="C450" s="60"/>
      <c r="D450" s="28"/>
      <c r="E450" s="28"/>
    </row>
    <row r="451" spans="1:5" x14ac:dyDescent="0.25">
      <c r="A451" s="60"/>
      <c r="B451" s="60"/>
      <c r="C451" s="60"/>
      <c r="D451" s="28"/>
      <c r="E451" s="28"/>
    </row>
    <row r="452" spans="1:5" x14ac:dyDescent="0.25">
      <c r="A452" s="60"/>
      <c r="B452" s="60"/>
      <c r="C452" s="60"/>
      <c r="D452" s="28"/>
      <c r="E452" s="28"/>
    </row>
    <row r="453" spans="1:5" x14ac:dyDescent="0.25">
      <c r="A453" s="60"/>
      <c r="B453" s="60"/>
      <c r="C453" s="60"/>
      <c r="D453" s="28"/>
      <c r="E453" s="28"/>
    </row>
    <row r="454" spans="1:5" x14ac:dyDescent="0.25">
      <c r="A454" s="60"/>
      <c r="B454" s="60"/>
      <c r="C454" s="60"/>
      <c r="D454" s="28"/>
      <c r="E454" s="28"/>
    </row>
    <row r="455" spans="1:5" x14ac:dyDescent="0.25">
      <c r="A455" s="60"/>
      <c r="B455" s="60"/>
      <c r="C455" s="60"/>
      <c r="D455" s="28"/>
      <c r="E455" s="28"/>
    </row>
    <row r="456" spans="1:5" x14ac:dyDescent="0.25">
      <c r="A456" s="60"/>
      <c r="B456" s="60"/>
      <c r="C456" s="60"/>
      <c r="D456" s="28"/>
      <c r="E456" s="28"/>
    </row>
    <row r="457" spans="1:5" x14ac:dyDescent="0.25">
      <c r="A457" s="60"/>
      <c r="B457" s="60"/>
      <c r="C457" s="60"/>
      <c r="D457" s="28"/>
      <c r="E457" s="28"/>
    </row>
    <row r="458" spans="1:5" x14ac:dyDescent="0.25">
      <c r="A458" s="60"/>
      <c r="B458" s="60"/>
      <c r="C458" s="60"/>
      <c r="D458" s="28"/>
      <c r="E458" s="28"/>
    </row>
    <row r="459" spans="1:5" x14ac:dyDescent="0.25">
      <c r="A459" s="60"/>
      <c r="B459" s="60"/>
      <c r="C459" s="60"/>
      <c r="D459" s="28"/>
      <c r="E459" s="28"/>
    </row>
    <row r="460" spans="1:5" x14ac:dyDescent="0.25">
      <c r="A460" s="60"/>
      <c r="B460" s="60"/>
      <c r="C460" s="60"/>
      <c r="D460" s="28"/>
      <c r="E460" s="28"/>
    </row>
    <row r="461" spans="1:5" x14ac:dyDescent="0.25">
      <c r="A461" s="60"/>
      <c r="B461" s="60"/>
      <c r="C461" s="60"/>
      <c r="D461" s="28"/>
      <c r="E461" s="28"/>
    </row>
    <row r="462" spans="1:5" x14ac:dyDescent="0.25">
      <c r="A462" s="60"/>
      <c r="B462" s="60"/>
      <c r="C462" s="60"/>
      <c r="D462" s="28"/>
      <c r="E462" s="28"/>
    </row>
    <row r="463" spans="1:5" x14ac:dyDescent="0.25">
      <c r="A463" s="60"/>
      <c r="B463" s="60"/>
      <c r="C463" s="60"/>
      <c r="D463" s="28"/>
      <c r="E463" s="28"/>
    </row>
    <row r="464" spans="1:5" x14ac:dyDescent="0.25">
      <c r="A464" s="60"/>
      <c r="B464" s="60"/>
      <c r="C464" s="60"/>
      <c r="D464" s="28"/>
      <c r="E464" s="28"/>
    </row>
    <row r="465" spans="1:5" x14ac:dyDescent="0.25">
      <c r="A465" s="60"/>
      <c r="B465" s="60"/>
      <c r="C465" s="60"/>
      <c r="D465" s="28"/>
      <c r="E465" s="28"/>
    </row>
    <row r="466" spans="1:5" x14ac:dyDescent="0.25">
      <c r="A466" s="60"/>
      <c r="B466" s="60"/>
      <c r="C466" s="60"/>
      <c r="D466" s="28"/>
      <c r="E466" s="28"/>
    </row>
    <row r="467" spans="1:5" x14ac:dyDescent="0.25">
      <c r="A467" s="60"/>
      <c r="B467" s="60"/>
      <c r="C467" s="60"/>
      <c r="D467" s="28"/>
      <c r="E467" s="28"/>
    </row>
    <row r="468" spans="1:5" x14ac:dyDescent="0.25">
      <c r="A468" s="60"/>
      <c r="B468" s="60"/>
      <c r="C468" s="60"/>
      <c r="D468" s="28"/>
      <c r="E468" s="28"/>
    </row>
    <row r="469" spans="1:5" x14ac:dyDescent="0.25">
      <c r="A469" s="60"/>
      <c r="B469" s="60"/>
      <c r="C469" s="60"/>
      <c r="D469" s="28"/>
      <c r="E469" s="28"/>
    </row>
    <row r="470" spans="1:5" x14ac:dyDescent="0.25">
      <c r="A470" s="60"/>
      <c r="B470" s="60"/>
      <c r="C470" s="60"/>
      <c r="D470" s="28"/>
      <c r="E470" s="28"/>
    </row>
    <row r="471" spans="1:5" x14ac:dyDescent="0.25">
      <c r="A471" s="60"/>
      <c r="B471" s="60"/>
      <c r="C471" s="60"/>
      <c r="D471" s="28"/>
      <c r="E471" s="28"/>
    </row>
    <row r="472" spans="1:5" x14ac:dyDescent="0.25">
      <c r="A472" s="60"/>
      <c r="B472" s="60"/>
      <c r="C472" s="60"/>
      <c r="D472" s="28"/>
      <c r="E472" s="28"/>
    </row>
    <row r="473" spans="1:5" x14ac:dyDescent="0.25">
      <c r="A473" s="60"/>
      <c r="B473" s="60"/>
      <c r="C473" s="60"/>
      <c r="D473" s="28"/>
      <c r="E473" s="28"/>
    </row>
    <row r="474" spans="1:5" x14ac:dyDescent="0.25">
      <c r="A474" s="60"/>
      <c r="B474" s="60"/>
      <c r="C474" s="60"/>
      <c r="D474" s="28"/>
      <c r="E474" s="28"/>
    </row>
    <row r="475" spans="1:5" x14ac:dyDescent="0.25">
      <c r="A475" s="60"/>
      <c r="B475" s="60"/>
      <c r="C475" s="60"/>
      <c r="D475" s="28"/>
      <c r="E475" s="28"/>
    </row>
    <row r="476" spans="1:5" x14ac:dyDescent="0.25">
      <c r="A476" s="60"/>
      <c r="B476" s="60"/>
      <c r="C476" s="60"/>
      <c r="D476" s="28"/>
      <c r="E476" s="28"/>
    </row>
    <row r="477" spans="1:5" x14ac:dyDescent="0.25">
      <c r="A477" s="60"/>
      <c r="B477" s="60"/>
      <c r="C477" s="60"/>
      <c r="D477" s="28"/>
      <c r="E477" s="28"/>
    </row>
    <row r="478" spans="1:5" x14ac:dyDescent="0.25">
      <c r="A478" s="60"/>
      <c r="B478" s="60"/>
      <c r="C478" s="60"/>
      <c r="D478" s="28"/>
      <c r="E478" s="28"/>
    </row>
    <row r="479" spans="1:5" x14ac:dyDescent="0.25">
      <c r="A479" s="60"/>
      <c r="B479" s="60"/>
      <c r="C479" s="60"/>
      <c r="D479" s="28"/>
      <c r="E479" s="28"/>
    </row>
    <row r="480" spans="1:5" x14ac:dyDescent="0.25">
      <c r="A480" s="60"/>
      <c r="B480" s="60"/>
      <c r="C480" s="60"/>
      <c r="D480" s="28"/>
      <c r="E480" s="28"/>
    </row>
    <row r="481" spans="1:5" x14ac:dyDescent="0.25">
      <c r="A481" s="60"/>
      <c r="B481" s="60"/>
      <c r="C481" s="60"/>
      <c r="D481" s="28"/>
      <c r="E481" s="28"/>
    </row>
    <row r="482" spans="1:5" x14ac:dyDescent="0.25">
      <c r="A482" s="60"/>
      <c r="B482" s="60"/>
      <c r="C482" s="60"/>
      <c r="D482" s="28"/>
      <c r="E482" s="28"/>
    </row>
    <row r="483" spans="1:5" x14ac:dyDescent="0.25">
      <c r="A483" s="60"/>
      <c r="B483" s="60"/>
      <c r="C483" s="60"/>
      <c r="D483" s="28"/>
      <c r="E483" s="28"/>
    </row>
    <row r="484" spans="1:5" x14ac:dyDescent="0.25">
      <c r="A484" s="60"/>
      <c r="B484" s="60"/>
      <c r="C484" s="60"/>
      <c r="D484" s="28"/>
      <c r="E484" s="28"/>
    </row>
    <row r="485" spans="1:5" x14ac:dyDescent="0.25">
      <c r="A485" s="60"/>
      <c r="B485" s="60"/>
      <c r="C485" s="60"/>
      <c r="D485" s="28"/>
      <c r="E485" s="28"/>
    </row>
    <row r="486" spans="1:5" x14ac:dyDescent="0.25">
      <c r="A486" s="60"/>
      <c r="B486" s="60"/>
      <c r="C486" s="60"/>
      <c r="D486" s="28"/>
      <c r="E486" s="28"/>
    </row>
    <row r="487" spans="1:5" x14ac:dyDescent="0.25">
      <c r="A487" s="60"/>
      <c r="B487" s="60"/>
      <c r="C487" s="60"/>
      <c r="D487" s="28"/>
      <c r="E487" s="28"/>
    </row>
    <row r="488" spans="1:5" x14ac:dyDescent="0.25">
      <c r="A488" s="60"/>
      <c r="B488" s="60"/>
      <c r="C488" s="60"/>
      <c r="D488" s="28"/>
      <c r="E488" s="28"/>
    </row>
    <row r="489" spans="1:5" x14ac:dyDescent="0.25">
      <c r="A489" s="60"/>
      <c r="B489" s="60"/>
      <c r="C489" s="60"/>
      <c r="D489" s="28"/>
      <c r="E489" s="28"/>
    </row>
    <row r="490" spans="1:5" x14ac:dyDescent="0.25">
      <c r="A490" s="60"/>
      <c r="B490" s="60"/>
      <c r="C490" s="60"/>
      <c r="D490" s="28"/>
      <c r="E490" s="28"/>
    </row>
    <row r="491" spans="1:5" x14ac:dyDescent="0.25">
      <c r="A491" s="60"/>
      <c r="B491" s="60"/>
      <c r="C491" s="60"/>
      <c r="D491" s="28"/>
      <c r="E491" s="28"/>
    </row>
    <row r="492" spans="1:5" x14ac:dyDescent="0.25">
      <c r="A492" s="60"/>
      <c r="B492" s="60"/>
      <c r="C492" s="60"/>
      <c r="D492" s="28"/>
      <c r="E492" s="28"/>
    </row>
    <row r="493" spans="1:5" x14ac:dyDescent="0.25">
      <c r="A493" s="60"/>
      <c r="B493" s="60"/>
      <c r="C493" s="60"/>
      <c r="D493" s="28"/>
      <c r="E493" s="28"/>
    </row>
    <row r="494" spans="1:5" x14ac:dyDescent="0.25">
      <c r="A494" s="60"/>
      <c r="B494" s="60"/>
      <c r="C494" s="60"/>
      <c r="D494" s="28"/>
      <c r="E494" s="28"/>
    </row>
    <row r="495" spans="1:5" x14ac:dyDescent="0.25">
      <c r="A495" s="60"/>
      <c r="B495" s="60"/>
      <c r="C495" s="60"/>
      <c r="D495" s="28"/>
      <c r="E495" s="28"/>
    </row>
    <row r="496" spans="1:5" x14ac:dyDescent="0.25">
      <c r="A496" s="60"/>
      <c r="B496" s="60"/>
      <c r="C496" s="60"/>
      <c r="D496" s="28"/>
      <c r="E496" s="28"/>
    </row>
    <row r="497" spans="1:5" x14ac:dyDescent="0.25">
      <c r="A497" s="60"/>
      <c r="B497" s="60"/>
      <c r="C497" s="60"/>
      <c r="D497" s="28"/>
      <c r="E497" s="28"/>
    </row>
    <row r="498" spans="1:5" x14ac:dyDescent="0.25">
      <c r="A498" s="60"/>
      <c r="B498" s="60"/>
      <c r="C498" s="60"/>
      <c r="D498" s="28"/>
      <c r="E498" s="28"/>
    </row>
    <row r="499" spans="1:5" x14ac:dyDescent="0.25">
      <c r="A499" s="60"/>
      <c r="B499" s="60"/>
      <c r="C499" s="60"/>
      <c r="D499" s="28"/>
      <c r="E499" s="28"/>
    </row>
    <row r="500" spans="1:5" x14ac:dyDescent="0.25">
      <c r="A500" s="60"/>
      <c r="B500" s="60"/>
      <c r="C500" s="60"/>
      <c r="D500" s="28"/>
      <c r="E500" s="28"/>
    </row>
    <row r="501" spans="1:5" x14ac:dyDescent="0.25">
      <c r="A501" s="60"/>
      <c r="B501" s="60"/>
      <c r="C501" s="60"/>
      <c r="D501" s="28"/>
      <c r="E501" s="28"/>
    </row>
    <row r="502" spans="1:5" x14ac:dyDescent="0.25">
      <c r="A502" s="60"/>
      <c r="B502" s="60"/>
      <c r="C502" s="60"/>
      <c r="D502" s="28"/>
      <c r="E502" s="28"/>
    </row>
    <row r="503" spans="1:5" x14ac:dyDescent="0.25">
      <c r="A503" s="60"/>
      <c r="B503" s="60"/>
      <c r="C503" s="60"/>
      <c r="D503" s="28"/>
      <c r="E503" s="28"/>
    </row>
    <row r="504" spans="1:5" x14ac:dyDescent="0.25">
      <c r="A504" s="60"/>
      <c r="B504" s="60"/>
      <c r="C504" s="60"/>
      <c r="D504" s="28"/>
      <c r="E504" s="28"/>
    </row>
    <row r="505" spans="1:5" x14ac:dyDescent="0.25">
      <c r="A505" s="60"/>
      <c r="B505" s="60"/>
      <c r="C505" s="60"/>
      <c r="D505" s="28"/>
      <c r="E505" s="28"/>
    </row>
    <row r="506" spans="1:5" x14ac:dyDescent="0.25">
      <c r="A506" s="60"/>
      <c r="B506" s="60"/>
      <c r="C506" s="60"/>
      <c r="D506" s="28"/>
      <c r="E506" s="28"/>
    </row>
    <row r="507" spans="1:5" x14ac:dyDescent="0.25">
      <c r="A507" s="60"/>
      <c r="B507" s="60"/>
      <c r="C507" s="60"/>
      <c r="D507" s="28"/>
      <c r="E507" s="28"/>
    </row>
    <row r="508" spans="1:5" x14ac:dyDescent="0.25">
      <c r="A508" s="60"/>
      <c r="B508" s="60"/>
      <c r="C508" s="60"/>
      <c r="D508" s="28"/>
      <c r="E508" s="28"/>
    </row>
    <row r="509" spans="1:5" x14ac:dyDescent="0.25">
      <c r="A509" s="60"/>
      <c r="B509" s="60"/>
      <c r="C509" s="60"/>
      <c r="D509" s="28"/>
      <c r="E509" s="28"/>
    </row>
    <row r="510" spans="1:5" x14ac:dyDescent="0.25">
      <c r="A510" s="60"/>
      <c r="B510" s="60"/>
      <c r="C510" s="60"/>
      <c r="D510" s="28"/>
      <c r="E510" s="28"/>
    </row>
    <row r="511" spans="1:5" x14ac:dyDescent="0.25">
      <c r="A511" s="60"/>
      <c r="B511" s="60"/>
      <c r="C511" s="60"/>
      <c r="D511" s="28"/>
      <c r="E511" s="28"/>
    </row>
    <row r="512" spans="1:5" x14ac:dyDescent="0.25">
      <c r="A512" s="60"/>
      <c r="B512" s="60"/>
      <c r="C512" s="60"/>
      <c r="D512" s="28"/>
      <c r="E512" s="28"/>
    </row>
    <row r="513" spans="1:5" x14ac:dyDescent="0.25">
      <c r="A513" s="60"/>
      <c r="B513" s="60"/>
      <c r="C513" s="60"/>
      <c r="D513" s="28"/>
      <c r="E513" s="28"/>
    </row>
    <row r="514" spans="1:5" x14ac:dyDescent="0.25">
      <c r="A514" s="60"/>
      <c r="B514" s="60"/>
      <c r="C514" s="60"/>
      <c r="D514" s="28"/>
      <c r="E514" s="28"/>
    </row>
    <row r="515" spans="1:5" x14ac:dyDescent="0.25">
      <c r="A515" s="60"/>
      <c r="B515" s="60"/>
      <c r="C515" s="60"/>
      <c r="D515" s="28"/>
      <c r="E515" s="28"/>
    </row>
    <row r="516" spans="1:5" x14ac:dyDescent="0.25">
      <c r="A516" s="60"/>
      <c r="B516" s="60"/>
      <c r="C516" s="60"/>
      <c r="D516" s="28"/>
      <c r="E516" s="28"/>
    </row>
    <row r="517" spans="1:5" x14ac:dyDescent="0.25">
      <c r="A517" s="60"/>
      <c r="B517" s="60"/>
      <c r="C517" s="60"/>
      <c r="D517" s="28"/>
      <c r="E517" s="28"/>
    </row>
    <row r="518" spans="1:5" x14ac:dyDescent="0.25">
      <c r="A518" s="60"/>
      <c r="B518" s="60"/>
      <c r="C518" s="60"/>
      <c r="D518" s="28"/>
      <c r="E518" s="28"/>
    </row>
    <row r="519" spans="1:5" x14ac:dyDescent="0.25">
      <c r="A519" s="60"/>
      <c r="B519" s="60"/>
      <c r="C519" s="60"/>
      <c r="D519" s="28"/>
      <c r="E519" s="28"/>
    </row>
    <row r="520" spans="1:5" x14ac:dyDescent="0.25">
      <c r="A520" s="60"/>
      <c r="B520" s="60"/>
      <c r="C520" s="60"/>
      <c r="D520" s="28"/>
      <c r="E520" s="28"/>
    </row>
    <row r="521" spans="1:5" x14ac:dyDescent="0.25">
      <c r="A521" s="60"/>
      <c r="B521" s="60"/>
      <c r="C521" s="60"/>
      <c r="D521" s="28"/>
      <c r="E521" s="28"/>
    </row>
    <row r="522" spans="1:5" x14ac:dyDescent="0.25">
      <c r="A522" s="60"/>
      <c r="B522" s="60"/>
      <c r="C522" s="60"/>
      <c r="D522" s="28"/>
      <c r="E522" s="28"/>
    </row>
    <row r="523" spans="1:5" x14ac:dyDescent="0.25">
      <c r="A523" s="60"/>
      <c r="B523" s="60"/>
      <c r="C523" s="60"/>
      <c r="D523" s="28"/>
      <c r="E523" s="28"/>
    </row>
    <row r="524" spans="1:5" x14ac:dyDescent="0.25">
      <c r="A524" s="60"/>
      <c r="B524" s="60"/>
      <c r="C524" s="60"/>
      <c r="D524" s="28"/>
      <c r="E524" s="28"/>
    </row>
    <row r="525" spans="1:5" x14ac:dyDescent="0.25">
      <c r="A525" s="60"/>
      <c r="B525" s="60"/>
      <c r="C525" s="60"/>
      <c r="D525" s="28"/>
      <c r="E525" s="28"/>
    </row>
    <row r="526" spans="1:5" x14ac:dyDescent="0.25">
      <c r="A526" s="60"/>
      <c r="B526" s="60"/>
      <c r="C526" s="60"/>
      <c r="D526" s="28"/>
      <c r="E526" s="28"/>
    </row>
    <row r="527" spans="1:5" x14ac:dyDescent="0.25">
      <c r="A527" s="60"/>
      <c r="B527" s="60"/>
      <c r="C527" s="60"/>
      <c r="D527" s="28"/>
      <c r="E527" s="28"/>
    </row>
    <row r="528" spans="1:5" x14ac:dyDescent="0.25">
      <c r="A528" s="60"/>
      <c r="B528" s="60"/>
      <c r="C528" s="60"/>
      <c r="D528" s="28"/>
      <c r="E528" s="28"/>
    </row>
    <row r="529" spans="1:5" x14ac:dyDescent="0.25">
      <c r="A529" s="60"/>
      <c r="B529" s="60"/>
      <c r="C529" s="60"/>
      <c r="D529" s="28"/>
      <c r="E529" s="28"/>
    </row>
    <row r="530" spans="1:5" x14ac:dyDescent="0.25">
      <c r="A530" s="60"/>
      <c r="B530" s="60"/>
      <c r="C530" s="60"/>
      <c r="D530" s="28"/>
      <c r="E530" s="28"/>
    </row>
    <row r="531" spans="1:5" x14ac:dyDescent="0.25">
      <c r="A531" s="60"/>
      <c r="B531" s="60"/>
      <c r="C531" s="60"/>
      <c r="D531" s="28"/>
      <c r="E531" s="28"/>
    </row>
    <row r="532" spans="1:5" x14ac:dyDescent="0.25">
      <c r="A532" s="60"/>
      <c r="B532" s="60"/>
      <c r="C532" s="60"/>
      <c r="D532" s="28"/>
      <c r="E532" s="28"/>
    </row>
    <row r="533" spans="1:5" x14ac:dyDescent="0.25">
      <c r="A533" s="60"/>
      <c r="B533" s="60"/>
      <c r="C533" s="60"/>
      <c r="D533" s="28"/>
      <c r="E533" s="28"/>
    </row>
    <row r="534" spans="1:5" x14ac:dyDescent="0.25">
      <c r="A534" s="60"/>
      <c r="B534" s="60"/>
      <c r="C534" s="60"/>
      <c r="D534" s="28"/>
      <c r="E534" s="28"/>
    </row>
    <row r="535" spans="1:5" x14ac:dyDescent="0.25">
      <c r="A535" s="60"/>
      <c r="B535" s="60"/>
      <c r="C535" s="60"/>
      <c r="D535" s="28"/>
      <c r="E535" s="28"/>
    </row>
    <row r="536" spans="1:5" x14ac:dyDescent="0.25">
      <c r="A536" s="60"/>
      <c r="B536" s="60"/>
      <c r="C536" s="60"/>
      <c r="D536" s="28"/>
      <c r="E536" s="28"/>
    </row>
    <row r="537" spans="1:5" x14ac:dyDescent="0.25">
      <c r="A537" s="60"/>
      <c r="B537" s="60"/>
      <c r="C537" s="60"/>
      <c r="D537" s="28"/>
      <c r="E537" s="28"/>
    </row>
    <row r="538" spans="1:5" x14ac:dyDescent="0.25">
      <c r="A538" s="60"/>
      <c r="B538" s="60"/>
      <c r="C538" s="60"/>
      <c r="D538" s="28"/>
      <c r="E538" s="28"/>
    </row>
    <row r="539" spans="1:5" x14ac:dyDescent="0.25">
      <c r="A539" s="60"/>
      <c r="B539" s="60"/>
      <c r="C539" s="60"/>
      <c r="D539" s="28"/>
      <c r="E539" s="28"/>
    </row>
    <row r="540" spans="1:5" x14ac:dyDescent="0.25">
      <c r="A540" s="60"/>
      <c r="B540" s="60"/>
      <c r="C540" s="60"/>
      <c r="D540" s="28"/>
      <c r="E540" s="28"/>
    </row>
    <row r="541" spans="1:5" x14ac:dyDescent="0.25">
      <c r="A541" s="60"/>
      <c r="B541" s="60"/>
      <c r="C541" s="60"/>
      <c r="D541" s="28"/>
      <c r="E541" s="28"/>
    </row>
    <row r="542" spans="1:5" x14ac:dyDescent="0.25">
      <c r="A542" s="60"/>
      <c r="B542" s="60"/>
      <c r="C542" s="60"/>
      <c r="D542" s="28"/>
      <c r="E542" s="28"/>
    </row>
    <row r="543" spans="1:5" x14ac:dyDescent="0.25">
      <c r="A543" s="60"/>
      <c r="B543" s="60"/>
      <c r="C543" s="60"/>
      <c r="D543" s="28"/>
      <c r="E543" s="28"/>
    </row>
    <row r="544" spans="1:5" x14ac:dyDescent="0.25">
      <c r="A544" s="60"/>
      <c r="B544" s="60"/>
      <c r="C544" s="60"/>
      <c r="D544" s="28"/>
      <c r="E544" s="28"/>
    </row>
    <row r="545" spans="1:5" x14ac:dyDescent="0.25">
      <c r="A545" s="60"/>
      <c r="B545" s="60"/>
      <c r="C545" s="60"/>
      <c r="D545" s="28"/>
      <c r="E545" s="28"/>
    </row>
    <row r="546" spans="1:5" x14ac:dyDescent="0.25">
      <c r="A546" s="60"/>
      <c r="B546" s="60"/>
      <c r="C546" s="60"/>
      <c r="D546" s="28"/>
      <c r="E546" s="28"/>
    </row>
    <row r="547" spans="1:5" x14ac:dyDescent="0.25">
      <c r="A547" s="60"/>
      <c r="B547" s="60"/>
      <c r="C547" s="60"/>
      <c r="D547" s="28"/>
      <c r="E547" s="28"/>
    </row>
    <row r="548" spans="1:5" x14ac:dyDescent="0.25">
      <c r="A548" s="60"/>
      <c r="B548" s="60"/>
      <c r="C548" s="60"/>
      <c r="D548" s="28"/>
      <c r="E548" s="28"/>
    </row>
    <row r="549" spans="1:5" x14ac:dyDescent="0.25">
      <c r="A549" s="60"/>
      <c r="B549" s="60"/>
      <c r="C549" s="60"/>
      <c r="D549" s="28"/>
      <c r="E549" s="28"/>
    </row>
    <row r="550" spans="1:5" x14ac:dyDescent="0.25">
      <c r="A550" s="60"/>
      <c r="B550" s="60"/>
      <c r="C550" s="60"/>
      <c r="D550" s="28"/>
      <c r="E550" s="28"/>
    </row>
    <row r="551" spans="1:5" x14ac:dyDescent="0.25">
      <c r="A551" s="60"/>
      <c r="B551" s="60"/>
      <c r="C551" s="60"/>
      <c r="D551" s="28"/>
      <c r="E551" s="28"/>
    </row>
    <row r="552" spans="1:5" x14ac:dyDescent="0.25">
      <c r="A552" s="60"/>
      <c r="B552" s="60"/>
      <c r="C552" s="60"/>
      <c r="D552" s="28"/>
      <c r="E552" s="28"/>
    </row>
    <row r="553" spans="1:5" x14ac:dyDescent="0.25">
      <c r="A553" s="60"/>
      <c r="B553" s="60"/>
      <c r="C553" s="60"/>
      <c r="D553" s="28"/>
      <c r="E553" s="28"/>
    </row>
    <row r="554" spans="1:5" x14ac:dyDescent="0.25">
      <c r="A554" s="60"/>
      <c r="B554" s="60"/>
      <c r="C554" s="60"/>
      <c r="D554" s="28"/>
      <c r="E554" s="28"/>
    </row>
    <row r="555" spans="1:5" x14ac:dyDescent="0.25">
      <c r="A555" s="60"/>
      <c r="B555" s="60"/>
      <c r="C555" s="60"/>
      <c r="D555" s="28"/>
      <c r="E555" s="28"/>
    </row>
    <row r="556" spans="1:5" x14ac:dyDescent="0.25">
      <c r="A556" s="60"/>
      <c r="B556" s="60"/>
      <c r="C556" s="60"/>
      <c r="D556" s="28"/>
      <c r="E556" s="28"/>
    </row>
    <row r="557" spans="1:5" x14ac:dyDescent="0.25">
      <c r="A557" s="60"/>
      <c r="B557" s="60"/>
      <c r="C557" s="60"/>
      <c r="D557" s="28"/>
      <c r="E557" s="28"/>
    </row>
    <row r="558" spans="1:5" x14ac:dyDescent="0.25">
      <c r="A558" s="60"/>
      <c r="B558" s="60"/>
      <c r="C558" s="60"/>
      <c r="D558" s="28"/>
      <c r="E558" s="28"/>
    </row>
    <row r="559" spans="1:5" x14ac:dyDescent="0.25">
      <c r="A559" s="60"/>
      <c r="B559" s="60"/>
      <c r="C559" s="60"/>
      <c r="D559" s="28"/>
      <c r="E559" s="28"/>
    </row>
    <row r="560" spans="1:5" x14ac:dyDescent="0.25">
      <c r="A560" s="60"/>
      <c r="B560" s="60"/>
      <c r="C560" s="60"/>
      <c r="D560" s="28"/>
      <c r="E560" s="28"/>
    </row>
    <row r="561" spans="1:5" x14ac:dyDescent="0.25">
      <c r="A561" s="60"/>
      <c r="B561" s="60"/>
      <c r="C561" s="60"/>
      <c r="D561" s="28"/>
      <c r="E561" s="28"/>
    </row>
    <row r="562" spans="1:5" x14ac:dyDescent="0.25">
      <c r="A562" s="60"/>
      <c r="B562" s="60"/>
      <c r="C562" s="60"/>
      <c r="D562" s="28"/>
      <c r="E562" s="28"/>
    </row>
    <row r="563" spans="1:5" x14ac:dyDescent="0.25">
      <c r="A563" s="60"/>
      <c r="B563" s="60"/>
      <c r="C563" s="60"/>
      <c r="D563" s="28"/>
      <c r="E563" s="28"/>
    </row>
    <row r="564" spans="1:5" x14ac:dyDescent="0.25">
      <c r="A564" s="60"/>
      <c r="B564" s="60"/>
      <c r="C564" s="60"/>
      <c r="D564" s="28"/>
      <c r="E564" s="28"/>
    </row>
    <row r="565" spans="1:5" x14ac:dyDescent="0.25">
      <c r="A565" s="60"/>
      <c r="B565" s="60"/>
      <c r="C565" s="60"/>
      <c r="D565" s="28"/>
      <c r="E565" s="28"/>
    </row>
    <row r="566" spans="1:5" x14ac:dyDescent="0.25">
      <c r="A566" s="60"/>
      <c r="B566" s="60"/>
      <c r="C566" s="60"/>
      <c r="D566" s="28"/>
      <c r="E566" s="28"/>
    </row>
    <row r="567" spans="1:5" x14ac:dyDescent="0.25">
      <c r="A567" s="60"/>
      <c r="B567" s="60"/>
      <c r="C567" s="60"/>
      <c r="D567" s="28"/>
      <c r="E567" s="28"/>
    </row>
    <row r="568" spans="1:5" x14ac:dyDescent="0.25">
      <c r="A568" s="60"/>
      <c r="B568" s="60"/>
      <c r="C568" s="60"/>
      <c r="D568" s="28"/>
      <c r="E568" s="28"/>
    </row>
    <row r="569" spans="1:5" x14ac:dyDescent="0.25">
      <c r="A569" s="60"/>
      <c r="B569" s="60"/>
      <c r="C569" s="60"/>
      <c r="D569" s="28"/>
      <c r="E569" s="28"/>
    </row>
    <row r="570" spans="1:5" x14ac:dyDescent="0.25">
      <c r="A570" s="60"/>
      <c r="B570" s="60"/>
      <c r="C570" s="60"/>
      <c r="D570" s="28"/>
      <c r="E570" s="28"/>
    </row>
    <row r="571" spans="1:5" x14ac:dyDescent="0.25">
      <c r="A571" s="60"/>
      <c r="B571" s="60"/>
      <c r="C571" s="60"/>
      <c r="D571" s="28"/>
      <c r="E571" s="28"/>
    </row>
    <row r="572" spans="1:5" x14ac:dyDescent="0.25">
      <c r="A572" s="60"/>
      <c r="B572" s="60"/>
      <c r="C572" s="60"/>
      <c r="D572" s="28"/>
      <c r="E572" s="28"/>
    </row>
    <row r="573" spans="1:5" x14ac:dyDescent="0.25">
      <c r="A573" s="60"/>
      <c r="B573" s="60"/>
      <c r="C573" s="60"/>
      <c r="D573" s="28"/>
      <c r="E573" s="28"/>
    </row>
    <row r="574" spans="1:5" x14ac:dyDescent="0.25">
      <c r="A574" s="60"/>
      <c r="B574" s="60"/>
      <c r="C574" s="60"/>
      <c r="D574" s="28"/>
      <c r="E574" s="28"/>
    </row>
    <row r="575" spans="1:5" x14ac:dyDescent="0.25">
      <c r="A575" s="60"/>
      <c r="B575" s="60"/>
      <c r="C575" s="60"/>
      <c r="D575" s="28"/>
      <c r="E575" s="28"/>
    </row>
    <row r="576" spans="1:5" x14ac:dyDescent="0.25">
      <c r="A576" s="60"/>
      <c r="B576" s="60"/>
      <c r="C576" s="60"/>
      <c r="D576" s="28"/>
      <c r="E576" s="28"/>
    </row>
    <row r="577" spans="1:5" x14ac:dyDescent="0.25">
      <c r="A577" s="60"/>
      <c r="B577" s="60"/>
      <c r="C577" s="60"/>
      <c r="D577" s="28"/>
      <c r="E577" s="28"/>
    </row>
    <row r="578" spans="1:5" x14ac:dyDescent="0.25">
      <c r="A578" s="60"/>
      <c r="B578" s="60"/>
      <c r="C578" s="60"/>
      <c r="D578" s="28"/>
      <c r="E578" s="28"/>
    </row>
    <row r="579" spans="1:5" x14ac:dyDescent="0.25">
      <c r="A579" s="60"/>
      <c r="B579" s="60"/>
      <c r="C579" s="60"/>
      <c r="D579" s="28"/>
      <c r="E579" s="28"/>
    </row>
    <row r="580" spans="1:5" x14ac:dyDescent="0.25">
      <c r="A580" s="60"/>
      <c r="B580" s="60"/>
      <c r="C580" s="60"/>
      <c r="D580" s="28"/>
      <c r="E580" s="28"/>
    </row>
    <row r="581" spans="1:5" x14ac:dyDescent="0.25">
      <c r="A581" s="60"/>
      <c r="B581" s="60"/>
      <c r="C581" s="60"/>
      <c r="D581" s="28"/>
      <c r="E581" s="28"/>
    </row>
    <row r="582" spans="1:5" x14ac:dyDescent="0.25">
      <c r="A582" s="60"/>
      <c r="B582" s="60"/>
      <c r="C582" s="60"/>
      <c r="D582" s="28"/>
      <c r="E582" s="28"/>
    </row>
    <row r="583" spans="1:5" x14ac:dyDescent="0.25">
      <c r="A583" s="60"/>
      <c r="B583" s="60"/>
      <c r="C583" s="60"/>
      <c r="D583" s="28"/>
      <c r="E583" s="28"/>
    </row>
    <row r="584" spans="1:5" x14ac:dyDescent="0.25">
      <c r="A584" s="60"/>
      <c r="B584" s="60"/>
      <c r="C584" s="60"/>
      <c r="D584" s="28"/>
      <c r="E584" s="28"/>
    </row>
    <row r="585" spans="1:5" x14ac:dyDescent="0.25">
      <c r="A585" s="60"/>
      <c r="B585" s="60"/>
      <c r="C585" s="60"/>
      <c r="D585" s="28"/>
      <c r="E585" s="28"/>
    </row>
    <row r="586" spans="1:5" x14ac:dyDescent="0.25">
      <c r="A586" s="60"/>
      <c r="B586" s="60"/>
      <c r="C586" s="60"/>
      <c r="D586" s="28"/>
      <c r="E586" s="28"/>
    </row>
    <row r="587" spans="1:5" x14ac:dyDescent="0.25">
      <c r="A587" s="60"/>
      <c r="B587" s="60"/>
      <c r="C587" s="60"/>
      <c r="D587" s="28"/>
      <c r="E587" s="28"/>
    </row>
    <row r="588" spans="1:5" x14ac:dyDescent="0.25">
      <c r="A588" s="60"/>
      <c r="B588" s="60"/>
      <c r="C588" s="60"/>
      <c r="D588" s="28"/>
      <c r="E588" s="28"/>
    </row>
    <row r="589" spans="1:5" x14ac:dyDescent="0.25">
      <c r="A589" s="60"/>
      <c r="B589" s="60"/>
      <c r="C589" s="60"/>
      <c r="D589" s="28"/>
      <c r="E589" s="28"/>
    </row>
    <row r="590" spans="1:5" x14ac:dyDescent="0.25">
      <c r="A590" s="60"/>
      <c r="B590" s="60"/>
      <c r="C590" s="60"/>
      <c r="D590" s="28"/>
      <c r="E590" s="28"/>
    </row>
    <row r="591" spans="1:5" x14ac:dyDescent="0.25">
      <c r="A591" s="60"/>
      <c r="B591" s="60"/>
      <c r="C591" s="60"/>
      <c r="D591" s="28"/>
      <c r="E591" s="28"/>
    </row>
    <row r="592" spans="1:5" x14ac:dyDescent="0.25">
      <c r="A592" s="60"/>
      <c r="B592" s="60"/>
      <c r="C592" s="60"/>
      <c r="D592" s="28"/>
      <c r="E592" s="28"/>
    </row>
    <row r="593" spans="1:5" x14ac:dyDescent="0.25">
      <c r="A593" s="60"/>
      <c r="B593" s="60"/>
      <c r="C593" s="60"/>
      <c r="D593" s="28"/>
      <c r="E593" s="28"/>
    </row>
    <row r="594" spans="1:5" x14ac:dyDescent="0.25">
      <c r="A594" s="60"/>
      <c r="B594" s="60"/>
      <c r="C594" s="60"/>
      <c r="D594" s="28"/>
      <c r="E594" s="28"/>
    </row>
    <row r="595" spans="1:5" x14ac:dyDescent="0.25">
      <c r="A595" s="60"/>
      <c r="B595" s="60"/>
      <c r="C595" s="60"/>
      <c r="D595" s="28"/>
      <c r="E595" s="28"/>
    </row>
    <row r="596" spans="1:5" x14ac:dyDescent="0.25">
      <c r="A596" s="60"/>
      <c r="B596" s="60"/>
      <c r="C596" s="60"/>
      <c r="D596" s="28"/>
      <c r="E596" s="28"/>
    </row>
    <row r="597" spans="1:5" x14ac:dyDescent="0.25">
      <c r="A597" s="60"/>
      <c r="B597" s="60"/>
      <c r="C597" s="60"/>
      <c r="D597" s="28"/>
      <c r="E597" s="28"/>
    </row>
    <row r="598" spans="1:5" x14ac:dyDescent="0.25">
      <c r="A598" s="60"/>
      <c r="B598" s="60"/>
      <c r="C598" s="60"/>
      <c r="D598" s="28"/>
      <c r="E598" s="28"/>
    </row>
    <row r="599" spans="1:5" x14ac:dyDescent="0.25">
      <c r="A599" s="60"/>
      <c r="B599" s="60"/>
      <c r="C599" s="60"/>
      <c r="D599" s="28"/>
      <c r="E599" s="28"/>
    </row>
    <row r="600" spans="1:5" x14ac:dyDescent="0.25">
      <c r="A600" s="60"/>
      <c r="B600" s="60"/>
      <c r="C600" s="60"/>
      <c r="D600" s="28"/>
      <c r="E600" s="28"/>
    </row>
    <row r="601" spans="1:5" x14ac:dyDescent="0.25">
      <c r="A601" s="60"/>
      <c r="B601" s="60"/>
      <c r="C601" s="60"/>
      <c r="D601" s="28"/>
      <c r="E601" s="28"/>
    </row>
    <row r="602" spans="1:5" x14ac:dyDescent="0.25">
      <c r="A602" s="60"/>
      <c r="B602" s="60"/>
      <c r="C602" s="60"/>
      <c r="D602" s="28"/>
      <c r="E602" s="28"/>
    </row>
    <row r="603" spans="1:5" x14ac:dyDescent="0.25">
      <c r="A603" s="60"/>
      <c r="B603" s="60"/>
      <c r="C603" s="60"/>
      <c r="D603" s="28"/>
      <c r="E603" s="28"/>
    </row>
    <row r="604" spans="1:5" x14ac:dyDescent="0.25">
      <c r="A604" s="60"/>
      <c r="B604" s="60"/>
      <c r="C604" s="60"/>
      <c r="D604" s="28"/>
      <c r="E604" s="28"/>
    </row>
    <row r="605" spans="1:5" x14ac:dyDescent="0.25">
      <c r="A605" s="60"/>
      <c r="B605" s="60"/>
      <c r="C605" s="60"/>
      <c r="D605" s="28"/>
      <c r="E605" s="28"/>
    </row>
    <row r="606" spans="1:5" x14ac:dyDescent="0.25">
      <c r="A606" s="60"/>
      <c r="B606" s="60"/>
      <c r="C606" s="60"/>
      <c r="D606" s="28"/>
      <c r="E606" s="28"/>
    </row>
    <row r="607" spans="1:5" x14ac:dyDescent="0.25">
      <c r="A607" s="60"/>
      <c r="B607" s="60"/>
      <c r="C607" s="60"/>
      <c r="D607" s="28"/>
      <c r="E607" s="28"/>
    </row>
    <row r="608" spans="1:5" x14ac:dyDescent="0.25">
      <c r="A608" s="60"/>
      <c r="B608" s="60"/>
      <c r="C608" s="60"/>
      <c r="D608" s="28"/>
      <c r="E608" s="28"/>
    </row>
    <row r="609" spans="1:5" x14ac:dyDescent="0.25">
      <c r="A609" s="60"/>
      <c r="B609" s="60"/>
      <c r="C609" s="60"/>
      <c r="D609" s="28"/>
      <c r="E609" s="28"/>
    </row>
    <row r="610" spans="1:5" x14ac:dyDescent="0.25">
      <c r="A610" s="60"/>
      <c r="B610" s="60"/>
      <c r="C610" s="60"/>
      <c r="D610" s="28"/>
      <c r="E610" s="28"/>
    </row>
    <row r="611" spans="1:5" x14ac:dyDescent="0.25">
      <c r="A611" s="60"/>
      <c r="B611" s="60"/>
      <c r="C611" s="60"/>
      <c r="D611" s="28"/>
      <c r="E611" s="28"/>
    </row>
    <row r="612" spans="1:5" x14ac:dyDescent="0.25">
      <c r="A612" s="60"/>
      <c r="B612" s="60"/>
      <c r="C612" s="60"/>
      <c r="D612" s="28"/>
      <c r="E612" s="28"/>
    </row>
    <row r="613" spans="1:5" x14ac:dyDescent="0.25">
      <c r="A613" s="60"/>
      <c r="B613" s="60"/>
      <c r="C613" s="60"/>
      <c r="D613" s="28"/>
      <c r="E613" s="28"/>
    </row>
    <row r="614" spans="1:5" x14ac:dyDescent="0.25">
      <c r="A614" s="60"/>
      <c r="B614" s="60"/>
      <c r="C614" s="60"/>
      <c r="D614" s="28"/>
      <c r="E614" s="28"/>
    </row>
    <row r="615" spans="1:5" x14ac:dyDescent="0.25">
      <c r="A615" s="60"/>
      <c r="B615" s="60"/>
      <c r="C615" s="60"/>
      <c r="D615" s="28"/>
      <c r="E615" s="28"/>
    </row>
    <row r="616" spans="1:5" x14ac:dyDescent="0.25">
      <c r="A616" s="60"/>
      <c r="B616" s="60"/>
      <c r="C616" s="60"/>
      <c r="D616" s="28"/>
      <c r="E616" s="28"/>
    </row>
    <row r="617" spans="1:5" x14ac:dyDescent="0.25">
      <c r="A617" s="60"/>
      <c r="B617" s="60"/>
      <c r="C617" s="60"/>
      <c r="D617" s="28"/>
      <c r="E617" s="28"/>
    </row>
    <row r="618" spans="1:5" x14ac:dyDescent="0.25">
      <c r="A618" s="60"/>
      <c r="B618" s="60"/>
      <c r="C618" s="60"/>
      <c r="D618" s="28"/>
      <c r="E618" s="28"/>
    </row>
    <row r="619" spans="1:5" x14ac:dyDescent="0.25">
      <c r="A619" s="60"/>
      <c r="B619" s="60"/>
      <c r="C619" s="60"/>
      <c r="D619" s="28"/>
      <c r="E619" s="28"/>
    </row>
    <row r="620" spans="1:5" x14ac:dyDescent="0.25">
      <c r="A620" s="60"/>
      <c r="B620" s="60"/>
      <c r="C620" s="60"/>
      <c r="D620" s="28"/>
      <c r="E620" s="28"/>
    </row>
    <row r="621" spans="1:5" x14ac:dyDescent="0.25">
      <c r="A621" s="60"/>
      <c r="B621" s="60"/>
      <c r="C621" s="60"/>
      <c r="D621" s="28"/>
      <c r="E621" s="28"/>
    </row>
    <row r="622" spans="1:5" x14ac:dyDescent="0.25">
      <c r="A622" s="60"/>
      <c r="B622" s="60"/>
      <c r="C622" s="60"/>
      <c r="D622" s="28"/>
      <c r="E622" s="28"/>
    </row>
    <row r="623" spans="1:5" x14ac:dyDescent="0.25">
      <c r="A623" s="60"/>
      <c r="B623" s="60"/>
      <c r="C623" s="60"/>
      <c r="D623" s="28"/>
      <c r="E623" s="28"/>
    </row>
    <row r="624" spans="1:5" x14ac:dyDescent="0.25">
      <c r="A624" s="60"/>
      <c r="B624" s="60"/>
      <c r="C624" s="60"/>
      <c r="D624" s="28"/>
      <c r="E624" s="28"/>
    </row>
    <row r="625" spans="1:5" x14ac:dyDescent="0.25">
      <c r="A625" s="60"/>
      <c r="B625" s="60"/>
      <c r="C625" s="60"/>
      <c r="D625" s="28"/>
      <c r="E625" s="28"/>
    </row>
    <row r="626" spans="1:5" x14ac:dyDescent="0.25">
      <c r="A626" s="60"/>
      <c r="B626" s="60"/>
      <c r="C626" s="60"/>
      <c r="D626" s="28"/>
      <c r="E626" s="28"/>
    </row>
    <row r="627" spans="1:5" x14ac:dyDescent="0.25">
      <c r="A627" s="60"/>
      <c r="B627" s="60"/>
      <c r="C627" s="60"/>
      <c r="D627" s="28"/>
      <c r="E627" s="28"/>
    </row>
    <row r="628" spans="1:5" x14ac:dyDescent="0.25">
      <c r="A628" s="60"/>
      <c r="B628" s="60"/>
      <c r="C628" s="60"/>
      <c r="D628" s="28"/>
      <c r="E628" s="28"/>
    </row>
    <row r="629" spans="1:5" x14ac:dyDescent="0.25">
      <c r="A629" s="60"/>
      <c r="B629" s="60"/>
      <c r="C629" s="60"/>
      <c r="D629" s="28"/>
      <c r="E629" s="28"/>
    </row>
    <row r="630" spans="1:5" x14ac:dyDescent="0.25">
      <c r="A630" s="60"/>
      <c r="B630" s="60"/>
      <c r="C630" s="60"/>
      <c r="D630" s="28"/>
      <c r="E630" s="28"/>
    </row>
    <row r="631" spans="1:5" x14ac:dyDescent="0.25">
      <c r="A631" s="60"/>
      <c r="B631" s="60"/>
      <c r="C631" s="60"/>
      <c r="D631" s="28"/>
      <c r="E631" s="28"/>
    </row>
    <row r="632" spans="1:5" x14ac:dyDescent="0.25">
      <c r="A632" s="60"/>
      <c r="B632" s="60"/>
      <c r="C632" s="60"/>
      <c r="D632" s="28"/>
      <c r="E632" s="28"/>
    </row>
    <row r="633" spans="1:5" x14ac:dyDescent="0.25">
      <c r="A633" s="60"/>
      <c r="B633" s="60"/>
      <c r="C633" s="60"/>
      <c r="D633" s="28"/>
      <c r="E633" s="28"/>
    </row>
    <row r="634" spans="1:5" x14ac:dyDescent="0.25">
      <c r="A634" s="60"/>
      <c r="B634" s="60"/>
      <c r="C634" s="60"/>
      <c r="D634" s="28"/>
      <c r="E634" s="28"/>
    </row>
    <row r="635" spans="1:5" x14ac:dyDescent="0.25">
      <c r="A635" s="60"/>
      <c r="B635" s="60"/>
      <c r="C635" s="60"/>
      <c r="D635" s="28"/>
      <c r="E635" s="28"/>
    </row>
    <row r="636" spans="1:5" x14ac:dyDescent="0.25">
      <c r="A636" s="60"/>
      <c r="B636" s="60"/>
      <c r="C636" s="60"/>
      <c r="D636" s="28"/>
      <c r="E636" s="28"/>
    </row>
    <row r="637" spans="1:5" x14ac:dyDescent="0.25">
      <c r="A637" s="60"/>
      <c r="B637" s="60"/>
      <c r="C637" s="60"/>
      <c r="D637" s="28"/>
      <c r="E637" s="28"/>
    </row>
    <row r="638" spans="1:5" x14ac:dyDescent="0.25">
      <c r="A638" s="60"/>
      <c r="B638" s="60"/>
      <c r="C638" s="60"/>
      <c r="D638" s="28"/>
      <c r="E638" s="28"/>
    </row>
    <row r="639" spans="1:5" x14ac:dyDescent="0.25">
      <c r="A639" s="60"/>
      <c r="B639" s="60"/>
      <c r="C639" s="60"/>
      <c r="D639" s="28"/>
      <c r="E639" s="28"/>
    </row>
    <row r="640" spans="1:5" x14ac:dyDescent="0.25">
      <c r="A640" s="60"/>
      <c r="B640" s="60"/>
      <c r="C640" s="60"/>
      <c r="D640" s="28"/>
      <c r="E640" s="28"/>
    </row>
    <row r="641" spans="1:5" x14ac:dyDescent="0.25">
      <c r="A641" s="60"/>
      <c r="B641" s="60"/>
      <c r="C641" s="60"/>
      <c r="D641" s="28"/>
      <c r="E641" s="28"/>
    </row>
    <row r="642" spans="1:5" x14ac:dyDescent="0.25">
      <c r="A642" s="60"/>
      <c r="B642" s="60"/>
      <c r="C642" s="60"/>
      <c r="D642" s="28"/>
      <c r="E642" s="28"/>
    </row>
    <row r="643" spans="1:5" x14ac:dyDescent="0.25">
      <c r="A643" s="60"/>
      <c r="B643" s="60"/>
      <c r="C643" s="60"/>
      <c r="D643" s="28"/>
      <c r="E643" s="28"/>
    </row>
    <row r="644" spans="1:5" x14ac:dyDescent="0.25">
      <c r="A644" s="60"/>
      <c r="B644" s="60"/>
      <c r="C644" s="60"/>
      <c r="D644" s="28"/>
      <c r="E644" s="28"/>
    </row>
    <row r="645" spans="1:5" x14ac:dyDescent="0.25">
      <c r="A645" s="60"/>
      <c r="B645" s="60"/>
      <c r="C645" s="60"/>
      <c r="D645" s="28"/>
      <c r="E645" s="28"/>
    </row>
    <row r="646" spans="1:5" x14ac:dyDescent="0.25">
      <c r="A646" s="60"/>
      <c r="B646" s="60"/>
      <c r="C646" s="60"/>
      <c r="D646" s="28"/>
      <c r="E646" s="28"/>
    </row>
    <row r="647" spans="1:5" x14ac:dyDescent="0.25">
      <c r="A647" s="60"/>
      <c r="B647" s="60"/>
      <c r="C647" s="60"/>
      <c r="D647" s="28"/>
      <c r="E647" s="28"/>
    </row>
    <row r="648" spans="1:5" x14ac:dyDescent="0.25">
      <c r="A648" s="60"/>
      <c r="B648" s="60"/>
      <c r="C648" s="60"/>
      <c r="D648" s="28"/>
      <c r="E648" s="28"/>
    </row>
    <row r="649" spans="1:5" x14ac:dyDescent="0.25">
      <c r="A649" s="60"/>
      <c r="B649" s="60"/>
      <c r="C649" s="60"/>
      <c r="D649" s="28"/>
      <c r="E649" s="28"/>
    </row>
    <row r="650" spans="1:5" x14ac:dyDescent="0.25">
      <c r="A650" s="60"/>
      <c r="B650" s="60"/>
      <c r="C650" s="60"/>
      <c r="D650" s="28"/>
      <c r="E650" s="28"/>
    </row>
    <row r="651" spans="1:5" x14ac:dyDescent="0.25">
      <c r="A651" s="60"/>
      <c r="B651" s="60"/>
      <c r="C651" s="60"/>
      <c r="D651" s="28"/>
      <c r="E651" s="28"/>
    </row>
    <row r="652" spans="1:5" x14ac:dyDescent="0.25">
      <c r="A652" s="60"/>
      <c r="B652" s="60"/>
      <c r="C652" s="60"/>
      <c r="D652" s="28"/>
      <c r="E652" s="28"/>
    </row>
    <row r="653" spans="1:5" x14ac:dyDescent="0.25">
      <c r="A653" s="60"/>
      <c r="B653" s="60"/>
      <c r="C653" s="60"/>
      <c r="D653" s="28"/>
      <c r="E653" s="28"/>
    </row>
    <row r="654" spans="1:5" x14ac:dyDescent="0.25">
      <c r="A654" s="60"/>
      <c r="B654" s="60"/>
      <c r="C654" s="60"/>
      <c r="D654" s="28"/>
      <c r="E654" s="28"/>
    </row>
    <row r="655" spans="1:5" x14ac:dyDescent="0.25">
      <c r="A655" s="60"/>
      <c r="B655" s="60"/>
      <c r="C655" s="60"/>
      <c r="D655" s="28"/>
      <c r="E655" s="28"/>
    </row>
    <row r="656" spans="1:5" x14ac:dyDescent="0.25">
      <c r="A656" s="60"/>
      <c r="B656" s="60"/>
      <c r="C656" s="60"/>
      <c r="D656" s="28"/>
      <c r="E656" s="28"/>
    </row>
    <row r="657" spans="1:5" x14ac:dyDescent="0.25">
      <c r="A657" s="60"/>
      <c r="B657" s="60"/>
      <c r="C657" s="60"/>
      <c r="D657" s="28"/>
      <c r="E657" s="28"/>
    </row>
    <row r="658" spans="1:5" x14ac:dyDescent="0.25">
      <c r="A658" s="60"/>
      <c r="B658" s="60"/>
      <c r="C658" s="60"/>
      <c r="D658" s="28"/>
      <c r="E658" s="28"/>
    </row>
    <row r="659" spans="1:5" x14ac:dyDescent="0.25">
      <c r="A659" s="60"/>
      <c r="B659" s="60"/>
      <c r="C659" s="60"/>
      <c r="D659" s="28"/>
      <c r="E659" s="28"/>
    </row>
    <row r="660" spans="1:5" x14ac:dyDescent="0.25">
      <c r="A660" s="60"/>
      <c r="B660" s="60"/>
      <c r="C660" s="60"/>
      <c r="D660" s="28"/>
      <c r="E660" s="28"/>
    </row>
    <row r="661" spans="1:5" x14ac:dyDescent="0.25">
      <c r="A661" s="60"/>
      <c r="B661" s="60"/>
      <c r="C661" s="60"/>
      <c r="D661" s="28"/>
      <c r="E661" s="28"/>
    </row>
    <row r="662" spans="1:5" x14ac:dyDescent="0.25">
      <c r="A662" s="60"/>
      <c r="B662" s="60"/>
      <c r="C662" s="60"/>
      <c r="D662" s="28"/>
      <c r="E662" s="28"/>
    </row>
    <row r="663" spans="1:5" x14ac:dyDescent="0.25">
      <c r="A663" s="60"/>
      <c r="B663" s="60"/>
      <c r="C663" s="60"/>
      <c r="D663" s="28"/>
      <c r="E663" s="28"/>
    </row>
    <row r="664" spans="1:5" x14ac:dyDescent="0.25">
      <c r="A664" s="60"/>
      <c r="B664" s="60"/>
      <c r="C664" s="60"/>
      <c r="D664" s="28"/>
      <c r="E664" s="28"/>
    </row>
    <row r="665" spans="1:5" x14ac:dyDescent="0.25">
      <c r="A665" s="60"/>
      <c r="B665" s="60"/>
      <c r="C665" s="60"/>
      <c r="D665" s="28"/>
      <c r="E665" s="28"/>
    </row>
    <row r="666" spans="1:5" x14ac:dyDescent="0.25">
      <c r="A666" s="60"/>
      <c r="B666" s="60"/>
      <c r="C666" s="60"/>
      <c r="D666" s="28"/>
      <c r="E666" s="28"/>
    </row>
    <row r="667" spans="1:5" x14ac:dyDescent="0.25">
      <c r="A667" s="60"/>
      <c r="B667" s="60"/>
      <c r="C667" s="60"/>
      <c r="D667" s="28"/>
      <c r="E667" s="28"/>
    </row>
    <row r="668" spans="1:5" x14ac:dyDescent="0.25">
      <c r="A668" s="60"/>
      <c r="B668" s="60"/>
      <c r="C668" s="60"/>
      <c r="D668" s="28"/>
      <c r="E668" s="28"/>
    </row>
    <row r="669" spans="1:5" x14ac:dyDescent="0.25">
      <c r="A669" s="60"/>
      <c r="B669" s="60"/>
      <c r="C669" s="60"/>
      <c r="D669" s="28"/>
      <c r="E669" s="28"/>
    </row>
    <row r="670" spans="1:5" x14ac:dyDescent="0.25">
      <c r="A670" s="60"/>
      <c r="B670" s="60"/>
      <c r="C670" s="60"/>
      <c r="D670" s="28"/>
      <c r="E670" s="28"/>
    </row>
    <row r="671" spans="1:5" x14ac:dyDescent="0.25">
      <c r="A671" s="60"/>
      <c r="B671" s="60"/>
      <c r="C671" s="60"/>
      <c r="D671" s="28"/>
      <c r="E671" s="28"/>
    </row>
    <row r="672" spans="1:5" x14ac:dyDescent="0.25">
      <c r="A672" s="60"/>
      <c r="B672" s="60"/>
      <c r="C672" s="60"/>
      <c r="D672" s="28"/>
      <c r="E672" s="28"/>
    </row>
    <row r="673" spans="1:5" x14ac:dyDescent="0.25">
      <c r="A673" s="60"/>
      <c r="B673" s="60"/>
      <c r="C673" s="60"/>
      <c r="D673" s="28"/>
      <c r="E673" s="28"/>
    </row>
    <row r="674" spans="1:5" x14ac:dyDescent="0.25">
      <c r="A674" s="60"/>
      <c r="B674" s="60"/>
      <c r="C674" s="60"/>
      <c r="D674" s="28"/>
      <c r="E674" s="28"/>
    </row>
    <row r="675" spans="1:5" x14ac:dyDescent="0.25">
      <c r="A675" s="60"/>
      <c r="B675" s="60"/>
      <c r="C675" s="60"/>
      <c r="D675" s="28"/>
      <c r="E675" s="28"/>
    </row>
    <row r="676" spans="1:5" x14ac:dyDescent="0.25">
      <c r="A676" s="60"/>
      <c r="B676" s="60"/>
      <c r="C676" s="60"/>
      <c r="D676" s="28"/>
      <c r="E676" s="28"/>
    </row>
    <row r="677" spans="1:5" x14ac:dyDescent="0.25">
      <c r="A677" s="60"/>
      <c r="B677" s="60"/>
      <c r="C677" s="60"/>
      <c r="D677" s="28"/>
      <c r="E677" s="28"/>
    </row>
    <row r="678" spans="1:5" x14ac:dyDescent="0.25">
      <c r="A678" s="60"/>
      <c r="B678" s="60"/>
      <c r="C678" s="60"/>
      <c r="D678" s="28"/>
      <c r="E678" s="28"/>
    </row>
    <row r="679" spans="1:5" x14ac:dyDescent="0.25">
      <c r="A679" s="60"/>
      <c r="B679" s="60"/>
      <c r="C679" s="60"/>
      <c r="D679" s="28"/>
      <c r="E679" s="28"/>
    </row>
    <row r="680" spans="1:5" x14ac:dyDescent="0.25">
      <c r="A680" s="60"/>
      <c r="B680" s="60"/>
      <c r="C680" s="60"/>
      <c r="D680" s="28"/>
      <c r="E680" s="28"/>
    </row>
    <row r="681" spans="1:5" x14ac:dyDescent="0.25">
      <c r="A681" s="60"/>
      <c r="B681" s="60"/>
      <c r="C681" s="60"/>
      <c r="D681" s="28"/>
      <c r="E681" s="28"/>
    </row>
    <row r="682" spans="1:5" x14ac:dyDescent="0.25">
      <c r="A682" s="60"/>
      <c r="B682" s="60"/>
      <c r="C682" s="60"/>
      <c r="D682" s="28"/>
      <c r="E682" s="28"/>
    </row>
    <row r="683" spans="1:5" x14ac:dyDescent="0.25">
      <c r="A683" s="60"/>
      <c r="B683" s="60"/>
      <c r="C683" s="60"/>
      <c r="D683" s="28"/>
      <c r="E683" s="28"/>
    </row>
    <row r="684" spans="1:5" x14ac:dyDescent="0.25">
      <c r="A684" s="60"/>
      <c r="B684" s="60"/>
      <c r="C684" s="60"/>
      <c r="D684" s="28"/>
      <c r="E684" s="28"/>
    </row>
    <row r="685" spans="1:5" x14ac:dyDescent="0.25">
      <c r="A685" s="60"/>
      <c r="B685" s="60"/>
      <c r="C685" s="60"/>
      <c r="D685" s="28"/>
      <c r="E685" s="28"/>
    </row>
    <row r="686" spans="1:5" x14ac:dyDescent="0.25">
      <c r="A686" s="60"/>
      <c r="B686" s="60"/>
      <c r="C686" s="60"/>
      <c r="D686" s="28"/>
      <c r="E686" s="28"/>
    </row>
    <row r="687" spans="1:5" x14ac:dyDescent="0.25">
      <c r="A687" s="60"/>
      <c r="B687" s="60"/>
      <c r="C687" s="60"/>
      <c r="D687" s="28"/>
      <c r="E687" s="28"/>
    </row>
    <row r="688" spans="1:5" x14ac:dyDescent="0.25">
      <c r="A688" s="60"/>
      <c r="B688" s="60"/>
      <c r="C688" s="60"/>
      <c r="D688" s="28"/>
      <c r="E688" s="28"/>
    </row>
    <row r="689" spans="1:5" x14ac:dyDescent="0.25">
      <c r="A689" s="60"/>
      <c r="B689" s="60"/>
      <c r="C689" s="60"/>
      <c r="D689" s="28"/>
      <c r="E689" s="28"/>
    </row>
    <row r="690" spans="1:5" x14ac:dyDescent="0.25">
      <c r="A690" s="60"/>
      <c r="B690" s="60"/>
      <c r="C690" s="60"/>
      <c r="D690" s="28"/>
      <c r="E690" s="28"/>
    </row>
    <row r="691" spans="1:5" x14ac:dyDescent="0.25">
      <c r="A691" s="60"/>
      <c r="B691" s="60"/>
      <c r="C691" s="60"/>
      <c r="D691" s="28"/>
      <c r="E691" s="28"/>
    </row>
    <row r="692" spans="1:5" x14ac:dyDescent="0.25">
      <c r="A692" s="60"/>
      <c r="B692" s="60"/>
      <c r="C692" s="60"/>
      <c r="D692" s="28"/>
      <c r="E692" s="28"/>
    </row>
    <row r="693" spans="1:5" x14ac:dyDescent="0.25">
      <c r="A693" s="60"/>
      <c r="B693" s="60"/>
      <c r="C693" s="60"/>
      <c r="D693" s="28"/>
      <c r="E693" s="28"/>
    </row>
    <row r="694" spans="1:5" x14ac:dyDescent="0.25">
      <c r="A694" s="60"/>
      <c r="B694" s="60"/>
      <c r="C694" s="60"/>
      <c r="D694" s="28"/>
      <c r="E694" s="28"/>
    </row>
    <row r="695" spans="1:5" x14ac:dyDescent="0.25">
      <c r="A695" s="60"/>
      <c r="B695" s="60"/>
      <c r="C695" s="60"/>
      <c r="D695" s="28"/>
      <c r="E695" s="28"/>
    </row>
    <row r="696" spans="1:5" x14ac:dyDescent="0.25">
      <c r="A696" s="60"/>
      <c r="B696" s="60"/>
      <c r="C696" s="60"/>
      <c r="D696" s="28"/>
      <c r="E696" s="28"/>
    </row>
    <row r="697" spans="1:5" x14ac:dyDescent="0.25">
      <c r="A697" s="60"/>
      <c r="B697" s="60"/>
      <c r="C697" s="60"/>
      <c r="D697" s="28"/>
      <c r="E697" s="28"/>
    </row>
    <row r="698" spans="1:5" x14ac:dyDescent="0.25">
      <c r="A698" s="60"/>
      <c r="B698" s="60"/>
      <c r="C698" s="60"/>
      <c r="D698" s="28"/>
      <c r="E698" s="28"/>
    </row>
    <row r="699" spans="1:5" x14ac:dyDescent="0.25">
      <c r="A699" s="60"/>
      <c r="B699" s="60"/>
      <c r="C699" s="60"/>
      <c r="D699" s="28"/>
      <c r="E699" s="28"/>
    </row>
    <row r="700" spans="1:5" x14ac:dyDescent="0.25">
      <c r="A700" s="60"/>
      <c r="B700" s="60"/>
      <c r="C700" s="60"/>
      <c r="D700" s="28"/>
      <c r="E700" s="28"/>
    </row>
    <row r="701" spans="1:5" x14ac:dyDescent="0.25">
      <c r="A701" s="60"/>
      <c r="B701" s="60"/>
      <c r="C701" s="60"/>
      <c r="D701" s="28"/>
      <c r="E701" s="28"/>
    </row>
    <row r="702" spans="1:5" x14ac:dyDescent="0.25">
      <c r="A702" s="60"/>
      <c r="B702" s="60"/>
      <c r="C702" s="60"/>
      <c r="D702" s="28"/>
      <c r="E702" s="28"/>
    </row>
    <row r="703" spans="1:5" x14ac:dyDescent="0.25">
      <c r="A703" s="60"/>
      <c r="B703" s="60"/>
      <c r="C703" s="60"/>
      <c r="D703" s="28"/>
      <c r="E703" s="28"/>
    </row>
    <row r="704" spans="1:5" x14ac:dyDescent="0.25">
      <c r="A704" s="60"/>
      <c r="B704" s="60"/>
      <c r="C704" s="60"/>
      <c r="D704" s="28"/>
      <c r="E704" s="28"/>
    </row>
    <row r="705" spans="1:5" x14ac:dyDescent="0.25">
      <c r="A705" s="60"/>
      <c r="B705" s="60"/>
      <c r="C705" s="60"/>
      <c r="D705" s="28"/>
      <c r="E705" s="28"/>
    </row>
    <row r="706" spans="1:5" x14ac:dyDescent="0.25">
      <c r="A706" s="60"/>
      <c r="B706" s="60"/>
      <c r="C706" s="60"/>
      <c r="D706" s="28"/>
      <c r="E706" s="28"/>
    </row>
    <row r="707" spans="1:5" x14ac:dyDescent="0.25">
      <c r="A707" s="60"/>
      <c r="B707" s="60"/>
      <c r="C707" s="60"/>
      <c r="D707" s="28"/>
      <c r="E707" s="28"/>
    </row>
    <row r="708" spans="1:5" x14ac:dyDescent="0.25">
      <c r="A708" s="60"/>
      <c r="B708" s="60"/>
      <c r="C708" s="60"/>
      <c r="D708" s="28"/>
      <c r="E708" s="28"/>
    </row>
    <row r="709" spans="1:5" x14ac:dyDescent="0.25">
      <c r="A709" s="60"/>
      <c r="B709" s="60"/>
      <c r="C709" s="60"/>
      <c r="D709" s="28"/>
      <c r="E709" s="28"/>
    </row>
    <row r="710" spans="1:5" x14ac:dyDescent="0.25">
      <c r="A710" s="60"/>
      <c r="B710" s="60"/>
      <c r="C710" s="60"/>
      <c r="D710" s="28"/>
      <c r="E710" s="28"/>
    </row>
    <row r="711" spans="1:5" x14ac:dyDescent="0.25">
      <c r="A711" s="60"/>
      <c r="B711" s="60"/>
      <c r="C711" s="60"/>
      <c r="D711" s="28"/>
      <c r="E711" s="28"/>
    </row>
    <row r="712" spans="1:5" x14ac:dyDescent="0.25">
      <c r="A712" s="60"/>
      <c r="B712" s="60"/>
      <c r="C712" s="60"/>
      <c r="D712" s="28"/>
      <c r="E712" s="28"/>
    </row>
    <row r="713" spans="1:5" x14ac:dyDescent="0.25">
      <c r="A713" s="60"/>
      <c r="B713" s="60"/>
      <c r="C713" s="60"/>
      <c r="D713" s="28"/>
      <c r="E713" s="28"/>
    </row>
    <row r="714" spans="1:5" x14ac:dyDescent="0.25">
      <c r="A714" s="60"/>
      <c r="B714" s="60"/>
      <c r="C714" s="60"/>
      <c r="D714" s="28"/>
      <c r="E714" s="28"/>
    </row>
    <row r="715" spans="1:5" x14ac:dyDescent="0.25">
      <c r="A715" s="60"/>
      <c r="B715" s="60"/>
      <c r="C715" s="60"/>
      <c r="D715" s="28"/>
      <c r="E715" s="28"/>
    </row>
    <row r="716" spans="1:5" x14ac:dyDescent="0.25">
      <c r="A716" s="60"/>
      <c r="B716" s="60"/>
      <c r="C716" s="60"/>
      <c r="D716" s="28"/>
      <c r="E716" s="28"/>
    </row>
    <row r="717" spans="1:5" x14ac:dyDescent="0.25">
      <c r="A717" s="60"/>
      <c r="B717" s="60"/>
      <c r="C717" s="60"/>
      <c r="D717" s="28"/>
      <c r="E717" s="28"/>
    </row>
    <row r="718" spans="1:5" x14ac:dyDescent="0.25">
      <c r="A718" s="60"/>
      <c r="B718" s="60"/>
      <c r="C718" s="60"/>
      <c r="D718" s="28"/>
      <c r="E718" s="28"/>
    </row>
    <row r="719" spans="1:5" x14ac:dyDescent="0.25">
      <c r="A719" s="60"/>
      <c r="B719" s="60"/>
      <c r="C719" s="60"/>
      <c r="D719" s="28"/>
      <c r="E719" s="28"/>
    </row>
    <row r="720" spans="1:5" x14ac:dyDescent="0.25">
      <c r="A720" s="60"/>
      <c r="B720" s="60"/>
      <c r="C720" s="60"/>
      <c r="D720" s="28"/>
      <c r="E720" s="28"/>
    </row>
    <row r="721" spans="1:5" x14ac:dyDescent="0.25">
      <c r="A721" s="60"/>
      <c r="B721" s="60"/>
      <c r="C721" s="60"/>
      <c r="D721" s="28"/>
      <c r="E721" s="28"/>
    </row>
    <row r="722" spans="1:5" x14ac:dyDescent="0.25">
      <c r="A722" s="60"/>
      <c r="B722" s="60"/>
      <c r="C722" s="60"/>
      <c r="D722" s="28"/>
      <c r="E722" s="28"/>
    </row>
    <row r="723" spans="1:5" x14ac:dyDescent="0.25">
      <c r="A723" s="60"/>
      <c r="B723" s="60"/>
      <c r="C723" s="60"/>
      <c r="D723" s="28"/>
      <c r="E723" s="28"/>
    </row>
    <row r="724" spans="1:5" x14ac:dyDescent="0.25">
      <c r="A724" s="60"/>
      <c r="B724" s="60"/>
      <c r="C724" s="60"/>
      <c r="D724" s="28"/>
      <c r="E724" s="28"/>
    </row>
    <row r="725" spans="1:5" x14ac:dyDescent="0.25">
      <c r="A725" s="60"/>
      <c r="B725" s="60"/>
      <c r="C725" s="60"/>
      <c r="D725" s="28"/>
      <c r="E725" s="28"/>
    </row>
    <row r="726" spans="1:5" x14ac:dyDescent="0.25">
      <c r="A726" s="60"/>
      <c r="B726" s="60"/>
      <c r="C726" s="60"/>
      <c r="D726" s="28"/>
      <c r="E726" s="28"/>
    </row>
    <row r="727" spans="1:5" x14ac:dyDescent="0.25">
      <c r="A727" s="60"/>
      <c r="B727" s="60"/>
      <c r="C727" s="60"/>
      <c r="D727" s="28"/>
      <c r="E727" s="28"/>
    </row>
    <row r="728" spans="1:5" x14ac:dyDescent="0.25">
      <c r="A728" s="60"/>
      <c r="B728" s="60"/>
      <c r="C728" s="60"/>
      <c r="D728" s="28"/>
      <c r="E728" s="28"/>
    </row>
    <row r="729" spans="1:5" x14ac:dyDescent="0.25">
      <c r="A729" s="60"/>
      <c r="B729" s="60"/>
      <c r="C729" s="60"/>
      <c r="D729" s="28"/>
      <c r="E729" s="28"/>
    </row>
    <row r="730" spans="1:5" x14ac:dyDescent="0.25">
      <c r="A730" s="60"/>
      <c r="B730" s="60"/>
      <c r="C730" s="60"/>
      <c r="D730" s="28"/>
      <c r="E730" s="28"/>
    </row>
    <row r="731" spans="1:5" x14ac:dyDescent="0.25">
      <c r="A731" s="60"/>
      <c r="B731" s="60"/>
      <c r="C731" s="60"/>
      <c r="D731" s="28"/>
      <c r="E731" s="28"/>
    </row>
    <row r="732" spans="1:5" x14ac:dyDescent="0.25">
      <c r="A732" s="60"/>
      <c r="B732" s="60"/>
      <c r="C732" s="60"/>
      <c r="D732" s="28"/>
      <c r="E732" s="28"/>
    </row>
    <row r="733" spans="1:5" x14ac:dyDescent="0.25">
      <c r="A733" s="60"/>
      <c r="B733" s="60"/>
      <c r="C733" s="60"/>
      <c r="D733" s="28"/>
      <c r="E733" s="28"/>
    </row>
    <row r="734" spans="1:5" x14ac:dyDescent="0.25">
      <c r="A734" s="60"/>
      <c r="B734" s="60"/>
      <c r="C734" s="60"/>
      <c r="D734" s="28"/>
      <c r="E734" s="28"/>
    </row>
    <row r="735" spans="1:5" x14ac:dyDescent="0.25">
      <c r="A735" s="60"/>
      <c r="B735" s="60"/>
      <c r="C735" s="60"/>
      <c r="D735" s="28"/>
      <c r="E735" s="28"/>
    </row>
    <row r="736" spans="1:5" x14ac:dyDescent="0.25">
      <c r="A736" s="60"/>
      <c r="B736" s="60"/>
      <c r="C736" s="60"/>
      <c r="D736" s="28"/>
      <c r="E736" s="28"/>
    </row>
    <row r="737" spans="1:5" x14ac:dyDescent="0.25">
      <c r="A737" s="60"/>
      <c r="B737" s="60"/>
      <c r="C737" s="60"/>
      <c r="D737" s="28"/>
      <c r="E737" s="28"/>
    </row>
    <row r="738" spans="1:5" x14ac:dyDescent="0.25">
      <c r="A738" s="60"/>
      <c r="B738" s="60"/>
      <c r="C738" s="60"/>
      <c r="D738" s="28"/>
      <c r="E738" s="28"/>
    </row>
    <row r="739" spans="1:5" x14ac:dyDescent="0.25">
      <c r="A739" s="60"/>
      <c r="B739" s="60"/>
      <c r="C739" s="60"/>
      <c r="D739" s="28"/>
      <c r="E739" s="28"/>
    </row>
    <row r="740" spans="1:5" x14ac:dyDescent="0.25">
      <c r="A740" s="60"/>
      <c r="B740" s="60"/>
      <c r="C740" s="60"/>
      <c r="D740" s="28"/>
      <c r="E740" s="28"/>
    </row>
    <row r="741" spans="1:5" x14ac:dyDescent="0.25">
      <c r="A741" s="60"/>
      <c r="B741" s="60"/>
      <c r="C741" s="60"/>
      <c r="D741" s="28"/>
      <c r="E741" s="28"/>
    </row>
    <row r="742" spans="1:5" x14ac:dyDescent="0.25">
      <c r="A742" s="60"/>
      <c r="B742" s="60"/>
      <c r="C742" s="60"/>
      <c r="D742" s="28"/>
      <c r="E742" s="28"/>
    </row>
    <row r="743" spans="1:5" x14ac:dyDescent="0.25">
      <c r="A743" s="60"/>
      <c r="B743" s="60"/>
      <c r="C743" s="60"/>
      <c r="D743" s="28"/>
      <c r="E743" s="28"/>
    </row>
    <row r="744" spans="1:5" x14ac:dyDescent="0.25">
      <c r="A744" s="60"/>
      <c r="B744" s="60"/>
      <c r="C744" s="60"/>
      <c r="D744" s="28"/>
      <c r="E744" s="28"/>
    </row>
    <row r="745" spans="1:5" x14ac:dyDescent="0.25">
      <c r="A745" s="60"/>
      <c r="B745" s="60"/>
      <c r="C745" s="60"/>
      <c r="D745" s="28"/>
      <c r="E745" s="28"/>
    </row>
    <row r="746" spans="1:5" x14ac:dyDescent="0.25">
      <c r="A746" s="60"/>
      <c r="B746" s="60"/>
      <c r="C746" s="60"/>
      <c r="D746" s="28"/>
      <c r="E746" s="28"/>
    </row>
    <row r="747" spans="1:5" x14ac:dyDescent="0.25">
      <c r="A747" s="60"/>
      <c r="B747" s="60"/>
      <c r="C747" s="60"/>
      <c r="D747" s="28"/>
      <c r="E747" s="28"/>
    </row>
    <row r="748" spans="1:5" x14ac:dyDescent="0.25">
      <c r="A748" s="60"/>
      <c r="B748" s="60"/>
      <c r="C748" s="60"/>
      <c r="D748" s="28"/>
      <c r="E748" s="28"/>
    </row>
    <row r="749" spans="1:5" x14ac:dyDescent="0.25">
      <c r="A749" s="60"/>
      <c r="B749" s="60"/>
      <c r="C749" s="60"/>
      <c r="D749" s="28"/>
      <c r="E749" s="28"/>
    </row>
    <row r="750" spans="1:5" x14ac:dyDescent="0.25">
      <c r="A750" s="60"/>
      <c r="B750" s="60"/>
      <c r="C750" s="60"/>
      <c r="D750" s="28"/>
      <c r="E750" s="28"/>
    </row>
    <row r="751" spans="1:5" x14ac:dyDescent="0.25">
      <c r="A751" s="60"/>
      <c r="B751" s="60"/>
      <c r="C751" s="60"/>
      <c r="D751" s="28"/>
      <c r="E751" s="28"/>
    </row>
    <row r="752" spans="1:5" x14ac:dyDescent="0.25">
      <c r="A752" s="60"/>
      <c r="B752" s="60"/>
      <c r="C752" s="60"/>
      <c r="D752" s="28"/>
      <c r="E752" s="28"/>
    </row>
    <row r="753" spans="1:5" x14ac:dyDescent="0.25">
      <c r="A753" s="60"/>
      <c r="B753" s="60"/>
      <c r="C753" s="60"/>
      <c r="D753" s="28"/>
      <c r="E753" s="28"/>
    </row>
    <row r="754" spans="1:5" x14ac:dyDescent="0.25">
      <c r="A754" s="60"/>
      <c r="B754" s="60"/>
      <c r="C754" s="60"/>
      <c r="D754" s="28"/>
      <c r="E754" s="28"/>
    </row>
    <row r="755" spans="1:5" x14ac:dyDescent="0.25">
      <c r="A755" s="60"/>
      <c r="B755" s="60"/>
      <c r="C755" s="60"/>
      <c r="D755" s="28"/>
      <c r="E755" s="28"/>
    </row>
    <row r="756" spans="1:5" x14ac:dyDescent="0.25">
      <c r="A756" s="60"/>
      <c r="B756" s="60"/>
      <c r="C756" s="60"/>
      <c r="D756" s="28"/>
      <c r="E756" s="28"/>
    </row>
    <row r="757" spans="1:5" x14ac:dyDescent="0.25">
      <c r="A757" s="60"/>
      <c r="B757" s="60"/>
      <c r="C757" s="60"/>
      <c r="D757" s="28"/>
      <c r="E757" s="28"/>
    </row>
    <row r="758" spans="1:5" x14ac:dyDescent="0.25">
      <c r="A758" s="60"/>
      <c r="B758" s="60"/>
      <c r="C758" s="60"/>
      <c r="D758" s="28"/>
      <c r="E758" s="28"/>
    </row>
    <row r="759" spans="1:5" x14ac:dyDescent="0.25">
      <c r="A759" s="60"/>
      <c r="B759" s="60"/>
      <c r="C759" s="60"/>
      <c r="D759" s="28"/>
      <c r="E759" s="28"/>
    </row>
    <row r="760" spans="1:5" x14ac:dyDescent="0.25">
      <c r="A760" s="60"/>
      <c r="B760" s="60"/>
      <c r="C760" s="60"/>
      <c r="D760" s="28"/>
      <c r="E760" s="28"/>
    </row>
    <row r="761" spans="1:5" x14ac:dyDescent="0.25">
      <c r="A761" s="60"/>
      <c r="B761" s="60"/>
      <c r="C761" s="60"/>
      <c r="D761" s="28"/>
      <c r="E761" s="28"/>
    </row>
    <row r="762" spans="1:5" x14ac:dyDescent="0.25">
      <c r="A762" s="60"/>
      <c r="B762" s="60"/>
      <c r="C762" s="60"/>
      <c r="D762" s="28"/>
      <c r="E762" s="28"/>
    </row>
    <row r="763" spans="1:5" x14ac:dyDescent="0.25">
      <c r="A763" s="60"/>
      <c r="B763" s="60"/>
      <c r="C763" s="60"/>
      <c r="D763" s="28"/>
      <c r="E763" s="28"/>
    </row>
    <row r="764" spans="1:5" x14ac:dyDescent="0.25">
      <c r="A764" s="60"/>
      <c r="B764" s="60"/>
      <c r="C764" s="60"/>
      <c r="D764" s="28"/>
      <c r="E764" s="28"/>
    </row>
    <row r="765" spans="1:5" x14ac:dyDescent="0.25">
      <c r="A765" s="60"/>
      <c r="B765" s="60"/>
      <c r="C765" s="60"/>
      <c r="D765" s="28"/>
      <c r="E765" s="28"/>
    </row>
    <row r="766" spans="1:5" x14ac:dyDescent="0.25">
      <c r="A766" s="60"/>
      <c r="B766" s="60"/>
      <c r="C766" s="60"/>
      <c r="D766" s="28"/>
      <c r="E766" s="28"/>
    </row>
    <row r="767" spans="1:5" x14ac:dyDescent="0.25">
      <c r="A767" s="60"/>
      <c r="B767" s="60"/>
      <c r="C767" s="60"/>
      <c r="D767" s="28"/>
      <c r="E767" s="28"/>
    </row>
    <row r="768" spans="1:5" x14ac:dyDescent="0.25">
      <c r="A768" s="60"/>
      <c r="B768" s="60"/>
      <c r="C768" s="60"/>
      <c r="D768" s="28"/>
      <c r="E768" s="28"/>
    </row>
    <row r="769" spans="1:5" x14ac:dyDescent="0.25">
      <c r="A769" s="60"/>
      <c r="B769" s="60"/>
      <c r="C769" s="60"/>
      <c r="D769" s="28"/>
      <c r="E769" s="28"/>
    </row>
    <row r="770" spans="1:5" x14ac:dyDescent="0.25">
      <c r="A770" s="60"/>
      <c r="B770" s="60"/>
      <c r="C770" s="60"/>
      <c r="D770" s="28"/>
      <c r="E770" s="28"/>
    </row>
    <row r="771" spans="1:5" x14ac:dyDescent="0.25">
      <c r="A771" s="60"/>
      <c r="B771" s="60"/>
      <c r="C771" s="60"/>
      <c r="D771" s="28"/>
      <c r="E771" s="28"/>
    </row>
    <row r="772" spans="1:5" x14ac:dyDescent="0.25">
      <c r="A772" s="60"/>
      <c r="B772" s="60"/>
      <c r="C772" s="60"/>
      <c r="D772" s="28"/>
      <c r="E772" s="28"/>
    </row>
    <row r="773" spans="1:5" x14ac:dyDescent="0.25">
      <c r="A773" s="60"/>
      <c r="B773" s="60"/>
      <c r="C773" s="60"/>
      <c r="D773" s="28"/>
      <c r="E773" s="28"/>
    </row>
    <row r="774" spans="1:5" x14ac:dyDescent="0.25">
      <c r="A774" s="60"/>
      <c r="B774" s="60"/>
      <c r="C774" s="60"/>
      <c r="D774" s="28"/>
      <c r="E774" s="28"/>
    </row>
    <row r="775" spans="1:5" x14ac:dyDescent="0.25">
      <c r="A775" s="60"/>
      <c r="B775" s="60"/>
      <c r="C775" s="60"/>
      <c r="D775" s="28"/>
      <c r="E775" s="28"/>
    </row>
    <row r="776" spans="1:5" x14ac:dyDescent="0.25">
      <c r="A776" s="60"/>
      <c r="B776" s="60"/>
      <c r="C776" s="60"/>
      <c r="D776" s="28"/>
      <c r="E776" s="28"/>
    </row>
    <row r="777" spans="1:5" x14ac:dyDescent="0.25">
      <c r="A777" s="60"/>
      <c r="B777" s="60"/>
      <c r="C777" s="60"/>
      <c r="D777" s="28"/>
      <c r="E777" s="28"/>
    </row>
    <row r="778" spans="1:5" x14ac:dyDescent="0.25">
      <c r="A778" s="60"/>
      <c r="B778" s="60"/>
      <c r="C778" s="60"/>
      <c r="D778" s="28"/>
      <c r="E778" s="28"/>
    </row>
    <row r="779" spans="1:5" x14ac:dyDescent="0.25">
      <c r="A779" s="60"/>
      <c r="B779" s="60"/>
      <c r="C779" s="60"/>
      <c r="D779" s="28"/>
      <c r="E779" s="28"/>
    </row>
    <row r="780" spans="1:5" x14ac:dyDescent="0.25">
      <c r="A780" s="60"/>
      <c r="B780" s="60"/>
      <c r="C780" s="60"/>
      <c r="D780" s="28"/>
      <c r="E780" s="28"/>
    </row>
    <row r="781" spans="1:5" x14ac:dyDescent="0.25">
      <c r="A781" s="60"/>
      <c r="B781" s="60"/>
      <c r="C781" s="60"/>
      <c r="D781" s="28"/>
      <c r="E781" s="28"/>
    </row>
    <row r="782" spans="1:5" x14ac:dyDescent="0.25">
      <c r="A782" s="60"/>
      <c r="B782" s="60"/>
      <c r="C782" s="60"/>
      <c r="D782" s="28"/>
      <c r="E782" s="28"/>
    </row>
    <row r="783" spans="1:5" x14ac:dyDescent="0.25">
      <c r="A783" s="60"/>
      <c r="B783" s="60"/>
      <c r="C783" s="60"/>
      <c r="D783" s="28"/>
      <c r="E783" s="28"/>
    </row>
    <row r="784" spans="1:5" x14ac:dyDescent="0.25">
      <c r="A784" s="60"/>
      <c r="B784" s="60"/>
      <c r="C784" s="60"/>
      <c r="D784" s="28"/>
      <c r="E784" s="28"/>
    </row>
    <row r="785" spans="1:5" x14ac:dyDescent="0.25">
      <c r="A785" s="60"/>
      <c r="B785" s="60"/>
      <c r="C785" s="60"/>
      <c r="D785" s="28"/>
      <c r="E785" s="28"/>
    </row>
    <row r="786" spans="1:5" x14ac:dyDescent="0.25">
      <c r="A786" s="60"/>
      <c r="B786" s="60"/>
      <c r="C786" s="60"/>
      <c r="D786" s="28"/>
      <c r="E786" s="28"/>
    </row>
    <row r="787" spans="1:5" x14ac:dyDescent="0.25">
      <c r="A787" s="60"/>
      <c r="B787" s="60"/>
      <c r="C787" s="60"/>
      <c r="D787" s="28"/>
      <c r="E787" s="28"/>
    </row>
    <row r="788" spans="1:5" x14ac:dyDescent="0.25">
      <c r="A788" s="60"/>
      <c r="B788" s="60"/>
      <c r="C788" s="60"/>
      <c r="D788" s="28"/>
      <c r="E788" s="28"/>
    </row>
    <row r="789" spans="1:5" x14ac:dyDescent="0.25">
      <c r="A789" s="60"/>
      <c r="B789" s="60"/>
      <c r="C789" s="60"/>
      <c r="D789" s="28"/>
      <c r="E789" s="28"/>
    </row>
    <row r="790" spans="1:5" x14ac:dyDescent="0.25">
      <c r="A790" s="60"/>
      <c r="B790" s="60"/>
      <c r="C790" s="60"/>
      <c r="D790" s="28"/>
      <c r="E790" s="28"/>
    </row>
    <row r="791" spans="1:5" x14ac:dyDescent="0.25">
      <c r="A791" s="60"/>
      <c r="B791" s="60"/>
      <c r="C791" s="60"/>
      <c r="D791" s="28"/>
      <c r="E791" s="28"/>
    </row>
    <row r="792" spans="1:5" x14ac:dyDescent="0.25">
      <c r="A792" s="60"/>
      <c r="B792" s="60"/>
      <c r="C792" s="60"/>
      <c r="D792" s="28"/>
      <c r="E792" s="28"/>
    </row>
    <row r="793" spans="1:5" x14ac:dyDescent="0.25">
      <c r="A793" s="60"/>
      <c r="B793" s="60"/>
      <c r="C793" s="60"/>
      <c r="D793" s="28"/>
      <c r="E793" s="28"/>
    </row>
    <row r="794" spans="1:5" x14ac:dyDescent="0.25">
      <c r="A794" s="60"/>
      <c r="B794" s="60"/>
      <c r="C794" s="60"/>
      <c r="D794" s="28"/>
      <c r="E794" s="28"/>
    </row>
    <row r="795" spans="1:5" x14ac:dyDescent="0.25">
      <c r="A795" s="60"/>
      <c r="B795" s="60"/>
      <c r="C795" s="60"/>
      <c r="D795" s="28"/>
      <c r="E795" s="28"/>
    </row>
    <row r="796" spans="1:5" x14ac:dyDescent="0.25">
      <c r="A796" s="60"/>
      <c r="B796" s="60"/>
      <c r="C796" s="60"/>
      <c r="D796" s="28"/>
      <c r="E796" s="28"/>
    </row>
    <row r="797" spans="1:5" x14ac:dyDescent="0.25">
      <c r="A797" s="60"/>
      <c r="B797" s="60"/>
      <c r="C797" s="60"/>
      <c r="D797" s="28"/>
      <c r="E797" s="28"/>
    </row>
    <row r="798" spans="1:5" x14ac:dyDescent="0.25">
      <c r="A798" s="60"/>
      <c r="B798" s="60"/>
      <c r="C798" s="60"/>
      <c r="D798" s="28"/>
      <c r="E798" s="28"/>
    </row>
    <row r="799" spans="1:5" x14ac:dyDescent="0.25">
      <c r="A799" s="60"/>
      <c r="B799" s="60"/>
      <c r="C799" s="60"/>
      <c r="D799" s="28"/>
      <c r="E799" s="28"/>
    </row>
    <row r="800" spans="1:5" x14ac:dyDescent="0.25">
      <c r="A800" s="60"/>
      <c r="B800" s="60"/>
      <c r="C800" s="60"/>
      <c r="D800" s="28"/>
      <c r="E800" s="28"/>
    </row>
    <row r="801" spans="1:5" x14ac:dyDescent="0.25">
      <c r="A801" s="60"/>
      <c r="B801" s="60"/>
      <c r="C801" s="60"/>
      <c r="D801" s="28"/>
      <c r="E801" s="28"/>
    </row>
    <row r="802" spans="1:5" x14ac:dyDescent="0.25">
      <c r="A802" s="60"/>
      <c r="B802" s="60"/>
      <c r="C802" s="60"/>
      <c r="D802" s="28"/>
      <c r="E802" s="28"/>
    </row>
    <row r="803" spans="1:5" x14ac:dyDescent="0.25">
      <c r="A803" s="60"/>
      <c r="B803" s="60"/>
      <c r="C803" s="60"/>
      <c r="D803" s="28"/>
      <c r="E803" s="28"/>
    </row>
    <row r="804" spans="1:5" x14ac:dyDescent="0.25">
      <c r="A804" s="60"/>
      <c r="B804" s="60"/>
      <c r="C804" s="60"/>
      <c r="D804" s="28"/>
      <c r="E804" s="28"/>
    </row>
    <row r="805" spans="1:5" x14ac:dyDescent="0.25">
      <c r="A805" s="60"/>
      <c r="B805" s="60"/>
      <c r="C805" s="60"/>
      <c r="D805" s="28"/>
      <c r="E805" s="28"/>
    </row>
    <row r="806" spans="1:5" x14ac:dyDescent="0.25">
      <c r="A806" s="60"/>
      <c r="B806" s="60"/>
      <c r="C806" s="60"/>
      <c r="D806" s="28"/>
      <c r="E806" s="28"/>
    </row>
    <row r="807" spans="1:5" x14ac:dyDescent="0.25">
      <c r="A807" s="60"/>
      <c r="B807" s="60"/>
      <c r="C807" s="60"/>
      <c r="D807" s="28"/>
      <c r="E807" s="28"/>
    </row>
    <row r="808" spans="1:5" x14ac:dyDescent="0.25">
      <c r="A808" s="60"/>
      <c r="B808" s="60"/>
      <c r="C808" s="60"/>
      <c r="D808" s="28"/>
      <c r="E808" s="28"/>
    </row>
    <row r="809" spans="1:5" x14ac:dyDescent="0.25">
      <c r="A809" s="60"/>
      <c r="B809" s="60"/>
      <c r="C809" s="60"/>
      <c r="D809" s="28"/>
      <c r="E809" s="28"/>
    </row>
    <row r="810" spans="1:5" x14ac:dyDescent="0.25">
      <c r="A810" s="60"/>
      <c r="B810" s="60"/>
      <c r="C810" s="60"/>
      <c r="D810" s="28"/>
      <c r="E810" s="28"/>
    </row>
    <row r="811" spans="1:5" x14ac:dyDescent="0.25">
      <c r="A811" s="60"/>
      <c r="B811" s="60"/>
      <c r="C811" s="60"/>
      <c r="D811" s="28"/>
      <c r="E811" s="28"/>
    </row>
    <row r="812" spans="1:5" x14ac:dyDescent="0.25">
      <c r="A812" s="60"/>
      <c r="B812" s="60"/>
      <c r="C812" s="60"/>
      <c r="D812" s="28"/>
      <c r="E812" s="28"/>
    </row>
    <row r="813" spans="1:5" x14ac:dyDescent="0.25">
      <c r="A813" s="60"/>
      <c r="B813" s="60"/>
      <c r="C813" s="60"/>
      <c r="D813" s="28"/>
      <c r="E813" s="28"/>
    </row>
    <row r="814" spans="1:5" x14ac:dyDescent="0.25">
      <c r="A814" s="60"/>
      <c r="B814" s="60"/>
      <c r="C814" s="60"/>
      <c r="D814" s="28"/>
      <c r="E814" s="28"/>
    </row>
    <row r="815" spans="1:5" x14ac:dyDescent="0.25">
      <c r="A815" s="60"/>
      <c r="B815" s="60"/>
      <c r="C815" s="60"/>
      <c r="D815" s="28"/>
      <c r="E815" s="28"/>
    </row>
    <row r="816" spans="1:5" x14ac:dyDescent="0.25">
      <c r="A816" s="60"/>
      <c r="B816" s="60"/>
      <c r="C816" s="60"/>
      <c r="D816" s="28"/>
      <c r="E816" s="28"/>
    </row>
    <row r="817" spans="1:5" x14ac:dyDescent="0.25">
      <c r="A817" s="60"/>
      <c r="B817" s="60"/>
      <c r="C817" s="60"/>
      <c r="D817" s="28"/>
      <c r="E817" s="28"/>
    </row>
    <row r="818" spans="1:5" x14ac:dyDescent="0.25">
      <c r="A818" s="60"/>
      <c r="B818" s="60"/>
      <c r="C818" s="60"/>
      <c r="D818" s="28"/>
      <c r="E818" s="28"/>
    </row>
    <row r="819" spans="1:5" x14ac:dyDescent="0.25">
      <c r="A819" s="60"/>
      <c r="B819" s="60"/>
      <c r="C819" s="60"/>
      <c r="D819" s="28"/>
      <c r="E819" s="28"/>
    </row>
    <row r="820" spans="1:5" x14ac:dyDescent="0.25">
      <c r="A820" s="60"/>
      <c r="B820" s="60"/>
      <c r="C820" s="60"/>
      <c r="D820" s="28"/>
      <c r="E820" s="28"/>
    </row>
    <row r="821" spans="1:5" x14ac:dyDescent="0.25">
      <c r="A821" s="60"/>
      <c r="B821" s="60"/>
      <c r="C821" s="60"/>
      <c r="D821" s="28"/>
      <c r="E821" s="28"/>
    </row>
    <row r="822" spans="1:5" x14ac:dyDescent="0.25">
      <c r="A822" s="60"/>
      <c r="B822" s="60"/>
      <c r="C822" s="60"/>
      <c r="D822" s="28"/>
      <c r="E822" s="28"/>
    </row>
    <row r="823" spans="1:5" x14ac:dyDescent="0.25">
      <c r="A823" s="60"/>
      <c r="B823" s="60"/>
      <c r="C823" s="60"/>
      <c r="D823" s="28"/>
      <c r="E823" s="28"/>
    </row>
    <row r="824" spans="1:5" x14ac:dyDescent="0.25">
      <c r="A824" s="60"/>
      <c r="B824" s="60"/>
      <c r="C824" s="60"/>
      <c r="D824" s="28"/>
      <c r="E824" s="28"/>
    </row>
    <row r="825" spans="1:5" x14ac:dyDescent="0.25">
      <c r="A825" s="60"/>
      <c r="B825" s="60"/>
      <c r="C825" s="60"/>
      <c r="D825" s="28"/>
      <c r="E825" s="28"/>
    </row>
    <row r="826" spans="1:5" x14ac:dyDescent="0.25">
      <c r="A826" s="60"/>
      <c r="B826" s="60"/>
      <c r="C826" s="60"/>
      <c r="D826" s="28"/>
      <c r="E826" s="28"/>
    </row>
    <row r="827" spans="1:5" x14ac:dyDescent="0.25">
      <c r="A827" s="60"/>
      <c r="B827" s="60"/>
      <c r="C827" s="60"/>
      <c r="D827" s="28"/>
      <c r="E827" s="28"/>
    </row>
    <row r="828" spans="1:5" x14ac:dyDescent="0.25">
      <c r="A828" s="60"/>
      <c r="B828" s="60"/>
      <c r="C828" s="60"/>
      <c r="D828" s="28"/>
      <c r="E828" s="28"/>
    </row>
    <row r="829" spans="1:5" x14ac:dyDescent="0.25">
      <c r="A829" s="60"/>
      <c r="B829" s="60"/>
      <c r="C829" s="60"/>
      <c r="D829" s="28"/>
      <c r="E829" s="28"/>
    </row>
    <row r="830" spans="1:5" x14ac:dyDescent="0.25">
      <c r="A830" s="60"/>
      <c r="B830" s="60"/>
      <c r="C830" s="60"/>
      <c r="D830" s="28"/>
      <c r="E830" s="28"/>
    </row>
    <row r="831" spans="1:5" x14ac:dyDescent="0.25">
      <c r="A831" s="60"/>
      <c r="B831" s="60"/>
      <c r="C831" s="60"/>
      <c r="D831" s="28"/>
      <c r="E831" s="28"/>
    </row>
    <row r="832" spans="1:5" x14ac:dyDescent="0.25">
      <c r="A832" s="60"/>
      <c r="B832" s="60"/>
      <c r="C832" s="60"/>
      <c r="D832" s="28"/>
      <c r="E832" s="28"/>
    </row>
    <row r="833" spans="1:5" x14ac:dyDescent="0.25">
      <c r="A833" s="60"/>
      <c r="B833" s="60"/>
      <c r="C833" s="60"/>
      <c r="D833" s="28"/>
      <c r="E833" s="28"/>
    </row>
    <row r="834" spans="1:5" x14ac:dyDescent="0.25">
      <c r="A834" s="60"/>
      <c r="B834" s="60"/>
      <c r="C834" s="60"/>
      <c r="D834" s="28"/>
      <c r="E834" s="28"/>
    </row>
    <row r="835" spans="1:5" x14ac:dyDescent="0.25">
      <c r="A835" s="60"/>
      <c r="B835" s="60"/>
      <c r="C835" s="60"/>
      <c r="D835" s="28"/>
      <c r="E835" s="28"/>
    </row>
    <row r="836" spans="1:5" x14ac:dyDescent="0.25">
      <c r="A836" s="60"/>
      <c r="B836" s="60"/>
      <c r="C836" s="60"/>
      <c r="D836" s="28"/>
      <c r="E836" s="28"/>
    </row>
    <row r="837" spans="1:5" x14ac:dyDescent="0.25">
      <c r="A837" s="60"/>
      <c r="B837" s="60"/>
      <c r="C837" s="60"/>
      <c r="D837" s="28"/>
      <c r="E837" s="28"/>
    </row>
    <row r="838" spans="1:5" x14ac:dyDescent="0.25">
      <c r="A838" s="60"/>
      <c r="B838" s="60"/>
      <c r="C838" s="60"/>
      <c r="D838" s="28"/>
      <c r="E838" s="28"/>
    </row>
    <row r="839" spans="1:5" x14ac:dyDescent="0.25">
      <c r="A839" s="60"/>
      <c r="B839" s="60"/>
      <c r="C839" s="60"/>
      <c r="D839" s="28"/>
      <c r="E839" s="28"/>
    </row>
    <row r="840" spans="1:5" x14ac:dyDescent="0.25">
      <c r="A840" s="60"/>
      <c r="B840" s="60"/>
      <c r="C840" s="60"/>
      <c r="D840" s="28"/>
      <c r="E840" s="28"/>
    </row>
    <row r="841" spans="1:5" x14ac:dyDescent="0.25">
      <c r="A841" s="60"/>
      <c r="B841" s="60"/>
      <c r="C841" s="60"/>
      <c r="D841" s="28"/>
      <c r="E841" s="28"/>
    </row>
    <row r="842" spans="1:5" x14ac:dyDescent="0.25">
      <c r="A842" s="60"/>
      <c r="B842" s="60"/>
      <c r="C842" s="60"/>
      <c r="D842" s="28"/>
      <c r="E842" s="28"/>
    </row>
    <row r="843" spans="1:5" x14ac:dyDescent="0.25">
      <c r="A843" s="60"/>
      <c r="B843" s="60"/>
      <c r="C843" s="60"/>
      <c r="D843" s="28"/>
      <c r="E843" s="28"/>
    </row>
    <row r="844" spans="1:5" x14ac:dyDescent="0.25">
      <c r="A844" s="60"/>
      <c r="B844" s="60"/>
      <c r="C844" s="60"/>
      <c r="D844" s="28"/>
      <c r="E844" s="28"/>
    </row>
    <row r="845" spans="1:5" x14ac:dyDescent="0.25">
      <c r="A845" s="60"/>
      <c r="B845" s="60"/>
      <c r="C845" s="60"/>
      <c r="D845" s="28"/>
      <c r="E845" s="28"/>
    </row>
    <row r="846" spans="1:5" x14ac:dyDescent="0.25">
      <c r="A846" s="60"/>
      <c r="B846" s="60"/>
      <c r="C846" s="60"/>
      <c r="D846" s="28"/>
      <c r="E846" s="28"/>
    </row>
    <row r="847" spans="1:5" x14ac:dyDescent="0.25">
      <c r="A847" s="60"/>
      <c r="B847" s="60"/>
      <c r="C847" s="60"/>
      <c r="D847" s="28"/>
      <c r="E847" s="28"/>
    </row>
    <row r="848" spans="1:5" x14ac:dyDescent="0.25">
      <c r="A848" s="60"/>
      <c r="B848" s="60"/>
      <c r="C848" s="60"/>
      <c r="D848" s="28"/>
      <c r="E848" s="28"/>
    </row>
    <row r="849" spans="1:5" x14ac:dyDescent="0.25">
      <c r="A849" s="60"/>
      <c r="B849" s="60"/>
      <c r="C849" s="60"/>
      <c r="D849" s="28"/>
      <c r="E849" s="28"/>
    </row>
    <row r="850" spans="1:5" x14ac:dyDescent="0.25">
      <c r="A850" s="60"/>
      <c r="B850" s="60"/>
      <c r="C850" s="60"/>
      <c r="D850" s="28"/>
      <c r="E850" s="28"/>
    </row>
    <row r="851" spans="1:5" x14ac:dyDescent="0.25">
      <c r="A851" s="60"/>
      <c r="B851" s="60"/>
      <c r="C851" s="60"/>
      <c r="D851" s="28"/>
      <c r="E851" s="28"/>
    </row>
    <row r="852" spans="1:5" x14ac:dyDescent="0.25">
      <c r="A852" s="60"/>
      <c r="B852" s="60"/>
      <c r="C852" s="60"/>
      <c r="D852" s="28"/>
      <c r="E852" s="28"/>
    </row>
    <row r="853" spans="1:5" x14ac:dyDescent="0.25">
      <c r="A853" s="60"/>
      <c r="B853" s="60"/>
      <c r="C853" s="60"/>
      <c r="D853" s="28"/>
      <c r="E853" s="28"/>
    </row>
    <row r="854" spans="1:5" x14ac:dyDescent="0.25">
      <c r="A854" s="60"/>
      <c r="B854" s="60"/>
      <c r="C854" s="60"/>
      <c r="D854" s="28"/>
      <c r="E854" s="28"/>
    </row>
    <row r="855" spans="1:5" x14ac:dyDescent="0.25">
      <c r="A855" s="60"/>
      <c r="B855" s="60"/>
      <c r="C855" s="60"/>
      <c r="D855" s="28"/>
      <c r="E855" s="28"/>
    </row>
    <row r="856" spans="1:5" x14ac:dyDescent="0.25">
      <c r="A856" s="60"/>
      <c r="B856" s="60"/>
      <c r="C856" s="60"/>
      <c r="D856" s="28"/>
      <c r="E856" s="28"/>
    </row>
    <row r="857" spans="1:5" x14ac:dyDescent="0.25">
      <c r="A857" s="60"/>
      <c r="B857" s="60"/>
      <c r="C857" s="60"/>
      <c r="D857" s="28"/>
      <c r="E857" s="28"/>
    </row>
    <row r="858" spans="1:5" x14ac:dyDescent="0.25">
      <c r="A858" s="60"/>
      <c r="B858" s="60"/>
      <c r="C858" s="60"/>
      <c r="D858" s="28"/>
      <c r="E858" s="28"/>
    </row>
    <row r="859" spans="1:5" x14ac:dyDescent="0.25">
      <c r="A859" s="60"/>
      <c r="B859" s="60"/>
      <c r="C859" s="60"/>
      <c r="D859" s="28"/>
      <c r="E859" s="28"/>
    </row>
    <row r="860" spans="1:5" x14ac:dyDescent="0.25">
      <c r="A860" s="60"/>
      <c r="B860" s="60"/>
      <c r="C860" s="60"/>
      <c r="D860" s="28"/>
      <c r="E860" s="28"/>
    </row>
    <row r="861" spans="1:5" x14ac:dyDescent="0.25">
      <c r="A861" s="60"/>
      <c r="B861" s="60"/>
      <c r="C861" s="60"/>
      <c r="D861" s="28"/>
      <c r="E861" s="28"/>
    </row>
    <row r="862" spans="1:5" x14ac:dyDescent="0.25">
      <c r="A862" s="60"/>
      <c r="B862" s="60"/>
      <c r="C862" s="60"/>
      <c r="D862" s="28"/>
      <c r="E862" s="28"/>
    </row>
    <row r="863" spans="1:5" x14ac:dyDescent="0.25">
      <c r="A863" s="60"/>
      <c r="B863" s="60"/>
      <c r="C863" s="60"/>
      <c r="D863" s="28"/>
      <c r="E863" s="28"/>
    </row>
    <row r="864" spans="1:5" x14ac:dyDescent="0.25">
      <c r="A864" s="60"/>
      <c r="B864" s="60"/>
      <c r="C864" s="60"/>
      <c r="D864" s="28"/>
      <c r="E864" s="28"/>
    </row>
    <row r="865" spans="1:5" x14ac:dyDescent="0.25">
      <c r="A865" s="60"/>
      <c r="B865" s="60"/>
      <c r="C865" s="60"/>
      <c r="D865" s="28"/>
      <c r="E865" s="28"/>
    </row>
    <row r="866" spans="1:5" x14ac:dyDescent="0.25">
      <c r="A866" s="60"/>
      <c r="B866" s="60"/>
      <c r="C866" s="60"/>
      <c r="D866" s="28"/>
      <c r="E866" s="28"/>
    </row>
    <row r="867" spans="1:5" x14ac:dyDescent="0.25">
      <c r="A867" s="60"/>
      <c r="B867" s="60"/>
      <c r="C867" s="60"/>
      <c r="D867" s="28"/>
      <c r="E867" s="28"/>
    </row>
    <row r="868" spans="1:5" x14ac:dyDescent="0.25">
      <c r="A868" s="60"/>
      <c r="B868" s="60"/>
      <c r="C868" s="60"/>
      <c r="D868" s="28"/>
      <c r="E868" s="28"/>
    </row>
    <row r="869" spans="1:5" x14ac:dyDescent="0.25">
      <c r="A869" s="60"/>
      <c r="B869" s="60"/>
      <c r="C869" s="60"/>
      <c r="D869" s="28"/>
      <c r="E869" s="28"/>
    </row>
    <row r="870" spans="1:5" x14ac:dyDescent="0.25">
      <c r="A870" s="60"/>
      <c r="B870" s="60"/>
      <c r="C870" s="60"/>
      <c r="D870" s="28"/>
      <c r="E870" s="28"/>
    </row>
    <row r="871" spans="1:5" x14ac:dyDescent="0.25">
      <c r="A871" s="60"/>
      <c r="B871" s="60"/>
      <c r="C871" s="60"/>
      <c r="D871" s="28"/>
      <c r="E871" s="28"/>
    </row>
    <row r="872" spans="1:5" x14ac:dyDescent="0.25">
      <c r="A872" s="60"/>
      <c r="B872" s="60"/>
      <c r="C872" s="60"/>
      <c r="D872" s="28"/>
      <c r="E872" s="28"/>
    </row>
    <row r="873" spans="1:5" x14ac:dyDescent="0.25">
      <c r="A873" s="60"/>
      <c r="B873" s="60"/>
      <c r="C873" s="60"/>
      <c r="D873" s="28"/>
      <c r="E873" s="28"/>
    </row>
    <row r="874" spans="1:5" x14ac:dyDescent="0.25">
      <c r="A874" s="60"/>
      <c r="B874" s="60"/>
      <c r="C874" s="60"/>
      <c r="D874" s="28"/>
      <c r="E874" s="28"/>
    </row>
    <row r="875" spans="1:5" x14ac:dyDescent="0.25">
      <c r="A875" s="60"/>
      <c r="B875" s="60"/>
      <c r="C875" s="60"/>
      <c r="D875" s="28"/>
      <c r="E875" s="28"/>
    </row>
    <row r="876" spans="1:5" x14ac:dyDescent="0.25">
      <c r="A876" s="60"/>
      <c r="B876" s="60"/>
      <c r="C876" s="60"/>
      <c r="D876" s="28"/>
      <c r="E876" s="28"/>
    </row>
    <row r="877" spans="1:5" x14ac:dyDescent="0.25">
      <c r="A877" s="60"/>
      <c r="B877" s="60"/>
      <c r="C877" s="60"/>
      <c r="D877" s="28"/>
      <c r="E877" s="28"/>
    </row>
    <row r="878" spans="1:5" x14ac:dyDescent="0.25">
      <c r="A878" s="60"/>
      <c r="B878" s="60"/>
      <c r="C878" s="60"/>
      <c r="D878" s="28"/>
      <c r="E878" s="28"/>
    </row>
    <row r="879" spans="1:5" x14ac:dyDescent="0.25">
      <c r="A879" s="60"/>
      <c r="B879" s="60"/>
      <c r="C879" s="60"/>
      <c r="D879" s="28"/>
      <c r="E879" s="28"/>
    </row>
    <row r="880" spans="1:5" x14ac:dyDescent="0.25">
      <c r="A880" s="60"/>
      <c r="B880" s="60"/>
      <c r="C880" s="60"/>
      <c r="D880" s="28"/>
      <c r="E880" s="28"/>
    </row>
    <row r="881" spans="1:5" x14ac:dyDescent="0.25">
      <c r="A881" s="60"/>
      <c r="B881" s="60"/>
      <c r="C881" s="60"/>
      <c r="D881" s="28"/>
      <c r="E881" s="28"/>
    </row>
    <row r="882" spans="1:5" x14ac:dyDescent="0.25">
      <c r="A882" s="60"/>
      <c r="B882" s="60"/>
      <c r="C882" s="60"/>
      <c r="D882" s="28"/>
      <c r="E882" s="28"/>
    </row>
    <row r="883" spans="1:5" x14ac:dyDescent="0.25">
      <c r="A883" s="60"/>
      <c r="B883" s="60"/>
      <c r="C883" s="60"/>
      <c r="D883" s="28"/>
      <c r="E883" s="28"/>
    </row>
    <row r="884" spans="1:5" x14ac:dyDescent="0.25">
      <c r="A884" s="60"/>
      <c r="B884" s="60"/>
      <c r="C884" s="60"/>
      <c r="D884" s="28"/>
      <c r="E884" s="28"/>
    </row>
    <row r="885" spans="1:5" x14ac:dyDescent="0.25">
      <c r="A885" s="60"/>
      <c r="B885" s="60"/>
      <c r="C885" s="60"/>
      <c r="D885" s="28"/>
      <c r="E885" s="28"/>
    </row>
    <row r="886" spans="1:5" x14ac:dyDescent="0.25">
      <c r="A886" s="60"/>
      <c r="B886" s="60"/>
      <c r="C886" s="60"/>
      <c r="D886" s="28"/>
      <c r="E886" s="28"/>
    </row>
    <row r="887" spans="1:5" x14ac:dyDescent="0.25">
      <c r="A887" s="60"/>
      <c r="B887" s="60"/>
      <c r="C887" s="60"/>
      <c r="D887" s="28"/>
      <c r="E887" s="28"/>
    </row>
    <row r="888" spans="1:5" x14ac:dyDescent="0.25">
      <c r="A888" s="60"/>
      <c r="B888" s="60"/>
      <c r="C888" s="60"/>
      <c r="D888" s="28"/>
      <c r="E888" s="28"/>
    </row>
    <row r="889" spans="1:5" x14ac:dyDescent="0.25">
      <c r="A889" s="60"/>
      <c r="B889" s="60"/>
      <c r="C889" s="60"/>
      <c r="D889" s="28"/>
      <c r="E889" s="28"/>
    </row>
    <row r="890" spans="1:5" x14ac:dyDescent="0.25">
      <c r="A890" s="60"/>
      <c r="B890" s="60"/>
      <c r="C890" s="60"/>
      <c r="D890" s="28"/>
      <c r="E890" s="28"/>
    </row>
    <row r="891" spans="1:5" x14ac:dyDescent="0.25">
      <c r="A891" s="60"/>
      <c r="B891" s="60"/>
      <c r="C891" s="60"/>
      <c r="D891" s="28"/>
      <c r="E891" s="28"/>
    </row>
    <row r="892" spans="1:5" x14ac:dyDescent="0.25">
      <c r="A892" s="60"/>
      <c r="B892" s="60"/>
      <c r="C892" s="60"/>
      <c r="D892" s="28"/>
      <c r="E892" s="28"/>
    </row>
    <row r="893" spans="1:5" x14ac:dyDescent="0.25">
      <c r="A893" s="60"/>
      <c r="B893" s="60"/>
      <c r="C893" s="60"/>
      <c r="D893" s="28"/>
      <c r="E893" s="28"/>
    </row>
    <row r="894" spans="1:5" x14ac:dyDescent="0.25">
      <c r="A894" s="60"/>
      <c r="B894" s="60"/>
      <c r="C894" s="60"/>
      <c r="D894" s="28"/>
      <c r="E894" s="28"/>
    </row>
    <row r="895" spans="1:5" x14ac:dyDescent="0.25">
      <c r="A895" s="60"/>
      <c r="B895" s="60"/>
      <c r="C895" s="60"/>
      <c r="D895" s="28"/>
      <c r="E895" s="28"/>
    </row>
    <row r="896" spans="1:5" x14ac:dyDescent="0.25">
      <c r="A896" s="60"/>
      <c r="B896" s="60"/>
      <c r="C896" s="60"/>
      <c r="D896" s="28"/>
      <c r="E896" s="28"/>
    </row>
    <row r="897" spans="1:5" x14ac:dyDescent="0.25">
      <c r="A897" s="60"/>
      <c r="B897" s="60"/>
      <c r="C897" s="60"/>
      <c r="D897" s="28"/>
      <c r="E897" s="28"/>
    </row>
    <row r="898" spans="1:5" x14ac:dyDescent="0.25">
      <c r="A898" s="60"/>
      <c r="B898" s="60"/>
      <c r="C898" s="60"/>
      <c r="D898" s="28"/>
      <c r="E898" s="28"/>
    </row>
    <row r="899" spans="1:5" x14ac:dyDescent="0.25">
      <c r="A899" s="60"/>
      <c r="B899" s="60"/>
      <c r="C899" s="60"/>
      <c r="D899" s="28"/>
      <c r="E899" s="28"/>
    </row>
    <row r="900" spans="1:5" x14ac:dyDescent="0.25">
      <c r="A900" s="60"/>
      <c r="B900" s="60"/>
      <c r="C900" s="60"/>
      <c r="D900" s="28"/>
      <c r="E900" s="28"/>
    </row>
    <row r="901" spans="1:5" x14ac:dyDescent="0.25">
      <c r="A901" s="60"/>
      <c r="B901" s="60"/>
      <c r="C901" s="60"/>
      <c r="D901" s="28"/>
      <c r="E901" s="28"/>
    </row>
    <row r="902" spans="1:5" x14ac:dyDescent="0.25">
      <c r="A902" s="60"/>
      <c r="B902" s="60"/>
      <c r="C902" s="60"/>
      <c r="D902" s="28"/>
      <c r="E902" s="28"/>
    </row>
    <row r="903" spans="1:5" x14ac:dyDescent="0.25">
      <c r="A903" s="60"/>
      <c r="B903" s="60"/>
      <c r="C903" s="60"/>
      <c r="D903" s="28"/>
      <c r="E903" s="28"/>
    </row>
    <row r="904" spans="1:5" x14ac:dyDescent="0.25">
      <c r="A904" s="60"/>
      <c r="B904" s="60"/>
      <c r="C904" s="60"/>
      <c r="D904" s="28"/>
      <c r="E904" s="28"/>
    </row>
    <row r="905" spans="1:5" x14ac:dyDescent="0.25">
      <c r="A905" s="60"/>
      <c r="B905" s="60"/>
      <c r="C905" s="60"/>
      <c r="D905" s="28"/>
      <c r="E905" s="28"/>
    </row>
    <row r="906" spans="1:5" x14ac:dyDescent="0.25">
      <c r="A906" s="60"/>
      <c r="B906" s="60"/>
      <c r="C906" s="60"/>
      <c r="D906" s="28"/>
      <c r="E906" s="28"/>
    </row>
    <row r="907" spans="1:5" x14ac:dyDescent="0.25">
      <c r="A907" s="60"/>
      <c r="B907" s="60"/>
      <c r="C907" s="60"/>
      <c r="D907" s="28"/>
      <c r="E907" s="28"/>
    </row>
    <row r="908" spans="1:5" x14ac:dyDescent="0.25">
      <c r="A908" s="60"/>
      <c r="B908" s="60"/>
      <c r="C908" s="60"/>
      <c r="D908" s="28"/>
      <c r="E908" s="28"/>
    </row>
    <row r="909" spans="1:5" x14ac:dyDescent="0.25">
      <c r="A909" s="60"/>
      <c r="B909" s="60"/>
      <c r="C909" s="60"/>
      <c r="D909" s="28"/>
      <c r="E909" s="28"/>
    </row>
    <row r="910" spans="1:5" x14ac:dyDescent="0.25">
      <c r="A910" s="60"/>
      <c r="B910" s="60"/>
      <c r="C910" s="60"/>
      <c r="D910" s="28"/>
      <c r="E910" s="28"/>
    </row>
    <row r="911" spans="1:5" x14ac:dyDescent="0.25">
      <c r="A911" s="60"/>
      <c r="B911" s="60"/>
      <c r="C911" s="60"/>
      <c r="D911" s="28"/>
      <c r="E911" s="28"/>
    </row>
    <row r="912" spans="1:5" x14ac:dyDescent="0.25">
      <c r="A912" s="60"/>
      <c r="B912" s="60"/>
      <c r="C912" s="60"/>
      <c r="D912" s="28"/>
      <c r="E912" s="28"/>
    </row>
    <row r="913" spans="1:5" x14ac:dyDescent="0.25">
      <c r="A913" s="60"/>
      <c r="B913" s="60"/>
      <c r="C913" s="60"/>
      <c r="D913" s="28"/>
      <c r="E913" s="28"/>
    </row>
    <row r="914" spans="1:5" x14ac:dyDescent="0.25">
      <c r="A914" s="60"/>
      <c r="B914" s="60"/>
      <c r="C914" s="60"/>
      <c r="D914" s="28"/>
      <c r="E914" s="28"/>
    </row>
    <row r="915" spans="1:5" x14ac:dyDescent="0.25">
      <c r="A915" s="60"/>
      <c r="B915" s="60"/>
      <c r="C915" s="60"/>
      <c r="D915" s="28"/>
      <c r="E915" s="28"/>
    </row>
    <row r="916" spans="1:5" x14ac:dyDescent="0.25">
      <c r="A916" s="60"/>
      <c r="B916" s="60"/>
      <c r="C916" s="60"/>
      <c r="D916" s="28"/>
      <c r="E916" s="28"/>
    </row>
    <row r="917" spans="1:5" x14ac:dyDescent="0.25">
      <c r="A917" s="60"/>
      <c r="B917" s="60"/>
      <c r="C917" s="60"/>
      <c r="D917" s="28"/>
      <c r="E917" s="28"/>
    </row>
    <row r="918" spans="1:5" x14ac:dyDescent="0.25">
      <c r="A918" s="60"/>
      <c r="B918" s="60"/>
      <c r="C918" s="60"/>
      <c r="D918" s="28"/>
      <c r="E918" s="28"/>
    </row>
    <row r="919" spans="1:5" x14ac:dyDescent="0.25">
      <c r="A919" s="60"/>
      <c r="B919" s="60"/>
      <c r="C919" s="60"/>
      <c r="D919" s="28"/>
      <c r="E919" s="28"/>
    </row>
    <row r="920" spans="1:5" x14ac:dyDescent="0.25">
      <c r="A920" s="60"/>
      <c r="B920" s="60"/>
      <c r="C920" s="60"/>
      <c r="D920" s="28"/>
      <c r="E920" s="28"/>
    </row>
    <row r="921" spans="1:5" x14ac:dyDescent="0.25">
      <c r="A921" s="60"/>
      <c r="B921" s="60"/>
      <c r="C921" s="60"/>
      <c r="D921" s="28"/>
      <c r="E921" s="28"/>
    </row>
    <row r="922" spans="1:5" x14ac:dyDescent="0.25">
      <c r="A922" s="60"/>
      <c r="B922" s="60"/>
      <c r="C922" s="60"/>
      <c r="D922" s="28"/>
      <c r="E922" s="28"/>
    </row>
    <row r="923" spans="1:5" x14ac:dyDescent="0.25">
      <c r="A923" s="60"/>
      <c r="B923" s="60"/>
      <c r="C923" s="60"/>
      <c r="D923" s="28"/>
      <c r="E923" s="28"/>
    </row>
    <row r="924" spans="1:5" x14ac:dyDescent="0.25">
      <c r="A924" s="60"/>
      <c r="B924" s="60"/>
      <c r="C924" s="60"/>
      <c r="D924" s="28"/>
      <c r="E924" s="28"/>
    </row>
    <row r="925" spans="1:5" x14ac:dyDescent="0.25">
      <c r="A925" s="60"/>
      <c r="B925" s="60"/>
      <c r="C925" s="60"/>
      <c r="D925" s="28"/>
      <c r="E925" s="28"/>
    </row>
    <row r="926" spans="1:5" x14ac:dyDescent="0.25">
      <c r="A926" s="60"/>
      <c r="B926" s="60"/>
      <c r="C926" s="60"/>
      <c r="D926" s="28"/>
      <c r="E926" s="28"/>
    </row>
    <row r="927" spans="1:5" x14ac:dyDescent="0.25">
      <c r="A927" s="60"/>
      <c r="B927" s="60"/>
      <c r="C927" s="60"/>
      <c r="D927" s="28"/>
      <c r="E927" s="28"/>
    </row>
    <row r="928" spans="1:5" x14ac:dyDescent="0.25">
      <c r="A928" s="60"/>
      <c r="B928" s="60"/>
      <c r="C928" s="60"/>
      <c r="D928" s="28"/>
      <c r="E928" s="28"/>
    </row>
    <row r="929" spans="1:5" x14ac:dyDescent="0.25">
      <c r="A929" s="60"/>
      <c r="B929" s="60"/>
      <c r="C929" s="60"/>
      <c r="D929" s="28"/>
      <c r="E929" s="28"/>
    </row>
    <row r="930" spans="1:5" x14ac:dyDescent="0.25">
      <c r="A930" s="60"/>
      <c r="B930" s="60"/>
      <c r="C930" s="60"/>
      <c r="D930" s="28"/>
      <c r="E930" s="28"/>
    </row>
    <row r="931" spans="1:5" x14ac:dyDescent="0.25">
      <c r="A931" s="60"/>
      <c r="B931" s="60"/>
      <c r="C931" s="60"/>
      <c r="D931" s="28"/>
      <c r="E931" s="28"/>
    </row>
    <row r="932" spans="1:5" x14ac:dyDescent="0.25">
      <c r="A932" s="60"/>
      <c r="B932" s="60"/>
      <c r="C932" s="60"/>
      <c r="D932" s="28"/>
      <c r="E932" s="28"/>
    </row>
    <row r="933" spans="1:5" x14ac:dyDescent="0.25">
      <c r="A933" s="60"/>
      <c r="B933" s="60"/>
      <c r="C933" s="60"/>
      <c r="D933" s="28"/>
      <c r="E933" s="28"/>
    </row>
    <row r="934" spans="1:5" x14ac:dyDescent="0.25">
      <c r="A934" s="60"/>
      <c r="B934" s="60"/>
      <c r="C934" s="60"/>
      <c r="D934" s="28"/>
      <c r="E934" s="28"/>
    </row>
    <row r="935" spans="1:5" x14ac:dyDescent="0.25">
      <c r="A935" s="60"/>
      <c r="B935" s="60"/>
      <c r="C935" s="60"/>
      <c r="D935" s="28"/>
      <c r="E935" s="28"/>
    </row>
    <row r="936" spans="1:5" x14ac:dyDescent="0.25">
      <c r="A936" s="60"/>
      <c r="B936" s="60"/>
      <c r="C936" s="60"/>
      <c r="D936" s="28"/>
      <c r="E936" s="28"/>
    </row>
    <row r="937" spans="1:5" x14ac:dyDescent="0.25">
      <c r="A937" s="60"/>
      <c r="B937" s="60"/>
      <c r="C937" s="60"/>
      <c r="D937" s="28"/>
      <c r="E937" s="28"/>
    </row>
    <row r="938" spans="1:5" x14ac:dyDescent="0.25">
      <c r="A938" s="60"/>
      <c r="B938" s="60"/>
      <c r="C938" s="60"/>
      <c r="D938" s="28"/>
      <c r="E938" s="28"/>
    </row>
    <row r="939" spans="1:5" x14ac:dyDescent="0.25">
      <c r="A939" s="60"/>
      <c r="B939" s="60"/>
      <c r="C939" s="60"/>
      <c r="D939" s="28"/>
      <c r="E939" s="28"/>
    </row>
    <row r="940" spans="1:5" x14ac:dyDescent="0.25">
      <c r="A940" s="60"/>
      <c r="B940" s="60"/>
      <c r="C940" s="60"/>
      <c r="D940" s="28"/>
      <c r="E940" s="28"/>
    </row>
    <row r="941" spans="1:5" x14ac:dyDescent="0.25">
      <c r="A941" s="60"/>
      <c r="B941" s="60"/>
      <c r="C941" s="60"/>
      <c r="D941" s="28"/>
      <c r="E941" s="28"/>
    </row>
    <row r="942" spans="1:5" x14ac:dyDescent="0.25">
      <c r="A942" s="60"/>
      <c r="B942" s="60"/>
      <c r="C942" s="60"/>
      <c r="D942" s="28"/>
      <c r="E942" s="28"/>
    </row>
    <row r="943" spans="1:5" x14ac:dyDescent="0.25">
      <c r="A943" s="60"/>
      <c r="B943" s="60"/>
      <c r="C943" s="60"/>
      <c r="D943" s="28"/>
      <c r="E943" s="28"/>
    </row>
    <row r="944" spans="1:5" x14ac:dyDescent="0.25">
      <c r="A944" s="60"/>
      <c r="B944" s="60"/>
      <c r="C944" s="60"/>
      <c r="D944" s="28"/>
      <c r="E944" s="28"/>
    </row>
    <row r="945" spans="1:5" x14ac:dyDescent="0.25">
      <c r="A945" s="60"/>
      <c r="B945" s="60"/>
      <c r="C945" s="60"/>
      <c r="D945" s="28"/>
      <c r="E945" s="28"/>
    </row>
    <row r="946" spans="1:5" x14ac:dyDescent="0.25">
      <c r="A946" s="60"/>
      <c r="B946" s="60"/>
      <c r="C946" s="60"/>
      <c r="D946" s="28"/>
      <c r="E946" s="28"/>
    </row>
    <row r="947" spans="1:5" x14ac:dyDescent="0.25">
      <c r="A947" s="60"/>
      <c r="B947" s="60"/>
      <c r="C947" s="60"/>
      <c r="D947" s="28"/>
      <c r="E947" s="28"/>
    </row>
    <row r="948" spans="1:5" x14ac:dyDescent="0.25">
      <c r="A948" s="60"/>
      <c r="B948" s="60"/>
      <c r="C948" s="60"/>
      <c r="D948" s="28"/>
      <c r="E948" s="28"/>
    </row>
    <row r="949" spans="1:5" x14ac:dyDescent="0.25">
      <c r="A949" s="60"/>
      <c r="B949" s="60"/>
      <c r="C949" s="60"/>
      <c r="D949" s="28"/>
      <c r="E949" s="28"/>
    </row>
    <row r="950" spans="1:5" x14ac:dyDescent="0.25">
      <c r="A950" s="60"/>
      <c r="B950" s="60"/>
      <c r="C950" s="60"/>
      <c r="D950" s="28"/>
      <c r="E950" s="28"/>
    </row>
    <row r="951" spans="1:5" x14ac:dyDescent="0.25">
      <c r="A951" s="60"/>
      <c r="B951" s="60"/>
      <c r="C951" s="60"/>
      <c r="D951" s="28"/>
      <c r="E951" s="28"/>
    </row>
    <row r="952" spans="1:5" x14ac:dyDescent="0.25">
      <c r="A952" s="60"/>
      <c r="B952" s="60"/>
      <c r="C952" s="60"/>
      <c r="D952" s="28"/>
      <c r="E952" s="28"/>
    </row>
    <row r="953" spans="1:5" x14ac:dyDescent="0.25">
      <c r="A953" s="60"/>
      <c r="B953" s="60"/>
      <c r="C953" s="60"/>
      <c r="D953" s="28"/>
      <c r="E953" s="28"/>
    </row>
    <row r="954" spans="1:5" x14ac:dyDescent="0.25">
      <c r="A954" s="60"/>
      <c r="B954" s="60"/>
      <c r="C954" s="60"/>
      <c r="D954" s="28"/>
      <c r="E954" s="28"/>
    </row>
    <row r="955" spans="1:5" x14ac:dyDescent="0.25">
      <c r="A955" s="60"/>
      <c r="B955" s="60"/>
      <c r="C955" s="60"/>
      <c r="D955" s="28"/>
      <c r="E955" s="28"/>
    </row>
    <row r="956" spans="1:5" x14ac:dyDescent="0.25">
      <c r="A956" s="60"/>
      <c r="B956" s="60"/>
      <c r="C956" s="60"/>
      <c r="D956" s="28"/>
      <c r="E956" s="28"/>
    </row>
    <row r="957" spans="1:5" x14ac:dyDescent="0.25">
      <c r="A957" s="60"/>
      <c r="B957" s="60"/>
      <c r="C957" s="60"/>
      <c r="D957" s="28"/>
      <c r="E957" s="28"/>
    </row>
    <row r="958" spans="1:5" x14ac:dyDescent="0.25">
      <c r="A958" s="60"/>
      <c r="B958" s="60"/>
      <c r="C958" s="60"/>
      <c r="D958" s="28"/>
      <c r="E958" s="28"/>
    </row>
    <row r="959" spans="1:5" x14ac:dyDescent="0.25">
      <c r="A959" s="60"/>
      <c r="B959" s="60"/>
      <c r="C959" s="60"/>
      <c r="D959" s="28"/>
      <c r="E959" s="28"/>
    </row>
    <row r="960" spans="1:5" x14ac:dyDescent="0.25">
      <c r="A960" s="60"/>
      <c r="B960" s="60"/>
      <c r="C960" s="60"/>
      <c r="D960" s="28"/>
      <c r="E960" s="28"/>
    </row>
    <row r="961" spans="1:5" x14ac:dyDescent="0.25">
      <c r="A961" s="60"/>
      <c r="B961" s="60"/>
      <c r="C961" s="60"/>
      <c r="D961" s="28"/>
      <c r="E961" s="28"/>
    </row>
    <row r="962" spans="1:5" x14ac:dyDescent="0.25">
      <c r="A962" s="60"/>
      <c r="B962" s="60"/>
      <c r="C962" s="60"/>
      <c r="D962" s="28"/>
      <c r="E962" s="28"/>
    </row>
    <row r="963" spans="1:5" x14ac:dyDescent="0.25">
      <c r="A963" s="60"/>
      <c r="B963" s="60"/>
      <c r="C963" s="60"/>
      <c r="D963" s="28"/>
      <c r="E963" s="28"/>
    </row>
    <row r="964" spans="1:5" x14ac:dyDescent="0.25">
      <c r="A964" s="60"/>
      <c r="B964" s="60"/>
      <c r="C964" s="60"/>
      <c r="D964" s="28"/>
      <c r="E964" s="28"/>
    </row>
    <row r="965" spans="1:5" x14ac:dyDescent="0.25">
      <c r="A965" s="60"/>
      <c r="B965" s="60"/>
      <c r="C965" s="60"/>
      <c r="D965" s="28"/>
      <c r="E965" s="28"/>
    </row>
    <row r="966" spans="1:5" x14ac:dyDescent="0.25">
      <c r="A966" s="60"/>
      <c r="B966" s="60"/>
      <c r="C966" s="60"/>
      <c r="D966" s="28"/>
      <c r="E966" s="28"/>
    </row>
    <row r="967" spans="1:5" x14ac:dyDescent="0.25">
      <c r="A967" s="60"/>
      <c r="B967" s="60"/>
      <c r="C967" s="60"/>
      <c r="D967" s="28"/>
      <c r="E967" s="28"/>
    </row>
    <row r="968" spans="1:5" x14ac:dyDescent="0.25">
      <c r="A968" s="60"/>
      <c r="B968" s="60"/>
      <c r="C968" s="60"/>
      <c r="D968" s="28"/>
      <c r="E968" s="28"/>
    </row>
    <row r="969" spans="1:5" x14ac:dyDescent="0.25">
      <c r="A969" s="60"/>
      <c r="B969" s="60"/>
      <c r="C969" s="60"/>
      <c r="D969" s="28"/>
      <c r="E969" s="28"/>
    </row>
    <row r="970" spans="1:5" x14ac:dyDescent="0.25">
      <c r="A970" s="60"/>
      <c r="B970" s="60"/>
      <c r="C970" s="60"/>
      <c r="D970" s="28"/>
      <c r="E970" s="28"/>
    </row>
    <row r="971" spans="1:5" x14ac:dyDescent="0.25">
      <c r="A971" s="60"/>
      <c r="B971" s="60"/>
      <c r="C971" s="60"/>
      <c r="D971" s="28"/>
      <c r="E971" s="28"/>
    </row>
    <row r="972" spans="1:5" x14ac:dyDescent="0.25">
      <c r="A972" s="60"/>
      <c r="B972" s="60"/>
      <c r="C972" s="60"/>
      <c r="D972" s="28"/>
      <c r="E972" s="28"/>
    </row>
    <row r="973" spans="1:5" x14ac:dyDescent="0.25">
      <c r="A973" s="60"/>
      <c r="B973" s="60"/>
      <c r="C973" s="60"/>
      <c r="D973" s="28"/>
      <c r="E973" s="28"/>
    </row>
    <row r="974" spans="1:5" x14ac:dyDescent="0.25">
      <c r="A974" s="60"/>
      <c r="B974" s="60"/>
      <c r="C974" s="60"/>
      <c r="D974" s="28"/>
      <c r="E974" s="28"/>
    </row>
    <row r="975" spans="1:5" x14ac:dyDescent="0.25">
      <c r="A975" s="60"/>
      <c r="B975" s="60"/>
      <c r="C975" s="60"/>
      <c r="D975" s="28"/>
      <c r="E975" s="28"/>
    </row>
    <row r="976" spans="1:5" x14ac:dyDescent="0.25">
      <c r="A976" s="60"/>
      <c r="B976" s="60"/>
      <c r="C976" s="60"/>
      <c r="D976" s="28"/>
      <c r="E976" s="28"/>
    </row>
    <row r="977" spans="1:5" x14ac:dyDescent="0.25">
      <c r="A977" s="60"/>
      <c r="B977" s="60"/>
      <c r="C977" s="60"/>
      <c r="D977" s="28"/>
      <c r="E977" s="28"/>
    </row>
    <row r="978" spans="1:5" x14ac:dyDescent="0.25">
      <c r="A978" s="60"/>
      <c r="B978" s="60"/>
      <c r="C978" s="60"/>
      <c r="D978" s="28"/>
      <c r="E978" s="28"/>
    </row>
    <row r="979" spans="1:5" x14ac:dyDescent="0.25">
      <c r="A979" s="60"/>
      <c r="B979" s="60"/>
      <c r="C979" s="60"/>
      <c r="D979" s="28"/>
      <c r="E979" s="28"/>
    </row>
    <row r="980" spans="1:5" x14ac:dyDescent="0.25">
      <c r="A980" s="60"/>
      <c r="B980" s="60"/>
      <c r="C980" s="60"/>
      <c r="D980" s="28"/>
      <c r="E980" s="28"/>
    </row>
    <row r="981" spans="1:5" x14ac:dyDescent="0.25">
      <c r="A981" s="60"/>
      <c r="B981" s="60"/>
      <c r="C981" s="60"/>
      <c r="D981" s="28"/>
      <c r="E981" s="28"/>
    </row>
    <row r="982" spans="1:5" x14ac:dyDescent="0.25">
      <c r="A982" s="60"/>
      <c r="B982" s="60"/>
      <c r="C982" s="60"/>
      <c r="D982" s="28"/>
      <c r="E982" s="28"/>
    </row>
    <row r="983" spans="1:5" x14ac:dyDescent="0.25">
      <c r="A983" s="60"/>
      <c r="B983" s="60"/>
      <c r="C983" s="60"/>
      <c r="D983" s="28"/>
      <c r="E983" s="28"/>
    </row>
    <row r="984" spans="1:5" x14ac:dyDescent="0.25">
      <c r="A984" s="60"/>
      <c r="B984" s="60"/>
      <c r="C984" s="60"/>
      <c r="D984" s="28"/>
      <c r="E984" s="28"/>
    </row>
    <row r="985" spans="1:5" x14ac:dyDescent="0.25">
      <c r="A985" s="60"/>
      <c r="B985" s="60"/>
      <c r="C985" s="60"/>
      <c r="D985" s="28"/>
      <c r="E985" s="28"/>
    </row>
    <row r="986" spans="1:5" x14ac:dyDescent="0.25">
      <c r="A986" s="60"/>
      <c r="B986" s="60"/>
      <c r="C986" s="60"/>
      <c r="D986" s="28"/>
      <c r="E986" s="28"/>
    </row>
    <row r="987" spans="1:5" x14ac:dyDescent="0.25">
      <c r="A987" s="60"/>
      <c r="B987" s="60"/>
      <c r="C987" s="60"/>
      <c r="D987" s="28"/>
      <c r="E987" s="28"/>
    </row>
    <row r="988" spans="1:5" x14ac:dyDescent="0.25">
      <c r="A988" s="60"/>
      <c r="B988" s="60"/>
      <c r="C988" s="60"/>
      <c r="D988" s="28"/>
      <c r="E988" s="28"/>
    </row>
    <row r="989" spans="1:5" x14ac:dyDescent="0.25">
      <c r="A989" s="60"/>
      <c r="B989" s="60"/>
      <c r="C989" s="60"/>
      <c r="D989" s="28"/>
      <c r="E989" s="28"/>
    </row>
    <row r="990" spans="1:5" x14ac:dyDescent="0.25">
      <c r="A990" s="60"/>
      <c r="B990" s="60"/>
      <c r="C990" s="60"/>
      <c r="D990" s="28"/>
      <c r="E990" s="28"/>
    </row>
    <row r="991" spans="1:5" x14ac:dyDescent="0.25">
      <c r="A991" s="60"/>
      <c r="B991" s="60"/>
      <c r="C991" s="60"/>
      <c r="D991" s="28"/>
      <c r="E991" s="28"/>
    </row>
    <row r="992" spans="1:5" x14ac:dyDescent="0.25">
      <c r="A992" s="60"/>
      <c r="B992" s="60"/>
      <c r="C992" s="60"/>
      <c r="D992" s="28"/>
      <c r="E992" s="28"/>
    </row>
    <row r="993" spans="1:5" x14ac:dyDescent="0.25">
      <c r="A993" s="60"/>
      <c r="B993" s="60"/>
      <c r="C993" s="60"/>
      <c r="D993" s="28"/>
      <c r="E993" s="28"/>
    </row>
    <row r="994" spans="1:5" x14ac:dyDescent="0.25">
      <c r="A994" s="60"/>
      <c r="B994" s="60"/>
      <c r="C994" s="60"/>
      <c r="D994" s="28"/>
      <c r="E994" s="28"/>
    </row>
    <row r="995" spans="1:5" x14ac:dyDescent="0.25">
      <c r="A995" s="60"/>
      <c r="B995" s="60"/>
      <c r="C995" s="60"/>
      <c r="D995" s="28"/>
      <c r="E995" s="28"/>
    </row>
    <row r="996" spans="1:5" x14ac:dyDescent="0.25">
      <c r="A996" s="60"/>
      <c r="B996" s="60"/>
      <c r="C996" s="60"/>
      <c r="D996" s="28"/>
      <c r="E996" s="28"/>
    </row>
    <row r="997" spans="1:5" x14ac:dyDescent="0.25">
      <c r="A997" s="60"/>
      <c r="B997" s="60"/>
      <c r="C997" s="60"/>
      <c r="D997" s="28"/>
      <c r="E997" s="28"/>
    </row>
    <row r="998" spans="1:5" x14ac:dyDescent="0.25">
      <c r="A998" s="60"/>
      <c r="B998" s="60"/>
      <c r="C998" s="60"/>
      <c r="D998" s="28"/>
      <c r="E998" s="28"/>
    </row>
    <row r="999" spans="1:5" x14ac:dyDescent="0.25">
      <c r="A999" s="60"/>
      <c r="B999" s="60"/>
      <c r="C999" s="60"/>
      <c r="D999" s="28"/>
      <c r="E999" s="28"/>
    </row>
    <row r="1000" spans="1:5" x14ac:dyDescent="0.25">
      <c r="A1000" s="60"/>
      <c r="B1000" s="60"/>
      <c r="C1000" s="60"/>
      <c r="D1000" s="28"/>
      <c r="E1000" s="28"/>
    </row>
    <row r="1001" spans="1:5" x14ac:dyDescent="0.25">
      <c r="A1001" s="60"/>
      <c r="B1001" s="60"/>
      <c r="C1001" s="60"/>
      <c r="D1001" s="28"/>
      <c r="E1001" s="28"/>
    </row>
    <row r="1002" spans="1:5" x14ac:dyDescent="0.25">
      <c r="A1002" s="60"/>
      <c r="B1002" s="60"/>
      <c r="C1002" s="60"/>
      <c r="D1002" s="28"/>
      <c r="E1002" s="28"/>
    </row>
    <row r="1003" spans="1:5" x14ac:dyDescent="0.25">
      <c r="A1003" s="60"/>
      <c r="B1003" s="60"/>
      <c r="C1003" s="60"/>
      <c r="D1003" s="28"/>
      <c r="E1003" s="28"/>
    </row>
    <row r="1004" spans="1:5" x14ac:dyDescent="0.25">
      <c r="A1004" s="60"/>
      <c r="B1004" s="60"/>
      <c r="C1004" s="60"/>
      <c r="D1004" s="28"/>
      <c r="E1004" s="28"/>
    </row>
    <row r="1005" spans="1:5" x14ac:dyDescent="0.25">
      <c r="A1005" s="60"/>
      <c r="B1005" s="60"/>
      <c r="C1005" s="60"/>
      <c r="D1005" s="28"/>
      <c r="E1005" s="28"/>
    </row>
    <row r="1006" spans="1:5" x14ac:dyDescent="0.25">
      <c r="A1006" s="60"/>
      <c r="B1006" s="60"/>
      <c r="C1006" s="60"/>
      <c r="D1006" s="28"/>
      <c r="E1006" s="28"/>
    </row>
    <row r="1007" spans="1:5" x14ac:dyDescent="0.25">
      <c r="A1007" s="60"/>
      <c r="B1007" s="60"/>
      <c r="C1007" s="60"/>
      <c r="D1007" s="28"/>
      <c r="E1007" s="28"/>
    </row>
    <row r="1008" spans="1:5" x14ac:dyDescent="0.25">
      <c r="A1008" s="60"/>
      <c r="B1008" s="60"/>
      <c r="C1008" s="60"/>
      <c r="D1008" s="28"/>
      <c r="E1008" s="28"/>
    </row>
    <row r="1009" spans="1:5" x14ac:dyDescent="0.25">
      <c r="A1009" s="60"/>
      <c r="B1009" s="60"/>
      <c r="C1009" s="60"/>
      <c r="D1009" s="28"/>
      <c r="E1009" s="28"/>
    </row>
    <row r="1010" spans="1:5" x14ac:dyDescent="0.25">
      <c r="A1010" s="60"/>
      <c r="B1010" s="60"/>
      <c r="C1010" s="60"/>
      <c r="D1010" s="28"/>
      <c r="E1010" s="28"/>
    </row>
    <row r="1011" spans="1:5" x14ac:dyDescent="0.25">
      <c r="A1011" s="60"/>
      <c r="B1011" s="60"/>
      <c r="C1011" s="60"/>
      <c r="D1011" s="28"/>
      <c r="E1011" s="28"/>
    </row>
    <row r="1012" spans="1:5" x14ac:dyDescent="0.25">
      <c r="A1012" s="60"/>
      <c r="B1012" s="60"/>
      <c r="C1012" s="60"/>
      <c r="D1012" s="28"/>
      <c r="E1012" s="28"/>
    </row>
    <row r="1013" spans="1:5" x14ac:dyDescent="0.25">
      <c r="A1013" s="60"/>
      <c r="B1013" s="60"/>
      <c r="C1013" s="60"/>
      <c r="D1013" s="28"/>
      <c r="E1013" s="28"/>
    </row>
    <row r="1014" spans="1:5" x14ac:dyDescent="0.25">
      <c r="A1014" s="60"/>
      <c r="B1014" s="60"/>
      <c r="C1014" s="60"/>
      <c r="D1014" s="28"/>
      <c r="E1014" s="28"/>
    </row>
    <row r="1015" spans="1:5" x14ac:dyDescent="0.25">
      <c r="A1015" s="60"/>
      <c r="B1015" s="60"/>
      <c r="C1015" s="60"/>
      <c r="D1015" s="28"/>
      <c r="E1015" s="28"/>
    </row>
    <row r="1016" spans="1:5" x14ac:dyDescent="0.25">
      <c r="A1016" s="60"/>
      <c r="B1016" s="60"/>
      <c r="C1016" s="60"/>
      <c r="D1016" s="28"/>
      <c r="E1016" s="28"/>
    </row>
    <row r="1017" spans="1:5" x14ac:dyDescent="0.25">
      <c r="A1017" s="60"/>
      <c r="B1017" s="60"/>
      <c r="C1017" s="60"/>
      <c r="D1017" s="28"/>
      <c r="E1017" s="28"/>
    </row>
    <row r="1018" spans="1:5" x14ac:dyDescent="0.25">
      <c r="A1018" s="60"/>
      <c r="B1018" s="60"/>
      <c r="C1018" s="60"/>
      <c r="D1018" s="28"/>
      <c r="E1018" s="28"/>
    </row>
    <row r="1019" spans="1:5" x14ac:dyDescent="0.25">
      <c r="A1019" s="60"/>
      <c r="B1019" s="60"/>
      <c r="C1019" s="60"/>
      <c r="D1019" s="28"/>
      <c r="E1019" s="28"/>
    </row>
    <row r="1020" spans="1:5" x14ac:dyDescent="0.25">
      <c r="A1020" s="60"/>
      <c r="B1020" s="60"/>
      <c r="C1020" s="60"/>
      <c r="D1020" s="28"/>
      <c r="E1020" s="28"/>
    </row>
    <row r="1021" spans="1:5" x14ac:dyDescent="0.25">
      <c r="A1021" s="60"/>
      <c r="B1021" s="60"/>
      <c r="C1021" s="60"/>
      <c r="D1021" s="28"/>
      <c r="E1021" s="28"/>
    </row>
    <row r="1022" spans="1:5" x14ac:dyDescent="0.25">
      <c r="A1022" s="60"/>
      <c r="B1022" s="60"/>
      <c r="C1022" s="60"/>
      <c r="D1022" s="28"/>
      <c r="E1022" s="28"/>
    </row>
    <row r="1023" spans="1:5" x14ac:dyDescent="0.25">
      <c r="A1023" s="60"/>
      <c r="B1023" s="60"/>
      <c r="C1023" s="60"/>
      <c r="D1023" s="28"/>
      <c r="E1023" s="28"/>
    </row>
    <row r="1024" spans="1:5" x14ac:dyDescent="0.25">
      <c r="A1024" s="60"/>
      <c r="B1024" s="60"/>
      <c r="C1024" s="60"/>
      <c r="D1024" s="28"/>
      <c r="E1024" s="28"/>
    </row>
    <row r="1025" spans="1:5" x14ac:dyDescent="0.25">
      <c r="A1025" s="60"/>
      <c r="B1025" s="60"/>
      <c r="C1025" s="60"/>
      <c r="D1025" s="28"/>
      <c r="E1025" s="28"/>
    </row>
    <row r="1026" spans="1:5" x14ac:dyDescent="0.25">
      <c r="A1026" s="60"/>
      <c r="B1026" s="60"/>
      <c r="C1026" s="60"/>
      <c r="D1026" s="28"/>
      <c r="E1026" s="28"/>
    </row>
    <row r="1027" spans="1:5" x14ac:dyDescent="0.25">
      <c r="A1027" s="60"/>
      <c r="B1027" s="60"/>
      <c r="C1027" s="60"/>
      <c r="D1027" s="28"/>
      <c r="E1027" s="28"/>
    </row>
    <row r="1028" spans="1:5" x14ac:dyDescent="0.25">
      <c r="A1028" s="60"/>
      <c r="B1028" s="60"/>
      <c r="C1028" s="60"/>
      <c r="D1028" s="28"/>
      <c r="E1028" s="28"/>
    </row>
    <row r="1029" spans="1:5" x14ac:dyDescent="0.25">
      <c r="A1029" s="60"/>
      <c r="B1029" s="60"/>
      <c r="C1029" s="60"/>
      <c r="D1029" s="28"/>
      <c r="E1029" s="28"/>
    </row>
    <row r="1030" spans="1:5" x14ac:dyDescent="0.25">
      <c r="A1030" s="60"/>
      <c r="B1030" s="60"/>
      <c r="C1030" s="60"/>
      <c r="D1030" s="28"/>
      <c r="E1030" s="28"/>
    </row>
    <row r="1031" spans="1:5" x14ac:dyDescent="0.25">
      <c r="A1031" s="60"/>
      <c r="B1031" s="60"/>
      <c r="C1031" s="60"/>
      <c r="D1031" s="28"/>
      <c r="E1031" s="28"/>
    </row>
    <row r="1032" spans="1:5" x14ac:dyDescent="0.25">
      <c r="A1032" s="60"/>
      <c r="B1032" s="60"/>
      <c r="C1032" s="60"/>
      <c r="D1032" s="28"/>
      <c r="E1032" s="28"/>
    </row>
    <row r="1033" spans="1:5" x14ac:dyDescent="0.25">
      <c r="A1033" s="60"/>
      <c r="B1033" s="60"/>
      <c r="C1033" s="60"/>
      <c r="D1033" s="28"/>
      <c r="E1033" s="28"/>
    </row>
    <row r="1034" spans="1:5" x14ac:dyDescent="0.25">
      <c r="A1034" s="60"/>
      <c r="B1034" s="60"/>
      <c r="C1034" s="60"/>
      <c r="D1034" s="28"/>
      <c r="E1034" s="28"/>
    </row>
    <row r="1035" spans="1:5" x14ac:dyDescent="0.25">
      <c r="A1035" s="60"/>
      <c r="B1035" s="60"/>
      <c r="C1035" s="60"/>
      <c r="D1035" s="28"/>
      <c r="E1035" s="28"/>
    </row>
    <row r="1036" spans="1:5" x14ac:dyDescent="0.25">
      <c r="A1036" s="60"/>
      <c r="B1036" s="60"/>
      <c r="C1036" s="60"/>
      <c r="D1036" s="28"/>
      <c r="E1036" s="28"/>
    </row>
    <row r="1037" spans="1:5" x14ac:dyDescent="0.25">
      <c r="A1037" s="60"/>
      <c r="B1037" s="60"/>
      <c r="C1037" s="60"/>
      <c r="D1037" s="28"/>
      <c r="E1037" s="28"/>
    </row>
    <row r="1038" spans="1:5" x14ac:dyDescent="0.25">
      <c r="A1038" s="60"/>
      <c r="B1038" s="60"/>
      <c r="C1038" s="60"/>
      <c r="D1038" s="28"/>
      <c r="E1038" s="28"/>
    </row>
    <row r="1039" spans="1:5" x14ac:dyDescent="0.25">
      <c r="A1039" s="60"/>
      <c r="B1039" s="60"/>
      <c r="C1039" s="60"/>
      <c r="D1039" s="28"/>
      <c r="E1039" s="28"/>
    </row>
    <row r="1040" spans="1:5" x14ac:dyDescent="0.25">
      <c r="A1040" s="60"/>
      <c r="B1040" s="60"/>
      <c r="C1040" s="60"/>
      <c r="D1040" s="28"/>
      <c r="E1040" s="28"/>
    </row>
    <row r="1041" spans="1:5" x14ac:dyDescent="0.25">
      <c r="A1041" s="60"/>
      <c r="B1041" s="60"/>
      <c r="C1041" s="60"/>
      <c r="D1041" s="28"/>
      <c r="E1041" s="28"/>
    </row>
    <row r="1042" spans="1:5" x14ac:dyDescent="0.25">
      <c r="A1042" s="60"/>
      <c r="B1042" s="60"/>
      <c r="C1042" s="60"/>
      <c r="D1042" s="28"/>
      <c r="E1042" s="28"/>
    </row>
    <row r="1043" spans="1:5" x14ac:dyDescent="0.25">
      <c r="A1043" s="60"/>
      <c r="B1043" s="60"/>
      <c r="C1043" s="60"/>
      <c r="D1043" s="28"/>
      <c r="E1043" s="28"/>
    </row>
    <row r="1044" spans="1:5" x14ac:dyDescent="0.25">
      <c r="A1044" s="60"/>
      <c r="B1044" s="60"/>
      <c r="C1044" s="60"/>
      <c r="D1044" s="28"/>
      <c r="E1044" s="28"/>
    </row>
    <row r="1045" spans="1:5" x14ac:dyDescent="0.25">
      <c r="A1045" s="60"/>
      <c r="B1045" s="60"/>
      <c r="C1045" s="60"/>
      <c r="D1045" s="28"/>
      <c r="E1045" s="28"/>
    </row>
    <row r="1046" spans="1:5" x14ac:dyDescent="0.25">
      <c r="A1046" s="60"/>
      <c r="B1046" s="60"/>
      <c r="C1046" s="60"/>
      <c r="D1046" s="28"/>
      <c r="E1046" s="28"/>
    </row>
    <row r="1047" spans="1:5" x14ac:dyDescent="0.25">
      <c r="A1047" s="60"/>
      <c r="B1047" s="60"/>
      <c r="C1047" s="60"/>
      <c r="D1047" s="28"/>
      <c r="E1047" s="28"/>
    </row>
    <row r="1048" spans="1:5" x14ac:dyDescent="0.25">
      <c r="A1048" s="60"/>
      <c r="B1048" s="60"/>
      <c r="C1048" s="60"/>
      <c r="D1048" s="28"/>
      <c r="E1048" s="28"/>
    </row>
    <row r="1049" spans="1:5" x14ac:dyDescent="0.25">
      <c r="A1049" s="60"/>
      <c r="B1049" s="60"/>
      <c r="C1049" s="60"/>
      <c r="D1049" s="28"/>
      <c r="E1049" s="28"/>
    </row>
    <row r="1050" spans="1:5" x14ac:dyDescent="0.25">
      <c r="A1050" s="60"/>
      <c r="B1050" s="60"/>
      <c r="C1050" s="60"/>
      <c r="D1050" s="28"/>
      <c r="E1050" s="28"/>
    </row>
    <row r="1051" spans="1:5" x14ac:dyDescent="0.25">
      <c r="A1051" s="60"/>
      <c r="B1051" s="60"/>
      <c r="C1051" s="60"/>
      <c r="D1051" s="28"/>
      <c r="E1051" s="28"/>
    </row>
    <row r="1052" spans="1:5" x14ac:dyDescent="0.25">
      <c r="A1052" s="60"/>
      <c r="B1052" s="60"/>
      <c r="C1052" s="60"/>
      <c r="D1052" s="28"/>
      <c r="E1052" s="28"/>
    </row>
    <row r="1053" spans="1:5" x14ac:dyDescent="0.25">
      <c r="A1053" s="60"/>
      <c r="B1053" s="60"/>
      <c r="C1053" s="60"/>
      <c r="D1053" s="28"/>
      <c r="E1053" s="28"/>
    </row>
    <row r="1054" spans="1:5" x14ac:dyDescent="0.25">
      <c r="A1054" s="60"/>
      <c r="B1054" s="60"/>
      <c r="C1054" s="60"/>
      <c r="D1054" s="28"/>
      <c r="E1054" s="28"/>
    </row>
    <row r="1055" spans="1:5" x14ac:dyDescent="0.25">
      <c r="A1055" s="60"/>
      <c r="B1055" s="60"/>
      <c r="C1055" s="60"/>
      <c r="D1055" s="28"/>
      <c r="E1055" s="28"/>
    </row>
    <row r="1056" spans="1:5" x14ac:dyDescent="0.25">
      <c r="A1056" s="60"/>
      <c r="B1056" s="60"/>
      <c r="C1056" s="60"/>
      <c r="D1056" s="28"/>
      <c r="E1056" s="28"/>
    </row>
    <row r="1057" spans="1:5" x14ac:dyDescent="0.25">
      <c r="A1057" s="60"/>
      <c r="B1057" s="60"/>
      <c r="C1057" s="60"/>
      <c r="D1057" s="28"/>
      <c r="E1057" s="28"/>
    </row>
    <row r="1058" spans="1:5" x14ac:dyDescent="0.25">
      <c r="A1058" s="60"/>
      <c r="B1058" s="60"/>
      <c r="C1058" s="60"/>
      <c r="D1058" s="28"/>
      <c r="E1058" s="28"/>
    </row>
    <row r="1059" spans="1:5" x14ac:dyDescent="0.25">
      <c r="A1059" s="60"/>
      <c r="B1059" s="60"/>
      <c r="C1059" s="60"/>
      <c r="D1059" s="28"/>
      <c r="E1059" s="28"/>
    </row>
    <row r="1060" spans="1:5" x14ac:dyDescent="0.25">
      <c r="A1060" s="60"/>
      <c r="B1060" s="60"/>
      <c r="C1060" s="60"/>
      <c r="D1060" s="28"/>
      <c r="E1060" s="28"/>
    </row>
    <row r="1061" spans="1:5" x14ac:dyDescent="0.25">
      <c r="A1061" s="60"/>
      <c r="B1061" s="60"/>
      <c r="C1061" s="60"/>
      <c r="D1061" s="28"/>
      <c r="E1061" s="28"/>
    </row>
    <row r="1062" spans="1:5" x14ac:dyDescent="0.25">
      <c r="A1062" s="60"/>
      <c r="B1062" s="60"/>
      <c r="C1062" s="60"/>
      <c r="D1062" s="28"/>
      <c r="E1062" s="28"/>
    </row>
    <row r="1063" spans="1:5" x14ac:dyDescent="0.25">
      <c r="A1063" s="60"/>
      <c r="B1063" s="60"/>
      <c r="C1063" s="60"/>
      <c r="D1063" s="28"/>
      <c r="E1063" s="28"/>
    </row>
    <row r="1064" spans="1:5" x14ac:dyDescent="0.25">
      <c r="A1064" s="60"/>
      <c r="B1064" s="60"/>
      <c r="C1064" s="60"/>
      <c r="D1064" s="28"/>
      <c r="E1064" s="28"/>
    </row>
    <row r="1065" spans="1:5" x14ac:dyDescent="0.25">
      <c r="A1065" s="60"/>
      <c r="B1065" s="60"/>
      <c r="C1065" s="60"/>
      <c r="D1065" s="28"/>
      <c r="E1065" s="28"/>
    </row>
    <row r="1066" spans="1:5" x14ac:dyDescent="0.25">
      <c r="A1066" s="60"/>
      <c r="B1066" s="60"/>
      <c r="C1066" s="60"/>
      <c r="D1066" s="28"/>
      <c r="E1066" s="28"/>
    </row>
    <row r="1067" spans="1:5" x14ac:dyDescent="0.25">
      <c r="A1067" s="60"/>
      <c r="B1067" s="60"/>
      <c r="C1067" s="60"/>
      <c r="D1067" s="28"/>
      <c r="E1067" s="28"/>
    </row>
    <row r="1068" spans="1:5" x14ac:dyDescent="0.25">
      <c r="A1068" s="60"/>
      <c r="B1068" s="60"/>
      <c r="C1068" s="60"/>
      <c r="D1068" s="28"/>
      <c r="E1068" s="28"/>
    </row>
    <row r="1069" spans="1:5" x14ac:dyDescent="0.25">
      <c r="A1069" s="60"/>
      <c r="B1069" s="60"/>
      <c r="C1069" s="60"/>
      <c r="D1069" s="28"/>
      <c r="E1069" s="28"/>
    </row>
    <row r="1070" spans="1:5" x14ac:dyDescent="0.25">
      <c r="A1070" s="60"/>
      <c r="B1070" s="60"/>
      <c r="C1070" s="60"/>
      <c r="D1070" s="28"/>
      <c r="E1070" s="28"/>
    </row>
    <row r="1071" spans="1:5" x14ac:dyDescent="0.25">
      <c r="A1071" s="60"/>
      <c r="B1071" s="60"/>
      <c r="C1071" s="60"/>
      <c r="D1071" s="28"/>
      <c r="E1071" s="28"/>
    </row>
    <row r="1072" spans="1:5" x14ac:dyDescent="0.25">
      <c r="A1072" s="60"/>
      <c r="B1072" s="60"/>
      <c r="C1072" s="60"/>
      <c r="D1072" s="28"/>
      <c r="E1072" s="28"/>
    </row>
    <row r="1073" spans="1:5" x14ac:dyDescent="0.25">
      <c r="A1073" s="60"/>
      <c r="B1073" s="60"/>
      <c r="C1073" s="60"/>
      <c r="D1073" s="28"/>
      <c r="E1073" s="28"/>
    </row>
    <row r="1074" spans="1:5" x14ac:dyDescent="0.25">
      <c r="A1074" s="60"/>
      <c r="B1074" s="60"/>
      <c r="C1074" s="60"/>
      <c r="D1074" s="28"/>
      <c r="E1074" s="28"/>
    </row>
    <row r="1075" spans="1:5" x14ac:dyDescent="0.25">
      <c r="A1075" s="60"/>
      <c r="B1075" s="60"/>
      <c r="C1075" s="60"/>
      <c r="D1075" s="28"/>
      <c r="E1075" s="28"/>
    </row>
    <row r="1076" spans="1:5" x14ac:dyDescent="0.25">
      <c r="A1076" s="60"/>
      <c r="B1076" s="60"/>
      <c r="C1076" s="60"/>
      <c r="D1076" s="28"/>
      <c r="E1076" s="28"/>
    </row>
    <row r="1077" spans="1:5" x14ac:dyDescent="0.25">
      <c r="A1077" s="60"/>
      <c r="B1077" s="60"/>
      <c r="C1077" s="60"/>
      <c r="D1077" s="28"/>
      <c r="E1077" s="28"/>
    </row>
    <row r="1078" spans="1:5" x14ac:dyDescent="0.25">
      <c r="A1078" s="60"/>
      <c r="B1078" s="60"/>
      <c r="C1078" s="60"/>
      <c r="D1078" s="28"/>
      <c r="E1078" s="28"/>
    </row>
    <row r="1079" spans="1:5" x14ac:dyDescent="0.25">
      <c r="A1079" s="60"/>
      <c r="B1079" s="60"/>
      <c r="C1079" s="60"/>
      <c r="D1079" s="28"/>
      <c r="E1079" s="28"/>
    </row>
    <row r="1080" spans="1:5" x14ac:dyDescent="0.25">
      <c r="A1080" s="60"/>
      <c r="B1080" s="60"/>
      <c r="C1080" s="60"/>
      <c r="D1080" s="28"/>
      <c r="E1080" s="28"/>
    </row>
    <row r="1081" spans="1:5" x14ac:dyDescent="0.25">
      <c r="A1081" s="60"/>
      <c r="B1081" s="60"/>
      <c r="C1081" s="60"/>
      <c r="D1081" s="28"/>
      <c r="E1081" s="28"/>
    </row>
    <row r="1082" spans="1:5" x14ac:dyDescent="0.25">
      <c r="A1082" s="60"/>
      <c r="B1082" s="60"/>
      <c r="C1082" s="60"/>
      <c r="D1082" s="28"/>
      <c r="E1082" s="28"/>
    </row>
    <row r="1083" spans="1:5" x14ac:dyDescent="0.25">
      <c r="A1083" s="60"/>
      <c r="B1083" s="60"/>
      <c r="C1083" s="60"/>
      <c r="D1083" s="28"/>
      <c r="E1083" s="28"/>
    </row>
    <row r="1084" spans="1:5" x14ac:dyDescent="0.25">
      <c r="A1084" s="60"/>
      <c r="B1084" s="60"/>
      <c r="C1084" s="60"/>
      <c r="D1084" s="28"/>
      <c r="E1084" s="28"/>
    </row>
    <row r="1085" spans="1:5" x14ac:dyDescent="0.25">
      <c r="A1085" s="60"/>
      <c r="B1085" s="60"/>
      <c r="C1085" s="60"/>
      <c r="D1085" s="28"/>
      <c r="E1085" s="28"/>
    </row>
    <row r="1086" spans="1:5" x14ac:dyDescent="0.25">
      <c r="A1086" s="60"/>
      <c r="B1086" s="60"/>
      <c r="C1086" s="60"/>
      <c r="D1086" s="28"/>
      <c r="E1086" s="28"/>
    </row>
    <row r="1087" spans="1:5" x14ac:dyDescent="0.25">
      <c r="A1087" s="60"/>
      <c r="B1087" s="60"/>
      <c r="C1087" s="60"/>
      <c r="D1087" s="28"/>
      <c r="E1087" s="28"/>
    </row>
    <row r="1088" spans="1:5" x14ac:dyDescent="0.25">
      <c r="A1088" s="60"/>
      <c r="B1088" s="60"/>
      <c r="C1088" s="60"/>
      <c r="D1088" s="28"/>
      <c r="E1088" s="28"/>
    </row>
    <row r="1089" spans="1:5" x14ac:dyDescent="0.25">
      <c r="A1089" s="60"/>
      <c r="B1089" s="60"/>
      <c r="C1089" s="60"/>
      <c r="D1089" s="28"/>
      <c r="E1089" s="28"/>
    </row>
    <row r="1090" spans="1:5" x14ac:dyDescent="0.25">
      <c r="A1090" s="60"/>
      <c r="B1090" s="60"/>
      <c r="C1090" s="60"/>
      <c r="D1090" s="28"/>
      <c r="E1090" s="28"/>
    </row>
    <row r="1091" spans="1:5" x14ac:dyDescent="0.25">
      <c r="A1091" s="60"/>
      <c r="B1091" s="60"/>
      <c r="C1091" s="60"/>
      <c r="D1091" s="28"/>
      <c r="E1091" s="28"/>
    </row>
    <row r="1092" spans="1:5" x14ac:dyDescent="0.25">
      <c r="A1092" s="60"/>
      <c r="B1092" s="60"/>
      <c r="C1092" s="60"/>
      <c r="D1092" s="28"/>
      <c r="E1092" s="28"/>
    </row>
    <row r="1093" spans="1:5" x14ac:dyDescent="0.25">
      <c r="A1093" s="60"/>
      <c r="B1093" s="60"/>
      <c r="C1093" s="60"/>
      <c r="D1093" s="28"/>
      <c r="E1093" s="28"/>
    </row>
    <row r="1094" spans="1:5" x14ac:dyDescent="0.25">
      <c r="A1094" s="60"/>
      <c r="B1094" s="60"/>
      <c r="C1094" s="60"/>
      <c r="D1094" s="28"/>
      <c r="E1094" s="28"/>
    </row>
    <row r="1095" spans="1:5" x14ac:dyDescent="0.25">
      <c r="A1095" s="60"/>
      <c r="B1095" s="60"/>
      <c r="C1095" s="60"/>
      <c r="D1095" s="28"/>
      <c r="E1095" s="28"/>
    </row>
    <row r="1096" spans="1:5" x14ac:dyDescent="0.25">
      <c r="A1096" s="60"/>
      <c r="B1096" s="60"/>
      <c r="C1096" s="60"/>
      <c r="D1096" s="28"/>
      <c r="E1096" s="28"/>
    </row>
    <row r="1097" spans="1:5" x14ac:dyDescent="0.25">
      <c r="A1097" s="60"/>
      <c r="B1097" s="60"/>
      <c r="C1097" s="60"/>
      <c r="D1097" s="28"/>
      <c r="E1097" s="28"/>
    </row>
    <row r="1098" spans="1:5" x14ac:dyDescent="0.25">
      <c r="A1098" s="60"/>
      <c r="B1098" s="60"/>
      <c r="C1098" s="60"/>
      <c r="D1098" s="28"/>
      <c r="E1098" s="28"/>
    </row>
    <row r="1099" spans="1:5" x14ac:dyDescent="0.25">
      <c r="A1099" s="60"/>
      <c r="B1099" s="60"/>
      <c r="C1099" s="60"/>
      <c r="D1099" s="28"/>
      <c r="E1099" s="28"/>
    </row>
    <row r="1100" spans="1:5" x14ac:dyDescent="0.25">
      <c r="A1100" s="60"/>
      <c r="B1100" s="60"/>
      <c r="C1100" s="60"/>
      <c r="D1100" s="28"/>
      <c r="E1100" s="28"/>
    </row>
    <row r="1101" spans="1:5" x14ac:dyDescent="0.25">
      <c r="A1101" s="60"/>
      <c r="B1101" s="60"/>
      <c r="C1101" s="60"/>
      <c r="D1101" s="28"/>
      <c r="E1101" s="28"/>
    </row>
    <row r="1102" spans="1:5" x14ac:dyDescent="0.25">
      <c r="A1102" s="60"/>
      <c r="B1102" s="60"/>
      <c r="C1102" s="60"/>
      <c r="D1102" s="28"/>
      <c r="E1102" s="28"/>
    </row>
    <row r="1103" spans="1:5" x14ac:dyDescent="0.25">
      <c r="A1103" s="60"/>
      <c r="B1103" s="60"/>
      <c r="C1103" s="60"/>
      <c r="D1103" s="28"/>
      <c r="E1103" s="28"/>
    </row>
    <row r="1104" spans="1:5" x14ac:dyDescent="0.25">
      <c r="A1104" s="60"/>
      <c r="B1104" s="60"/>
      <c r="C1104" s="60"/>
      <c r="D1104" s="28"/>
      <c r="E1104" s="28"/>
    </row>
    <row r="1105" spans="1:5" x14ac:dyDescent="0.25">
      <c r="A1105" s="60"/>
      <c r="B1105" s="60"/>
      <c r="C1105" s="60"/>
      <c r="D1105" s="28"/>
      <c r="E1105" s="28"/>
    </row>
    <row r="1106" spans="1:5" x14ac:dyDescent="0.25">
      <c r="A1106" s="60"/>
      <c r="B1106" s="60"/>
      <c r="C1106" s="60"/>
      <c r="D1106" s="28"/>
      <c r="E1106" s="28"/>
    </row>
    <row r="1107" spans="1:5" x14ac:dyDescent="0.25">
      <c r="A1107" s="60"/>
      <c r="B1107" s="60"/>
      <c r="C1107" s="60"/>
      <c r="D1107" s="28"/>
      <c r="E1107" s="28"/>
    </row>
    <row r="1108" spans="1:5" x14ac:dyDescent="0.25">
      <c r="A1108" s="60"/>
      <c r="B1108" s="60"/>
      <c r="C1108" s="60"/>
      <c r="D1108" s="28"/>
      <c r="E1108" s="28"/>
    </row>
    <row r="1109" spans="1:5" x14ac:dyDescent="0.25">
      <c r="A1109" s="60"/>
      <c r="B1109" s="60"/>
      <c r="C1109" s="60"/>
      <c r="D1109" s="28"/>
      <c r="E1109" s="28"/>
    </row>
    <row r="1110" spans="1:5" x14ac:dyDescent="0.25">
      <c r="A1110" s="60"/>
      <c r="B1110" s="60"/>
      <c r="C1110" s="60"/>
      <c r="D1110" s="28"/>
      <c r="E1110" s="28"/>
    </row>
    <row r="1111" spans="1:5" x14ac:dyDescent="0.25">
      <c r="A1111" s="60"/>
      <c r="B1111" s="60"/>
      <c r="C1111" s="60"/>
      <c r="D1111" s="28"/>
      <c r="E1111" s="28"/>
    </row>
    <row r="1112" spans="1:5" x14ac:dyDescent="0.25">
      <c r="A1112" s="60"/>
      <c r="B1112" s="60"/>
      <c r="C1112" s="60"/>
      <c r="D1112" s="28"/>
      <c r="E1112" s="28"/>
    </row>
    <row r="1113" spans="1:5" x14ac:dyDescent="0.25">
      <c r="A1113" s="60"/>
      <c r="B1113" s="60"/>
      <c r="C1113" s="60"/>
      <c r="D1113" s="28"/>
      <c r="E1113" s="28"/>
    </row>
    <row r="1114" spans="1:5" x14ac:dyDescent="0.25">
      <c r="A1114" s="60"/>
      <c r="B1114" s="60"/>
      <c r="C1114" s="60"/>
      <c r="D1114" s="28"/>
      <c r="E1114" s="28"/>
    </row>
    <row r="1115" spans="1:5" x14ac:dyDescent="0.25">
      <c r="A1115" s="60"/>
      <c r="B1115" s="60"/>
      <c r="C1115" s="60"/>
      <c r="D1115" s="28"/>
      <c r="E1115" s="28"/>
    </row>
    <row r="1116" spans="1:5" x14ac:dyDescent="0.25">
      <c r="A1116" s="60"/>
      <c r="B1116" s="60"/>
      <c r="C1116" s="60"/>
      <c r="D1116" s="28"/>
      <c r="E1116" s="28"/>
    </row>
    <row r="1117" spans="1:5" x14ac:dyDescent="0.25">
      <c r="A1117" s="60"/>
      <c r="B1117" s="60"/>
      <c r="C1117" s="60"/>
      <c r="D1117" s="28"/>
      <c r="E1117" s="28"/>
    </row>
    <row r="1118" spans="1:5" x14ac:dyDescent="0.25">
      <c r="A1118" s="60"/>
      <c r="B1118" s="60"/>
      <c r="C1118" s="60"/>
      <c r="D1118" s="28"/>
      <c r="E1118" s="28"/>
    </row>
    <row r="1119" spans="1:5" x14ac:dyDescent="0.25">
      <c r="A1119" s="60"/>
      <c r="B1119" s="60"/>
      <c r="C1119" s="60"/>
      <c r="D1119" s="28"/>
      <c r="E1119" s="28"/>
    </row>
    <row r="1120" spans="1:5" x14ac:dyDescent="0.25">
      <c r="A1120" s="60"/>
      <c r="B1120" s="60"/>
      <c r="C1120" s="60"/>
      <c r="D1120" s="28"/>
      <c r="E1120" s="28"/>
    </row>
    <row r="1121" spans="1:5" x14ac:dyDescent="0.25">
      <c r="A1121" s="60"/>
      <c r="B1121" s="60"/>
      <c r="C1121" s="60"/>
      <c r="D1121" s="28"/>
      <c r="E1121" s="28"/>
    </row>
    <row r="1122" spans="1:5" x14ac:dyDescent="0.25">
      <c r="A1122" s="60"/>
      <c r="B1122" s="60"/>
      <c r="C1122" s="60"/>
      <c r="D1122" s="28"/>
      <c r="E1122" s="28"/>
    </row>
    <row r="1123" spans="1:5" x14ac:dyDescent="0.25">
      <c r="A1123" s="60"/>
      <c r="B1123" s="60"/>
      <c r="C1123" s="60"/>
      <c r="D1123" s="28"/>
      <c r="E1123" s="28"/>
    </row>
    <row r="1124" spans="1:5" x14ac:dyDescent="0.25">
      <c r="A1124" s="60"/>
      <c r="B1124" s="60"/>
      <c r="C1124" s="60"/>
      <c r="D1124" s="28"/>
      <c r="E1124" s="28"/>
    </row>
    <row r="1125" spans="1:5" x14ac:dyDescent="0.25">
      <c r="A1125" s="60"/>
      <c r="B1125" s="60"/>
      <c r="C1125" s="60"/>
      <c r="D1125" s="28"/>
      <c r="E1125" s="28"/>
    </row>
    <row r="1126" spans="1:5" x14ac:dyDescent="0.25">
      <c r="A1126" s="60"/>
      <c r="B1126" s="60"/>
      <c r="C1126" s="60"/>
      <c r="D1126" s="28"/>
      <c r="E1126" s="28"/>
    </row>
    <row r="1127" spans="1:5" x14ac:dyDescent="0.25">
      <c r="A1127" s="60"/>
      <c r="B1127" s="60"/>
      <c r="C1127" s="60"/>
      <c r="D1127" s="28"/>
      <c r="E1127" s="28"/>
    </row>
    <row r="1128" spans="1:5" x14ac:dyDescent="0.25">
      <c r="A1128" s="60"/>
      <c r="B1128" s="60"/>
      <c r="C1128" s="60"/>
      <c r="D1128" s="28"/>
      <c r="E1128" s="28"/>
    </row>
    <row r="1129" spans="1:5" x14ac:dyDescent="0.25">
      <c r="A1129" s="60"/>
      <c r="B1129" s="60"/>
      <c r="C1129" s="60"/>
      <c r="D1129" s="28"/>
      <c r="E1129" s="28"/>
    </row>
    <row r="1130" spans="1:5" x14ac:dyDescent="0.25">
      <c r="A1130" s="60"/>
      <c r="B1130" s="60"/>
      <c r="C1130" s="60"/>
      <c r="D1130" s="28"/>
      <c r="E1130" s="28"/>
    </row>
    <row r="1131" spans="1:5" x14ac:dyDescent="0.25">
      <c r="A1131" s="60"/>
      <c r="B1131" s="60"/>
      <c r="C1131" s="60"/>
      <c r="D1131" s="28"/>
      <c r="E1131" s="28"/>
    </row>
    <row r="1132" spans="1:5" x14ac:dyDescent="0.25">
      <c r="A1132" s="60"/>
      <c r="B1132" s="60"/>
      <c r="C1132" s="60"/>
      <c r="D1132" s="28"/>
      <c r="E1132" s="28"/>
    </row>
    <row r="1133" spans="1:5" x14ac:dyDescent="0.25">
      <c r="A1133" s="60"/>
      <c r="B1133" s="60"/>
      <c r="C1133" s="60"/>
      <c r="D1133" s="28"/>
      <c r="E1133" s="28"/>
    </row>
    <row r="1134" spans="1:5" x14ac:dyDescent="0.25">
      <c r="A1134" s="60"/>
      <c r="B1134" s="60"/>
      <c r="C1134" s="60"/>
      <c r="D1134" s="28"/>
      <c r="E1134" s="28"/>
    </row>
    <row r="1135" spans="1:5" x14ac:dyDescent="0.25">
      <c r="A1135" s="60"/>
      <c r="B1135" s="60"/>
      <c r="C1135" s="60"/>
      <c r="D1135" s="28"/>
      <c r="E1135" s="28"/>
    </row>
    <row r="1136" spans="1:5" x14ac:dyDescent="0.25">
      <c r="A1136" s="60"/>
      <c r="B1136" s="60"/>
      <c r="C1136" s="60"/>
      <c r="D1136" s="28"/>
      <c r="E1136" s="28"/>
    </row>
    <row r="1137" spans="1:5" x14ac:dyDescent="0.25">
      <c r="A1137" s="60"/>
      <c r="B1137" s="60"/>
      <c r="C1137" s="60"/>
      <c r="D1137" s="28"/>
      <c r="E1137" s="28"/>
    </row>
    <row r="1138" spans="1:5" x14ac:dyDescent="0.25">
      <c r="A1138" s="60"/>
      <c r="B1138" s="60"/>
      <c r="C1138" s="60"/>
      <c r="D1138" s="28"/>
      <c r="E1138" s="28"/>
    </row>
    <row r="1139" spans="1:5" x14ac:dyDescent="0.25">
      <c r="A1139" s="60"/>
      <c r="B1139" s="60"/>
      <c r="C1139" s="60"/>
      <c r="D1139" s="28"/>
      <c r="E1139" s="28"/>
    </row>
    <row r="1140" spans="1:5" x14ac:dyDescent="0.25">
      <c r="A1140" s="60"/>
      <c r="B1140" s="60"/>
      <c r="C1140" s="60"/>
      <c r="D1140" s="28"/>
      <c r="E1140" s="28"/>
    </row>
    <row r="1141" spans="1:5" x14ac:dyDescent="0.25">
      <c r="A1141" s="60"/>
      <c r="B1141" s="60"/>
      <c r="C1141" s="60"/>
      <c r="D1141" s="28"/>
      <c r="E1141" s="28"/>
    </row>
    <row r="1142" spans="1:5" x14ac:dyDescent="0.25">
      <c r="A1142" s="60"/>
      <c r="B1142" s="60"/>
      <c r="C1142" s="60"/>
      <c r="D1142" s="28"/>
      <c r="E1142" s="28"/>
    </row>
    <row r="1143" spans="1:5" x14ac:dyDescent="0.25">
      <c r="A1143" s="60"/>
      <c r="B1143" s="60"/>
      <c r="C1143" s="60"/>
      <c r="D1143" s="28"/>
      <c r="E1143" s="28"/>
    </row>
    <row r="1144" spans="1:5" x14ac:dyDescent="0.25">
      <c r="A1144" s="60"/>
      <c r="B1144" s="60"/>
      <c r="C1144" s="60"/>
      <c r="D1144" s="28"/>
      <c r="E1144" s="28"/>
    </row>
    <row r="1145" spans="1:5" x14ac:dyDescent="0.25">
      <c r="A1145" s="60"/>
      <c r="B1145" s="60"/>
      <c r="C1145" s="60"/>
      <c r="D1145" s="28"/>
      <c r="E1145" s="28"/>
    </row>
    <row r="1146" spans="1:5" x14ac:dyDescent="0.25">
      <c r="A1146" s="60"/>
      <c r="B1146" s="60"/>
      <c r="C1146" s="60"/>
      <c r="D1146" s="28"/>
      <c r="E1146" s="28"/>
    </row>
    <row r="1147" spans="1:5" x14ac:dyDescent="0.25">
      <c r="A1147" s="60"/>
      <c r="B1147" s="60"/>
      <c r="C1147" s="60"/>
      <c r="D1147" s="28"/>
      <c r="E1147" s="28"/>
    </row>
    <row r="1148" spans="1:5" x14ac:dyDescent="0.25">
      <c r="A1148" s="60"/>
      <c r="B1148" s="60"/>
      <c r="C1148" s="60"/>
      <c r="D1148" s="28"/>
      <c r="E1148" s="28"/>
    </row>
    <row r="1149" spans="1:5" x14ac:dyDescent="0.25">
      <c r="A1149" s="60"/>
      <c r="B1149" s="60"/>
      <c r="C1149" s="60"/>
      <c r="D1149" s="28"/>
      <c r="E1149" s="28"/>
    </row>
    <row r="1150" spans="1:5" x14ac:dyDescent="0.25">
      <c r="A1150" s="60"/>
      <c r="B1150" s="60"/>
      <c r="C1150" s="60"/>
      <c r="D1150" s="28"/>
      <c r="E1150" s="28"/>
    </row>
    <row r="1151" spans="1:5" x14ac:dyDescent="0.25">
      <c r="A1151" s="60"/>
      <c r="B1151" s="60"/>
      <c r="C1151" s="60"/>
      <c r="D1151" s="28"/>
      <c r="E1151" s="28"/>
    </row>
    <row r="1152" spans="1:5" x14ac:dyDescent="0.25">
      <c r="A1152" s="60"/>
      <c r="B1152" s="60"/>
      <c r="C1152" s="60"/>
      <c r="D1152" s="28"/>
      <c r="E1152" s="28"/>
    </row>
    <row r="1153" spans="1:5" x14ac:dyDescent="0.25">
      <c r="A1153" s="60"/>
      <c r="B1153" s="60"/>
      <c r="C1153" s="60"/>
      <c r="D1153" s="28"/>
      <c r="E1153" s="28"/>
    </row>
    <row r="1154" spans="1:5" x14ac:dyDescent="0.25">
      <c r="A1154" s="60"/>
      <c r="B1154" s="60"/>
      <c r="C1154" s="60"/>
      <c r="D1154" s="28"/>
      <c r="E1154" s="28"/>
    </row>
    <row r="1155" spans="1:5" x14ac:dyDescent="0.25">
      <c r="A1155" s="60"/>
      <c r="B1155" s="60"/>
      <c r="C1155" s="60"/>
      <c r="D1155" s="28"/>
      <c r="E1155" s="28"/>
    </row>
    <row r="1156" spans="1:5" x14ac:dyDescent="0.25">
      <c r="A1156" s="60"/>
      <c r="B1156" s="60"/>
      <c r="C1156" s="60"/>
      <c r="D1156" s="28"/>
      <c r="E1156" s="28"/>
    </row>
    <row r="1157" spans="1:5" x14ac:dyDescent="0.25">
      <c r="A1157" s="60"/>
      <c r="B1157" s="60"/>
      <c r="C1157" s="60"/>
      <c r="D1157" s="28"/>
      <c r="E1157" s="28"/>
    </row>
    <row r="1158" spans="1:5" x14ac:dyDescent="0.25">
      <c r="A1158" s="60"/>
      <c r="B1158" s="60"/>
      <c r="C1158" s="60"/>
      <c r="D1158" s="28"/>
      <c r="E1158" s="28"/>
    </row>
    <row r="1159" spans="1:5" x14ac:dyDescent="0.25">
      <c r="A1159" s="60"/>
      <c r="B1159" s="60"/>
      <c r="C1159" s="60"/>
      <c r="D1159" s="28"/>
      <c r="E1159" s="28"/>
    </row>
    <row r="1160" spans="1:5" x14ac:dyDescent="0.25">
      <c r="A1160" s="60"/>
      <c r="B1160" s="60"/>
      <c r="C1160" s="60"/>
      <c r="D1160" s="28"/>
      <c r="E1160" s="28"/>
    </row>
    <row r="1161" spans="1:5" x14ac:dyDescent="0.25">
      <c r="A1161" s="60"/>
      <c r="B1161" s="60"/>
      <c r="C1161" s="60"/>
      <c r="D1161" s="28"/>
      <c r="E1161" s="28"/>
    </row>
    <row r="1162" spans="1:5" x14ac:dyDescent="0.25">
      <c r="A1162" s="60"/>
      <c r="B1162" s="60"/>
      <c r="C1162" s="60"/>
      <c r="D1162" s="28"/>
      <c r="E1162" s="28"/>
    </row>
    <row r="1163" spans="1:5" x14ac:dyDescent="0.25">
      <c r="A1163" s="60"/>
      <c r="B1163" s="60"/>
      <c r="C1163" s="60"/>
      <c r="D1163" s="28"/>
      <c r="E1163" s="28"/>
    </row>
    <row r="1164" spans="1:5" x14ac:dyDescent="0.25">
      <c r="A1164" s="60"/>
      <c r="B1164" s="60"/>
      <c r="C1164" s="60"/>
      <c r="D1164" s="28"/>
      <c r="E1164" s="28"/>
    </row>
    <row r="1165" spans="1:5" x14ac:dyDescent="0.25">
      <c r="A1165" s="60"/>
      <c r="B1165" s="60"/>
      <c r="C1165" s="60"/>
      <c r="D1165" s="28"/>
      <c r="E1165" s="28"/>
    </row>
    <row r="1166" spans="1:5" x14ac:dyDescent="0.25">
      <c r="A1166" s="60"/>
      <c r="B1166" s="60"/>
      <c r="C1166" s="60"/>
      <c r="D1166" s="28"/>
      <c r="E1166" s="28"/>
    </row>
    <row r="1167" spans="1:5" x14ac:dyDescent="0.25">
      <c r="A1167" s="60"/>
      <c r="B1167" s="60"/>
      <c r="C1167" s="60"/>
      <c r="D1167" s="28"/>
      <c r="E1167" s="28"/>
    </row>
    <row r="1168" spans="1:5" x14ac:dyDescent="0.25">
      <c r="A1168" s="60"/>
      <c r="B1168" s="60"/>
      <c r="C1168" s="60"/>
      <c r="D1168" s="28"/>
      <c r="E1168" s="28"/>
    </row>
    <row r="1169" spans="1:5" x14ac:dyDescent="0.25">
      <c r="A1169" s="60"/>
      <c r="B1169" s="60"/>
      <c r="C1169" s="60"/>
      <c r="D1169" s="28"/>
      <c r="E1169" s="28"/>
    </row>
    <row r="1170" spans="1:5" x14ac:dyDescent="0.25">
      <c r="A1170" s="60"/>
      <c r="B1170" s="60"/>
      <c r="C1170" s="60"/>
      <c r="D1170" s="28"/>
      <c r="E1170" s="28"/>
    </row>
    <row r="1171" spans="1:5" x14ac:dyDescent="0.25">
      <c r="A1171" s="60"/>
      <c r="B1171" s="60"/>
      <c r="C1171" s="60"/>
      <c r="D1171" s="28"/>
      <c r="E1171" s="28"/>
    </row>
    <row r="1172" spans="1:5" x14ac:dyDescent="0.25">
      <c r="A1172" s="60"/>
      <c r="B1172" s="60"/>
      <c r="C1172" s="60"/>
      <c r="D1172" s="28"/>
      <c r="E1172" s="28"/>
    </row>
    <row r="1173" spans="1:5" x14ac:dyDescent="0.25">
      <c r="A1173" s="60"/>
      <c r="B1173" s="60"/>
      <c r="C1173" s="60"/>
      <c r="D1173" s="28"/>
      <c r="E1173" s="28"/>
    </row>
    <row r="1174" spans="1:5" x14ac:dyDescent="0.25">
      <c r="A1174" s="60"/>
      <c r="B1174" s="60"/>
      <c r="C1174" s="60"/>
      <c r="D1174" s="28"/>
      <c r="E1174" s="28"/>
    </row>
    <row r="1175" spans="1:5" x14ac:dyDescent="0.25">
      <c r="A1175" s="60"/>
      <c r="B1175" s="60"/>
      <c r="C1175" s="60"/>
      <c r="D1175" s="28"/>
      <c r="E1175" s="28"/>
    </row>
    <row r="1176" spans="1:5" x14ac:dyDescent="0.25">
      <c r="A1176" s="60"/>
      <c r="B1176" s="60"/>
      <c r="C1176" s="60"/>
      <c r="D1176" s="28"/>
      <c r="E1176" s="28"/>
    </row>
    <row r="1177" spans="1:5" x14ac:dyDescent="0.25">
      <c r="A1177" s="60"/>
      <c r="B1177" s="60"/>
      <c r="C1177" s="60"/>
      <c r="D1177" s="28"/>
      <c r="E1177" s="28"/>
    </row>
    <row r="1178" spans="1:5" x14ac:dyDescent="0.25">
      <c r="A1178" s="60"/>
      <c r="B1178" s="60"/>
      <c r="C1178" s="60"/>
      <c r="D1178" s="28"/>
      <c r="E1178" s="28"/>
    </row>
    <row r="1179" spans="1:5" x14ac:dyDescent="0.25">
      <c r="A1179" s="60"/>
      <c r="B1179" s="60"/>
      <c r="C1179" s="60"/>
      <c r="D1179" s="28"/>
      <c r="E1179" s="28"/>
    </row>
    <row r="1180" spans="1:5" x14ac:dyDescent="0.25">
      <c r="A1180" s="60"/>
      <c r="B1180" s="60"/>
      <c r="C1180" s="60"/>
      <c r="D1180" s="28"/>
      <c r="E1180" s="28"/>
    </row>
    <row r="1181" spans="1:5" x14ac:dyDescent="0.25">
      <c r="A1181" s="60"/>
      <c r="B1181" s="60"/>
      <c r="C1181" s="60"/>
      <c r="D1181" s="28"/>
      <c r="E1181" s="28"/>
    </row>
    <row r="1182" spans="1:5" x14ac:dyDescent="0.25">
      <c r="A1182" s="60"/>
      <c r="B1182" s="60"/>
      <c r="C1182" s="60"/>
      <c r="D1182" s="28"/>
      <c r="E1182" s="28"/>
    </row>
    <row r="1183" spans="1:5" x14ac:dyDescent="0.25">
      <c r="A1183" s="60"/>
      <c r="B1183" s="60"/>
      <c r="C1183" s="60"/>
      <c r="D1183" s="28"/>
      <c r="E1183" s="28"/>
    </row>
    <row r="1184" spans="1:5" x14ac:dyDescent="0.25">
      <c r="A1184" s="60"/>
      <c r="B1184" s="60"/>
      <c r="C1184" s="60"/>
      <c r="D1184" s="28"/>
      <c r="E1184" s="28"/>
    </row>
    <row r="1185" spans="1:5" x14ac:dyDescent="0.25">
      <c r="A1185" s="60"/>
      <c r="B1185" s="60"/>
      <c r="C1185" s="60"/>
      <c r="D1185" s="28"/>
      <c r="E1185" s="28"/>
    </row>
    <row r="1186" spans="1:5" x14ac:dyDescent="0.25">
      <c r="A1186" s="60"/>
      <c r="B1186" s="60"/>
      <c r="C1186" s="60"/>
      <c r="D1186" s="28"/>
      <c r="E1186" s="28"/>
    </row>
    <row r="1187" spans="1:5" x14ac:dyDescent="0.25">
      <c r="A1187" s="60"/>
      <c r="B1187" s="60"/>
      <c r="C1187" s="60"/>
      <c r="D1187" s="28"/>
      <c r="E1187" s="28"/>
    </row>
    <row r="1188" spans="1:5" x14ac:dyDescent="0.25">
      <c r="A1188" s="60"/>
      <c r="B1188" s="60"/>
      <c r="C1188" s="60"/>
      <c r="D1188" s="28"/>
      <c r="E1188" s="28"/>
    </row>
    <row r="1189" spans="1:5" x14ac:dyDescent="0.25">
      <c r="A1189" s="60"/>
      <c r="B1189" s="60"/>
      <c r="C1189" s="60"/>
      <c r="D1189" s="28"/>
      <c r="E1189" s="28"/>
    </row>
    <row r="1190" spans="1:5" x14ac:dyDescent="0.25">
      <c r="A1190" s="60"/>
      <c r="B1190" s="60"/>
      <c r="C1190" s="60"/>
      <c r="D1190" s="28"/>
      <c r="E1190" s="28"/>
    </row>
    <row r="1191" spans="1:5" x14ac:dyDescent="0.25">
      <c r="A1191" s="60"/>
      <c r="B1191" s="60"/>
      <c r="C1191" s="60"/>
      <c r="D1191" s="28"/>
      <c r="E1191" s="28"/>
    </row>
    <row r="1192" spans="1:5" x14ac:dyDescent="0.25">
      <c r="A1192" s="60"/>
      <c r="B1192" s="60"/>
      <c r="C1192" s="60"/>
      <c r="D1192" s="28"/>
      <c r="E1192" s="28"/>
    </row>
    <row r="1193" spans="1:5" x14ac:dyDescent="0.25">
      <c r="A1193" s="60"/>
      <c r="B1193" s="60"/>
      <c r="C1193" s="60"/>
      <c r="D1193" s="28"/>
      <c r="E1193" s="28"/>
    </row>
    <row r="1194" spans="1:5" x14ac:dyDescent="0.25">
      <c r="A1194" s="60"/>
      <c r="B1194" s="60"/>
      <c r="C1194" s="60"/>
      <c r="D1194" s="28"/>
      <c r="E1194" s="28"/>
    </row>
    <row r="1195" spans="1:5" x14ac:dyDescent="0.25">
      <c r="A1195" s="60"/>
      <c r="B1195" s="60"/>
      <c r="C1195" s="60"/>
      <c r="D1195" s="28"/>
      <c r="E1195" s="28"/>
    </row>
    <row r="1196" spans="1:5" x14ac:dyDescent="0.25">
      <c r="A1196" s="60"/>
      <c r="B1196" s="60"/>
      <c r="C1196" s="60"/>
      <c r="D1196" s="28"/>
      <c r="E1196" s="28"/>
    </row>
    <row r="1197" spans="1:5" x14ac:dyDescent="0.25">
      <c r="A1197" s="60"/>
      <c r="B1197" s="60"/>
      <c r="C1197" s="60"/>
      <c r="D1197" s="28"/>
      <c r="E1197" s="28"/>
    </row>
    <row r="1198" spans="1:5" x14ac:dyDescent="0.25">
      <c r="A1198" s="60"/>
      <c r="B1198" s="60"/>
      <c r="C1198" s="60"/>
      <c r="D1198" s="28"/>
      <c r="E1198" s="28"/>
    </row>
    <row r="1199" spans="1:5" x14ac:dyDescent="0.25">
      <c r="A1199" s="60"/>
      <c r="B1199" s="60"/>
      <c r="C1199" s="60"/>
      <c r="D1199" s="28"/>
      <c r="E1199" s="28"/>
    </row>
    <row r="1200" spans="1:5" x14ac:dyDescent="0.25">
      <c r="A1200" s="60"/>
      <c r="B1200" s="60"/>
      <c r="C1200" s="60"/>
      <c r="D1200" s="28"/>
      <c r="E1200" s="28"/>
    </row>
    <row r="1201" spans="1:5" x14ac:dyDescent="0.25">
      <c r="A1201" s="60"/>
      <c r="B1201" s="60"/>
      <c r="C1201" s="60"/>
      <c r="D1201" s="28"/>
      <c r="E1201" s="28"/>
    </row>
    <row r="1202" spans="1:5" x14ac:dyDescent="0.25">
      <c r="A1202" s="60"/>
      <c r="B1202" s="60"/>
      <c r="C1202" s="60"/>
      <c r="D1202" s="28"/>
      <c r="E1202" s="28"/>
    </row>
    <row r="1203" spans="1:5" x14ac:dyDescent="0.25">
      <c r="A1203" s="60"/>
      <c r="B1203" s="60"/>
      <c r="C1203" s="60"/>
      <c r="D1203" s="28"/>
      <c r="E1203" s="28"/>
    </row>
    <row r="1204" spans="1:5" x14ac:dyDescent="0.25">
      <c r="A1204" s="60"/>
      <c r="B1204" s="60"/>
      <c r="C1204" s="60"/>
      <c r="D1204" s="28"/>
      <c r="E1204" s="28"/>
    </row>
    <row r="1205" spans="1:5" x14ac:dyDescent="0.25">
      <c r="A1205" s="60"/>
      <c r="B1205" s="60"/>
      <c r="C1205" s="60"/>
      <c r="D1205" s="28"/>
      <c r="E1205" s="28"/>
    </row>
    <row r="1206" spans="1:5" x14ac:dyDescent="0.25">
      <c r="A1206" s="60"/>
      <c r="B1206" s="60"/>
      <c r="C1206" s="60"/>
      <c r="D1206" s="28"/>
      <c r="E1206" s="28"/>
    </row>
    <row r="1207" spans="1:5" x14ac:dyDescent="0.25">
      <c r="A1207" s="60"/>
      <c r="B1207" s="60"/>
      <c r="C1207" s="60"/>
      <c r="D1207" s="28"/>
      <c r="E1207" s="28"/>
    </row>
    <row r="1208" spans="1:5" x14ac:dyDescent="0.25">
      <c r="A1208" s="60"/>
      <c r="B1208" s="60"/>
      <c r="C1208" s="60"/>
      <c r="D1208" s="28"/>
      <c r="E1208" s="28"/>
    </row>
    <row r="1209" spans="1:5" x14ac:dyDescent="0.25">
      <c r="A1209" s="60"/>
      <c r="B1209" s="60"/>
      <c r="C1209" s="60"/>
      <c r="D1209" s="28"/>
      <c r="E1209" s="28"/>
    </row>
    <row r="1210" spans="1:5" x14ac:dyDescent="0.25">
      <c r="A1210" s="60"/>
      <c r="B1210" s="60"/>
      <c r="C1210" s="60"/>
      <c r="D1210" s="28"/>
      <c r="E1210" s="28"/>
    </row>
    <row r="1211" spans="1:5" x14ac:dyDescent="0.25">
      <c r="A1211" s="60"/>
      <c r="B1211" s="60"/>
      <c r="C1211" s="60"/>
      <c r="D1211" s="28"/>
      <c r="E1211" s="28"/>
    </row>
    <row r="1212" spans="1:5" x14ac:dyDescent="0.25">
      <c r="A1212" s="60"/>
      <c r="B1212" s="60"/>
      <c r="C1212" s="60"/>
      <c r="D1212" s="28"/>
      <c r="E1212" s="28"/>
    </row>
    <row r="1213" spans="1:5" x14ac:dyDescent="0.25">
      <c r="A1213" s="60"/>
      <c r="B1213" s="60"/>
      <c r="C1213" s="60"/>
      <c r="D1213" s="28"/>
      <c r="E1213" s="28"/>
    </row>
    <row r="1214" spans="1:5" x14ac:dyDescent="0.25">
      <c r="A1214" s="60"/>
      <c r="B1214" s="60"/>
      <c r="C1214" s="60"/>
      <c r="D1214" s="28"/>
      <c r="E1214" s="28"/>
    </row>
    <row r="1215" spans="1:5" x14ac:dyDescent="0.25">
      <c r="A1215" s="60"/>
      <c r="B1215" s="60"/>
      <c r="C1215" s="60"/>
      <c r="D1215" s="28"/>
      <c r="E1215" s="28"/>
    </row>
    <row r="1216" spans="1:5" x14ac:dyDescent="0.25">
      <c r="A1216" s="60"/>
      <c r="B1216" s="60"/>
      <c r="C1216" s="60"/>
      <c r="D1216" s="28"/>
      <c r="E1216" s="28"/>
    </row>
    <row r="1217" spans="1:5" x14ac:dyDescent="0.25">
      <c r="A1217" s="60"/>
      <c r="B1217" s="60"/>
      <c r="C1217" s="60"/>
      <c r="D1217" s="28"/>
      <c r="E1217" s="28"/>
    </row>
    <row r="1218" spans="1:5" x14ac:dyDescent="0.25">
      <c r="A1218" s="60"/>
      <c r="B1218" s="60"/>
      <c r="C1218" s="60"/>
      <c r="D1218" s="28"/>
      <c r="E1218" s="28"/>
    </row>
    <row r="1219" spans="1:5" x14ac:dyDescent="0.25">
      <c r="A1219" s="60"/>
      <c r="B1219" s="60"/>
      <c r="C1219" s="60"/>
      <c r="D1219" s="28"/>
      <c r="E1219" s="28"/>
    </row>
    <row r="1220" spans="1:5" x14ac:dyDescent="0.25">
      <c r="A1220" s="60"/>
      <c r="B1220" s="60"/>
      <c r="C1220" s="60"/>
      <c r="D1220" s="28"/>
      <c r="E1220" s="28"/>
    </row>
    <row r="1221" spans="1:5" x14ac:dyDescent="0.25">
      <c r="A1221" s="60"/>
      <c r="B1221" s="60"/>
      <c r="C1221" s="60"/>
      <c r="D1221" s="28"/>
      <c r="E1221" s="28"/>
    </row>
    <row r="1222" spans="1:5" x14ac:dyDescent="0.25">
      <c r="A1222" s="60"/>
      <c r="B1222" s="60"/>
      <c r="C1222" s="60"/>
      <c r="D1222" s="28"/>
      <c r="E1222" s="28"/>
    </row>
    <row r="1223" spans="1:5" x14ac:dyDescent="0.25">
      <c r="A1223" s="60"/>
      <c r="B1223" s="60"/>
      <c r="C1223" s="60"/>
      <c r="D1223" s="28"/>
      <c r="E1223" s="28"/>
    </row>
    <row r="1224" spans="1:5" x14ac:dyDescent="0.25">
      <c r="A1224" s="60"/>
      <c r="B1224" s="60"/>
      <c r="C1224" s="60"/>
      <c r="D1224" s="28"/>
      <c r="E1224" s="28"/>
    </row>
    <row r="1225" spans="1:5" x14ac:dyDescent="0.25">
      <c r="A1225" s="60"/>
      <c r="B1225" s="60"/>
      <c r="C1225" s="60"/>
      <c r="D1225" s="28"/>
      <c r="E1225" s="28"/>
    </row>
    <row r="1226" spans="1:5" x14ac:dyDescent="0.25">
      <c r="A1226" s="60"/>
      <c r="B1226" s="60"/>
      <c r="C1226" s="60"/>
      <c r="D1226" s="28"/>
      <c r="E1226" s="28"/>
    </row>
    <row r="1227" spans="1:5" x14ac:dyDescent="0.25">
      <c r="A1227" s="60"/>
      <c r="B1227" s="60"/>
      <c r="C1227" s="60"/>
      <c r="D1227" s="28"/>
      <c r="E1227" s="28"/>
    </row>
    <row r="1228" spans="1:5" x14ac:dyDescent="0.25">
      <c r="A1228" s="60"/>
      <c r="B1228" s="60"/>
      <c r="C1228" s="60"/>
      <c r="D1228" s="28"/>
      <c r="E1228" s="28"/>
    </row>
    <row r="1229" spans="1:5" x14ac:dyDescent="0.25">
      <c r="A1229" s="60"/>
      <c r="B1229" s="60"/>
      <c r="C1229" s="60"/>
      <c r="D1229" s="28"/>
      <c r="E1229" s="28"/>
    </row>
    <row r="1230" spans="1:5" x14ac:dyDescent="0.25">
      <c r="A1230" s="60"/>
      <c r="B1230" s="60"/>
      <c r="C1230" s="60"/>
      <c r="D1230" s="28"/>
      <c r="E1230" s="28"/>
    </row>
    <row r="1231" spans="1:5" x14ac:dyDescent="0.25">
      <c r="A1231" s="60"/>
      <c r="B1231" s="60"/>
      <c r="C1231" s="60"/>
      <c r="D1231" s="28"/>
      <c r="E1231" s="28"/>
    </row>
    <row r="1232" spans="1:5" x14ac:dyDescent="0.25">
      <c r="A1232" s="60"/>
      <c r="B1232" s="60"/>
      <c r="C1232" s="60"/>
      <c r="D1232" s="28"/>
      <c r="E1232" s="28"/>
    </row>
    <row r="1233" spans="1:5" x14ac:dyDescent="0.25">
      <c r="A1233" s="60"/>
      <c r="B1233" s="60"/>
      <c r="C1233" s="60"/>
      <c r="D1233" s="28"/>
      <c r="E1233" s="28"/>
    </row>
    <row r="1234" spans="1:5" x14ac:dyDescent="0.25">
      <c r="A1234" s="60"/>
      <c r="B1234" s="60"/>
      <c r="C1234" s="60"/>
      <c r="D1234" s="28"/>
      <c r="E1234" s="28"/>
    </row>
    <row r="1235" spans="1:5" x14ac:dyDescent="0.25">
      <c r="A1235" s="60"/>
      <c r="B1235" s="60"/>
      <c r="C1235" s="60"/>
      <c r="D1235" s="28"/>
      <c r="E1235" s="28"/>
    </row>
    <row r="1236" spans="1:5" x14ac:dyDescent="0.25">
      <c r="A1236" s="60"/>
      <c r="B1236" s="60"/>
      <c r="C1236" s="60"/>
      <c r="D1236" s="28"/>
      <c r="E1236" s="28"/>
    </row>
    <row r="1237" spans="1:5" x14ac:dyDescent="0.25">
      <c r="A1237" s="60"/>
      <c r="B1237" s="60"/>
      <c r="C1237" s="60"/>
      <c r="D1237" s="28"/>
      <c r="E1237" s="28"/>
    </row>
    <row r="1238" spans="1:5" x14ac:dyDescent="0.25">
      <c r="A1238" s="60"/>
      <c r="B1238" s="60"/>
      <c r="C1238" s="60"/>
      <c r="D1238" s="28"/>
      <c r="E1238" s="28"/>
    </row>
    <row r="1239" spans="1:5" x14ac:dyDescent="0.25">
      <c r="A1239" s="60"/>
      <c r="B1239" s="60"/>
      <c r="C1239" s="60"/>
      <c r="D1239" s="28"/>
      <c r="E1239" s="28"/>
    </row>
    <row r="1240" spans="1:5" x14ac:dyDescent="0.25">
      <c r="A1240" s="60"/>
      <c r="B1240" s="60"/>
      <c r="C1240" s="60"/>
      <c r="D1240" s="28"/>
      <c r="E1240" s="28"/>
    </row>
    <row r="1241" spans="1:5" x14ac:dyDescent="0.25">
      <c r="A1241" s="60"/>
      <c r="B1241" s="60"/>
      <c r="C1241" s="60"/>
      <c r="D1241" s="28"/>
      <c r="E1241" s="28"/>
    </row>
    <row r="1242" spans="1:5" x14ac:dyDescent="0.25">
      <c r="A1242" s="60"/>
      <c r="B1242" s="60"/>
      <c r="C1242" s="60"/>
      <c r="D1242" s="28"/>
      <c r="E1242" s="28"/>
    </row>
    <row r="1243" spans="1:5" x14ac:dyDescent="0.25">
      <c r="A1243" s="60"/>
      <c r="B1243" s="60"/>
      <c r="C1243" s="60"/>
      <c r="D1243" s="28"/>
      <c r="E1243" s="28"/>
    </row>
    <row r="1244" spans="1:5" x14ac:dyDescent="0.25">
      <c r="A1244" s="60"/>
      <c r="B1244" s="60"/>
      <c r="C1244" s="60"/>
      <c r="D1244" s="28"/>
      <c r="E1244" s="28"/>
    </row>
    <row r="1245" spans="1:5" x14ac:dyDescent="0.25">
      <c r="A1245" s="60"/>
      <c r="B1245" s="60"/>
      <c r="C1245" s="60"/>
      <c r="D1245" s="28"/>
      <c r="E1245" s="28"/>
    </row>
    <row r="1246" spans="1:5" x14ac:dyDescent="0.25">
      <c r="A1246" s="60"/>
      <c r="B1246" s="60"/>
      <c r="C1246" s="60"/>
      <c r="D1246" s="28"/>
      <c r="E1246" s="28"/>
    </row>
    <row r="1247" spans="1:5" x14ac:dyDescent="0.25">
      <c r="A1247" s="60"/>
      <c r="B1247" s="60"/>
      <c r="C1247" s="60"/>
      <c r="D1247" s="28"/>
      <c r="E1247" s="28"/>
    </row>
    <row r="1248" spans="1:5" x14ac:dyDescent="0.25">
      <c r="A1248" s="60"/>
      <c r="B1248" s="60"/>
      <c r="C1248" s="60"/>
      <c r="D1248" s="28"/>
      <c r="E1248" s="28"/>
    </row>
    <row r="1249" spans="1:5" x14ac:dyDescent="0.25">
      <c r="A1249" s="60"/>
      <c r="B1249" s="60"/>
      <c r="C1249" s="60"/>
      <c r="D1249" s="28"/>
      <c r="E1249" s="28"/>
    </row>
    <row r="1250" spans="1:5" x14ac:dyDescent="0.25">
      <c r="A1250" s="60"/>
      <c r="B1250" s="60"/>
      <c r="C1250" s="60"/>
      <c r="D1250" s="28"/>
      <c r="E1250" s="28"/>
    </row>
    <row r="1251" spans="1:5" x14ac:dyDescent="0.25">
      <c r="A1251" s="60"/>
      <c r="B1251" s="60"/>
      <c r="C1251" s="60"/>
      <c r="D1251" s="28"/>
      <c r="E1251" s="28"/>
    </row>
    <row r="1252" spans="1:5" x14ac:dyDescent="0.25">
      <c r="A1252" s="60"/>
      <c r="B1252" s="60"/>
      <c r="C1252" s="60"/>
      <c r="D1252" s="28"/>
      <c r="E1252" s="28"/>
    </row>
    <row r="1253" spans="1:5" x14ac:dyDescent="0.25">
      <c r="A1253" s="60"/>
      <c r="B1253" s="60"/>
      <c r="C1253" s="60"/>
      <c r="D1253" s="28"/>
      <c r="E1253" s="28"/>
    </row>
    <row r="1254" spans="1:5" x14ac:dyDescent="0.25">
      <c r="A1254" s="60"/>
      <c r="B1254" s="60"/>
      <c r="C1254" s="60"/>
      <c r="D1254" s="28"/>
      <c r="E1254" s="28"/>
    </row>
    <row r="1255" spans="1:5" x14ac:dyDescent="0.25">
      <c r="A1255" s="60"/>
      <c r="B1255" s="60"/>
      <c r="C1255" s="60"/>
      <c r="D1255" s="28"/>
      <c r="E1255" s="28"/>
    </row>
    <row r="1256" spans="1:5" x14ac:dyDescent="0.25">
      <c r="A1256" s="60"/>
      <c r="B1256" s="60"/>
      <c r="C1256" s="60"/>
      <c r="D1256" s="28"/>
      <c r="E1256" s="28"/>
    </row>
    <row r="1257" spans="1:5" x14ac:dyDescent="0.25">
      <c r="A1257" s="60"/>
      <c r="B1257" s="60"/>
      <c r="C1257" s="60"/>
      <c r="D1257" s="28"/>
      <c r="E1257" s="28"/>
    </row>
    <row r="1258" spans="1:5" x14ac:dyDescent="0.25">
      <c r="A1258" s="60"/>
      <c r="B1258" s="60"/>
      <c r="C1258" s="60"/>
      <c r="D1258" s="28"/>
      <c r="E1258" s="28"/>
    </row>
    <row r="1259" spans="1:5" x14ac:dyDescent="0.25">
      <c r="A1259" s="60"/>
      <c r="B1259" s="60"/>
      <c r="C1259" s="60"/>
      <c r="D1259" s="28"/>
      <c r="E1259" s="28"/>
    </row>
    <row r="1260" spans="1:5" x14ac:dyDescent="0.25">
      <c r="A1260" s="60"/>
      <c r="B1260" s="60"/>
      <c r="C1260" s="60"/>
      <c r="D1260" s="28"/>
      <c r="E1260" s="28"/>
    </row>
    <row r="1261" spans="1:5" x14ac:dyDescent="0.25">
      <c r="A1261" s="60"/>
      <c r="B1261" s="60"/>
      <c r="C1261" s="60"/>
      <c r="D1261" s="28"/>
      <c r="E1261" s="28"/>
    </row>
    <row r="1262" spans="1:5" x14ac:dyDescent="0.25">
      <c r="A1262" s="60"/>
      <c r="B1262" s="60"/>
      <c r="C1262" s="60"/>
      <c r="D1262" s="28"/>
      <c r="E1262" s="28"/>
    </row>
    <row r="1263" spans="1:5" x14ac:dyDescent="0.25">
      <c r="A1263" s="60"/>
      <c r="B1263" s="60"/>
      <c r="C1263" s="60"/>
      <c r="D1263" s="28"/>
      <c r="E1263" s="28"/>
    </row>
    <row r="1264" spans="1:5" x14ac:dyDescent="0.25">
      <c r="A1264" s="60"/>
      <c r="B1264" s="60"/>
      <c r="C1264" s="60"/>
      <c r="D1264" s="28"/>
      <c r="E1264" s="28"/>
    </row>
    <row r="1265" spans="1:5" x14ac:dyDescent="0.25">
      <c r="A1265" s="60"/>
      <c r="B1265" s="60"/>
      <c r="C1265" s="60"/>
      <c r="D1265" s="28"/>
      <c r="E1265" s="28"/>
    </row>
    <row r="1266" spans="1:5" x14ac:dyDescent="0.25">
      <c r="A1266" s="60"/>
      <c r="B1266" s="60"/>
      <c r="C1266" s="60"/>
      <c r="D1266" s="28"/>
      <c r="E1266" s="28"/>
    </row>
    <row r="1267" spans="1:5" x14ac:dyDescent="0.25">
      <c r="A1267" s="60"/>
      <c r="B1267" s="60"/>
      <c r="C1267" s="60"/>
      <c r="D1267" s="28"/>
      <c r="E1267" s="28"/>
    </row>
    <row r="1268" spans="1:5" x14ac:dyDescent="0.25">
      <c r="A1268" s="60"/>
      <c r="B1268" s="60"/>
      <c r="C1268" s="60"/>
      <c r="D1268" s="28"/>
      <c r="E1268" s="28"/>
    </row>
    <row r="1269" spans="1:5" x14ac:dyDescent="0.25">
      <c r="A1269" s="60"/>
      <c r="B1269" s="60"/>
      <c r="C1269" s="60"/>
      <c r="D1269" s="28"/>
      <c r="E1269" s="28"/>
    </row>
    <row r="1270" spans="1:5" x14ac:dyDescent="0.25">
      <c r="A1270" s="60"/>
      <c r="B1270" s="60"/>
      <c r="C1270" s="60"/>
      <c r="D1270" s="28"/>
      <c r="E1270" s="28"/>
    </row>
    <row r="1271" spans="1:5" x14ac:dyDescent="0.25">
      <c r="A1271" s="60"/>
      <c r="B1271" s="60"/>
      <c r="C1271" s="60"/>
      <c r="D1271" s="28"/>
      <c r="E1271" s="28"/>
    </row>
    <row r="1272" spans="1:5" x14ac:dyDescent="0.25">
      <c r="A1272" s="60"/>
      <c r="B1272" s="60"/>
      <c r="C1272" s="60"/>
      <c r="D1272" s="28"/>
      <c r="E1272" s="28"/>
    </row>
    <row r="1273" spans="1:5" x14ac:dyDescent="0.25">
      <c r="A1273" s="60"/>
      <c r="B1273" s="60"/>
      <c r="C1273" s="60"/>
      <c r="D1273" s="28"/>
      <c r="E1273" s="28"/>
    </row>
    <row r="1274" spans="1:5" x14ac:dyDescent="0.25">
      <c r="A1274" s="60"/>
      <c r="B1274" s="60"/>
      <c r="C1274" s="60"/>
      <c r="D1274" s="28"/>
      <c r="E1274" s="28"/>
    </row>
    <row r="1275" spans="1:5" x14ac:dyDescent="0.25">
      <c r="A1275" s="60"/>
      <c r="B1275" s="60"/>
      <c r="C1275" s="60"/>
      <c r="D1275" s="28"/>
      <c r="E1275" s="28"/>
    </row>
    <row r="1276" spans="1:5" x14ac:dyDescent="0.25">
      <c r="A1276" s="60"/>
      <c r="B1276" s="60"/>
      <c r="C1276" s="60"/>
      <c r="D1276" s="28"/>
      <c r="E1276" s="28"/>
    </row>
    <row r="1277" spans="1:5" x14ac:dyDescent="0.25">
      <c r="A1277" s="60"/>
      <c r="B1277" s="60"/>
      <c r="C1277" s="60"/>
      <c r="D1277" s="28"/>
      <c r="E1277" s="28"/>
    </row>
    <row r="1278" spans="1:5" x14ac:dyDescent="0.25">
      <c r="A1278" s="60"/>
      <c r="B1278" s="60"/>
      <c r="C1278" s="60"/>
      <c r="D1278" s="28"/>
      <c r="E1278" s="28"/>
    </row>
    <row r="1279" spans="1:5" x14ac:dyDescent="0.25">
      <c r="A1279" s="60"/>
      <c r="B1279" s="60"/>
      <c r="C1279" s="60"/>
      <c r="D1279" s="28"/>
      <c r="E1279" s="28"/>
    </row>
    <row r="1280" spans="1:5" x14ac:dyDescent="0.25">
      <c r="A1280" s="60"/>
      <c r="B1280" s="60"/>
      <c r="C1280" s="60"/>
      <c r="D1280" s="28"/>
      <c r="E1280" s="28"/>
    </row>
    <row r="1281" spans="1:5" x14ac:dyDescent="0.25">
      <c r="A1281" s="60"/>
      <c r="B1281" s="60"/>
      <c r="C1281" s="60"/>
      <c r="D1281" s="28"/>
      <c r="E1281" s="28"/>
    </row>
    <row r="1282" spans="1:5" x14ac:dyDescent="0.25">
      <c r="A1282" s="60"/>
      <c r="B1282" s="60"/>
      <c r="C1282" s="60"/>
      <c r="D1282" s="28"/>
      <c r="E1282" s="28"/>
    </row>
    <row r="1283" spans="1:5" x14ac:dyDescent="0.25">
      <c r="A1283" s="60"/>
      <c r="B1283" s="60"/>
      <c r="C1283" s="60"/>
      <c r="D1283" s="28"/>
      <c r="E1283" s="28"/>
    </row>
    <row r="1284" spans="1:5" x14ac:dyDescent="0.25">
      <c r="A1284" s="60"/>
      <c r="B1284" s="60"/>
      <c r="C1284" s="60"/>
      <c r="D1284" s="28"/>
      <c r="E1284" s="28"/>
    </row>
    <row r="1285" spans="1:5" x14ac:dyDescent="0.25">
      <c r="A1285" s="60"/>
      <c r="B1285" s="60"/>
      <c r="C1285" s="60"/>
      <c r="D1285" s="28"/>
      <c r="E1285" s="28"/>
    </row>
    <row r="1286" spans="1:5" x14ac:dyDescent="0.25">
      <c r="A1286" s="60"/>
      <c r="B1286" s="60"/>
      <c r="C1286" s="60"/>
      <c r="D1286" s="28"/>
      <c r="E1286" s="28"/>
    </row>
    <row r="1287" spans="1:5" x14ac:dyDescent="0.25">
      <c r="A1287" s="60"/>
      <c r="B1287" s="60"/>
      <c r="C1287" s="60"/>
      <c r="D1287" s="28"/>
      <c r="E1287" s="28"/>
    </row>
    <row r="1288" spans="1:5" x14ac:dyDescent="0.25">
      <c r="A1288" s="60"/>
      <c r="B1288" s="60"/>
      <c r="C1288" s="60"/>
      <c r="D1288" s="28"/>
      <c r="E1288" s="28"/>
    </row>
    <row r="1289" spans="1:5" x14ac:dyDescent="0.25">
      <c r="A1289" s="60"/>
      <c r="B1289" s="60"/>
      <c r="C1289" s="60"/>
      <c r="D1289" s="28"/>
      <c r="E1289" s="28"/>
    </row>
    <row r="1290" spans="1:5" x14ac:dyDescent="0.25">
      <c r="A1290" s="60"/>
      <c r="B1290" s="60"/>
      <c r="C1290" s="60"/>
      <c r="D1290" s="28"/>
      <c r="E1290" s="28"/>
    </row>
    <row r="1291" spans="1:5" x14ac:dyDescent="0.25">
      <c r="A1291" s="60"/>
      <c r="B1291" s="60"/>
      <c r="C1291" s="60"/>
      <c r="D1291" s="28"/>
      <c r="E1291" s="28"/>
    </row>
    <row r="1292" spans="1:5" x14ac:dyDescent="0.25">
      <c r="A1292" s="60"/>
      <c r="B1292" s="60"/>
      <c r="C1292" s="60"/>
      <c r="D1292" s="28"/>
      <c r="E1292" s="28"/>
    </row>
    <row r="1293" spans="1:5" x14ac:dyDescent="0.25">
      <c r="A1293" s="60"/>
      <c r="B1293" s="60"/>
      <c r="C1293" s="60"/>
      <c r="D1293" s="28"/>
      <c r="E1293" s="28"/>
    </row>
    <row r="1294" spans="1:5" x14ac:dyDescent="0.25">
      <c r="A1294" s="60"/>
      <c r="B1294" s="60"/>
      <c r="C1294" s="60"/>
      <c r="D1294" s="28"/>
      <c r="E1294" s="28"/>
    </row>
    <row r="1295" spans="1:5" x14ac:dyDescent="0.25">
      <c r="A1295" s="60"/>
      <c r="B1295" s="60"/>
      <c r="C1295" s="60"/>
      <c r="D1295" s="28"/>
      <c r="E1295" s="28"/>
    </row>
    <row r="1296" spans="1:5" x14ac:dyDescent="0.25">
      <c r="A1296" s="60"/>
      <c r="B1296" s="60"/>
      <c r="C1296" s="60"/>
      <c r="D1296" s="28"/>
      <c r="E1296" s="28"/>
    </row>
    <row r="1297" spans="1:5" x14ac:dyDescent="0.25">
      <c r="A1297" s="60"/>
      <c r="B1297" s="60"/>
      <c r="C1297" s="60"/>
      <c r="D1297" s="28"/>
      <c r="E1297" s="28"/>
    </row>
    <row r="1298" spans="1:5" x14ac:dyDescent="0.25">
      <c r="A1298" s="60"/>
      <c r="B1298" s="60"/>
      <c r="C1298" s="60"/>
      <c r="D1298" s="28"/>
      <c r="E1298" s="28"/>
    </row>
    <row r="1299" spans="1:5" x14ac:dyDescent="0.25">
      <c r="A1299" s="60"/>
      <c r="B1299" s="60"/>
      <c r="C1299" s="60"/>
      <c r="D1299" s="28"/>
      <c r="E1299" s="28"/>
    </row>
    <row r="1300" spans="1:5" x14ac:dyDescent="0.25">
      <c r="A1300" s="60"/>
      <c r="B1300" s="60"/>
      <c r="C1300" s="60"/>
      <c r="D1300" s="28"/>
      <c r="E1300" s="28"/>
    </row>
    <row r="1301" spans="1:5" x14ac:dyDescent="0.25">
      <c r="A1301" s="60"/>
      <c r="B1301" s="60"/>
      <c r="C1301" s="60"/>
      <c r="D1301" s="28"/>
      <c r="E1301" s="28"/>
    </row>
    <row r="1302" spans="1:5" x14ac:dyDescent="0.25">
      <c r="A1302" s="60"/>
      <c r="B1302" s="60"/>
      <c r="C1302" s="60"/>
      <c r="D1302" s="28"/>
      <c r="E1302" s="28"/>
    </row>
    <row r="1303" spans="1:5" x14ac:dyDescent="0.25">
      <c r="A1303" s="60"/>
      <c r="B1303" s="60"/>
      <c r="C1303" s="60"/>
      <c r="D1303" s="28"/>
      <c r="E1303" s="28"/>
    </row>
    <row r="1304" spans="1:5" x14ac:dyDescent="0.25">
      <c r="A1304" s="60"/>
      <c r="B1304" s="60"/>
      <c r="C1304" s="60"/>
      <c r="D1304" s="28"/>
      <c r="E1304" s="28"/>
    </row>
    <row r="1305" spans="1:5" x14ac:dyDescent="0.25">
      <c r="A1305" s="60"/>
      <c r="B1305" s="60"/>
      <c r="C1305" s="60"/>
      <c r="D1305" s="28"/>
      <c r="E1305" s="28"/>
    </row>
    <row r="1306" spans="1:5" x14ac:dyDescent="0.25">
      <c r="A1306" s="60"/>
      <c r="B1306" s="60"/>
      <c r="C1306" s="60"/>
      <c r="D1306" s="28"/>
      <c r="E1306" s="28"/>
    </row>
    <row r="1307" spans="1:5" x14ac:dyDescent="0.25">
      <c r="A1307" s="60"/>
      <c r="B1307" s="60"/>
      <c r="C1307" s="60"/>
      <c r="D1307" s="28"/>
      <c r="E1307" s="28"/>
    </row>
    <row r="1308" spans="1:5" x14ac:dyDescent="0.25">
      <c r="A1308" s="60"/>
      <c r="B1308" s="60"/>
      <c r="C1308" s="60"/>
      <c r="D1308" s="28"/>
      <c r="E1308" s="28"/>
    </row>
    <row r="1309" spans="1:5" x14ac:dyDescent="0.25">
      <c r="A1309" s="60"/>
      <c r="B1309" s="60"/>
      <c r="C1309" s="60"/>
      <c r="D1309" s="28"/>
      <c r="E1309" s="28"/>
    </row>
    <row r="1310" spans="1:5" x14ac:dyDescent="0.25">
      <c r="A1310" s="60"/>
      <c r="B1310" s="60"/>
      <c r="C1310" s="60"/>
      <c r="D1310" s="28"/>
      <c r="E1310" s="28"/>
    </row>
    <row r="1311" spans="1:5" x14ac:dyDescent="0.25">
      <c r="A1311" s="60"/>
      <c r="B1311" s="60"/>
      <c r="C1311" s="60"/>
      <c r="D1311" s="28"/>
      <c r="E1311" s="28"/>
    </row>
    <row r="1312" spans="1:5" x14ac:dyDescent="0.25">
      <c r="A1312" s="60"/>
      <c r="B1312" s="60"/>
      <c r="C1312" s="60"/>
      <c r="D1312" s="28"/>
      <c r="E1312" s="28"/>
    </row>
    <row r="1313" spans="1:5" x14ac:dyDescent="0.25">
      <c r="A1313" s="60"/>
      <c r="B1313" s="60"/>
      <c r="C1313" s="60"/>
      <c r="D1313" s="28"/>
      <c r="E1313" s="28"/>
    </row>
    <row r="1314" spans="1:5" x14ac:dyDescent="0.25">
      <c r="A1314" s="60"/>
      <c r="B1314" s="60"/>
      <c r="C1314" s="60"/>
      <c r="D1314" s="28"/>
      <c r="E1314" s="28"/>
    </row>
    <row r="1315" spans="1:5" x14ac:dyDescent="0.25">
      <c r="A1315" s="60"/>
      <c r="B1315" s="60"/>
      <c r="C1315" s="60"/>
      <c r="D1315" s="28"/>
      <c r="E1315" s="28"/>
    </row>
    <row r="1316" spans="1:5" x14ac:dyDescent="0.25">
      <c r="A1316" s="60"/>
      <c r="B1316" s="60"/>
      <c r="C1316" s="60"/>
      <c r="D1316" s="28"/>
      <c r="E1316" s="28"/>
    </row>
    <row r="1317" spans="1:5" x14ac:dyDescent="0.25">
      <c r="A1317" s="60"/>
      <c r="B1317" s="60"/>
      <c r="C1317" s="60"/>
      <c r="D1317" s="28"/>
      <c r="E1317" s="28"/>
    </row>
    <row r="1318" spans="1:5" x14ac:dyDescent="0.25">
      <c r="A1318" s="60"/>
      <c r="B1318" s="60"/>
      <c r="C1318" s="60"/>
      <c r="D1318" s="28"/>
      <c r="E1318" s="28"/>
    </row>
    <row r="1319" spans="1:5" x14ac:dyDescent="0.25">
      <c r="A1319" s="60"/>
      <c r="B1319" s="60"/>
      <c r="C1319" s="60"/>
      <c r="D1319" s="28"/>
      <c r="E1319" s="28"/>
    </row>
    <row r="1320" spans="1:5" x14ac:dyDescent="0.25">
      <c r="A1320" s="60"/>
      <c r="B1320" s="60"/>
      <c r="C1320" s="60"/>
      <c r="D1320" s="28"/>
      <c r="E1320" s="28"/>
    </row>
    <row r="1321" spans="1:5" x14ac:dyDescent="0.25">
      <c r="A1321" s="60"/>
      <c r="B1321" s="60"/>
      <c r="C1321" s="60"/>
      <c r="D1321" s="28"/>
      <c r="E1321" s="28"/>
    </row>
    <row r="1322" spans="1:5" x14ac:dyDescent="0.25">
      <c r="A1322" s="60"/>
      <c r="B1322" s="60"/>
      <c r="C1322" s="60"/>
      <c r="D1322" s="28"/>
      <c r="E1322" s="28"/>
    </row>
    <row r="1323" spans="1:5" x14ac:dyDescent="0.25">
      <c r="A1323" s="60"/>
      <c r="B1323" s="60"/>
      <c r="C1323" s="60"/>
      <c r="D1323" s="28"/>
      <c r="E1323" s="28"/>
    </row>
    <row r="1324" spans="1:5" x14ac:dyDescent="0.25">
      <c r="A1324" s="60"/>
      <c r="B1324" s="60"/>
      <c r="C1324" s="60"/>
      <c r="D1324" s="28"/>
      <c r="E1324" s="28"/>
    </row>
    <row r="1325" spans="1:5" x14ac:dyDescent="0.25">
      <c r="A1325" s="60"/>
      <c r="B1325" s="60"/>
      <c r="C1325" s="60"/>
      <c r="D1325" s="28"/>
      <c r="E1325" s="28"/>
    </row>
    <row r="1326" spans="1:5" x14ac:dyDescent="0.25">
      <c r="A1326" s="60"/>
      <c r="B1326" s="60"/>
      <c r="C1326" s="60"/>
      <c r="D1326" s="28"/>
      <c r="E1326" s="28"/>
    </row>
    <row r="1327" spans="1:5" x14ac:dyDescent="0.25">
      <c r="A1327" s="60"/>
      <c r="B1327" s="60"/>
      <c r="C1327" s="60"/>
      <c r="D1327" s="28"/>
      <c r="E1327" s="28"/>
    </row>
    <row r="1328" spans="1:5" x14ac:dyDescent="0.25">
      <c r="A1328" s="60"/>
      <c r="B1328" s="60"/>
      <c r="C1328" s="60"/>
      <c r="D1328" s="28"/>
      <c r="E1328" s="28"/>
    </row>
    <row r="1329" spans="1:5" x14ac:dyDescent="0.25">
      <c r="A1329" s="60"/>
      <c r="B1329" s="60"/>
      <c r="C1329" s="60"/>
      <c r="D1329" s="28"/>
      <c r="E1329" s="28"/>
    </row>
    <row r="1330" spans="1:5" x14ac:dyDescent="0.25">
      <c r="A1330" s="60"/>
      <c r="B1330" s="60"/>
      <c r="C1330" s="60"/>
      <c r="D1330" s="28"/>
      <c r="E1330" s="28"/>
    </row>
    <row r="1331" spans="1:5" x14ac:dyDescent="0.25">
      <c r="A1331" s="60"/>
      <c r="B1331" s="60"/>
      <c r="C1331" s="60"/>
      <c r="D1331" s="28"/>
      <c r="E1331" s="28"/>
    </row>
    <row r="1332" spans="1:5" x14ac:dyDescent="0.25">
      <c r="A1332" s="60"/>
      <c r="B1332" s="60"/>
      <c r="C1332" s="60"/>
      <c r="D1332" s="28"/>
      <c r="E1332" s="28"/>
    </row>
    <row r="1333" spans="1:5" x14ac:dyDescent="0.25">
      <c r="A1333" s="60"/>
      <c r="B1333" s="60"/>
      <c r="C1333" s="60"/>
      <c r="D1333" s="28"/>
      <c r="E1333" s="28"/>
    </row>
    <row r="1334" spans="1:5" x14ac:dyDescent="0.25">
      <c r="A1334" s="60"/>
      <c r="B1334" s="60"/>
      <c r="C1334" s="60"/>
      <c r="D1334" s="28"/>
      <c r="E1334" s="28"/>
    </row>
    <row r="1335" spans="1:5" x14ac:dyDescent="0.25">
      <c r="A1335" s="60"/>
      <c r="B1335" s="60"/>
      <c r="C1335" s="60"/>
      <c r="D1335" s="28"/>
      <c r="E1335" s="28"/>
    </row>
    <row r="1336" spans="1:5" x14ac:dyDescent="0.25">
      <c r="A1336" s="60"/>
      <c r="B1336" s="60"/>
      <c r="C1336" s="60"/>
      <c r="D1336" s="28"/>
      <c r="E1336" s="28"/>
    </row>
    <row r="1337" spans="1:5" x14ac:dyDescent="0.25">
      <c r="A1337" s="60"/>
      <c r="B1337" s="60"/>
      <c r="C1337" s="60"/>
      <c r="D1337" s="28"/>
      <c r="E1337" s="28"/>
    </row>
    <row r="1338" spans="1:5" x14ac:dyDescent="0.25">
      <c r="A1338" s="60"/>
      <c r="B1338" s="60"/>
      <c r="C1338" s="60"/>
      <c r="D1338" s="28"/>
      <c r="E1338" s="28"/>
    </row>
    <row r="1339" spans="1:5" x14ac:dyDescent="0.25">
      <c r="A1339" s="60"/>
      <c r="B1339" s="60"/>
      <c r="C1339" s="60"/>
      <c r="D1339" s="28"/>
      <c r="E1339" s="28"/>
    </row>
    <row r="1340" spans="1:5" x14ac:dyDescent="0.25">
      <c r="A1340" s="60"/>
      <c r="B1340" s="60"/>
      <c r="C1340" s="60"/>
      <c r="D1340" s="28"/>
      <c r="E1340" s="28"/>
    </row>
    <row r="1341" spans="1:5" x14ac:dyDescent="0.25">
      <c r="A1341" s="60"/>
      <c r="B1341" s="60"/>
      <c r="C1341" s="60"/>
      <c r="D1341" s="28"/>
      <c r="E1341" s="28"/>
    </row>
    <row r="1342" spans="1:5" x14ac:dyDescent="0.25">
      <c r="A1342" s="60"/>
      <c r="B1342" s="60"/>
      <c r="C1342" s="60"/>
      <c r="D1342" s="28"/>
      <c r="E1342" s="28"/>
    </row>
    <row r="1343" spans="1:5" x14ac:dyDescent="0.25">
      <c r="A1343" s="60"/>
      <c r="B1343" s="60"/>
      <c r="C1343" s="60"/>
      <c r="D1343" s="28"/>
      <c r="E1343" s="28"/>
    </row>
    <row r="1344" spans="1:5" x14ac:dyDescent="0.25">
      <c r="A1344" s="60"/>
      <c r="B1344" s="60"/>
      <c r="C1344" s="60"/>
      <c r="D1344" s="28"/>
      <c r="E1344" s="28"/>
    </row>
    <row r="1345" spans="1:5" x14ac:dyDescent="0.25">
      <c r="A1345" s="60"/>
      <c r="B1345" s="60"/>
      <c r="C1345" s="60"/>
      <c r="D1345" s="28"/>
      <c r="E1345" s="28"/>
    </row>
    <row r="1346" spans="1:5" x14ac:dyDescent="0.25">
      <c r="A1346" s="60"/>
      <c r="B1346" s="60"/>
      <c r="C1346" s="60"/>
      <c r="D1346" s="28"/>
      <c r="E1346" s="28"/>
    </row>
    <row r="1347" spans="1:5" x14ac:dyDescent="0.25">
      <c r="A1347" s="60"/>
      <c r="B1347" s="60"/>
      <c r="C1347" s="60"/>
      <c r="D1347" s="28"/>
      <c r="E1347" s="28"/>
    </row>
    <row r="1348" spans="1:5" x14ac:dyDescent="0.25">
      <c r="A1348" s="60"/>
      <c r="B1348" s="60"/>
      <c r="C1348" s="60"/>
      <c r="D1348" s="28"/>
      <c r="E1348" s="28"/>
    </row>
    <row r="1349" spans="1:5" x14ac:dyDescent="0.25">
      <c r="A1349" s="60"/>
      <c r="B1349" s="60"/>
      <c r="C1349" s="60"/>
      <c r="D1349" s="28"/>
      <c r="E1349" s="28"/>
    </row>
    <row r="1350" spans="1:5" x14ac:dyDescent="0.25">
      <c r="A1350" s="60"/>
      <c r="B1350" s="60"/>
      <c r="C1350" s="60"/>
      <c r="D1350" s="28"/>
      <c r="E1350" s="28"/>
    </row>
    <row r="1351" spans="1:5" x14ac:dyDescent="0.25">
      <c r="A1351" s="60"/>
      <c r="B1351" s="60"/>
      <c r="C1351" s="60"/>
      <c r="D1351" s="28"/>
      <c r="E1351" s="28"/>
    </row>
    <row r="1352" spans="1:5" x14ac:dyDescent="0.25">
      <c r="A1352" s="60"/>
      <c r="B1352" s="60"/>
      <c r="C1352" s="60"/>
      <c r="D1352" s="28"/>
      <c r="E1352" s="28"/>
    </row>
    <row r="1353" spans="1:5" x14ac:dyDescent="0.25">
      <c r="A1353" s="60"/>
      <c r="B1353" s="60"/>
      <c r="C1353" s="60"/>
      <c r="D1353" s="28"/>
      <c r="E1353" s="28"/>
    </row>
    <row r="1354" spans="1:5" x14ac:dyDescent="0.25">
      <c r="A1354" s="60"/>
      <c r="B1354" s="60"/>
      <c r="C1354" s="60"/>
      <c r="D1354" s="28"/>
      <c r="E1354" s="28"/>
    </row>
    <row r="1355" spans="1:5" x14ac:dyDescent="0.25">
      <c r="A1355" s="60"/>
      <c r="B1355" s="60"/>
      <c r="C1355" s="60"/>
      <c r="D1355" s="28"/>
      <c r="E1355" s="28"/>
    </row>
    <row r="1356" spans="1:5" x14ac:dyDescent="0.25">
      <c r="A1356" s="60"/>
      <c r="B1356" s="60"/>
      <c r="C1356" s="60"/>
      <c r="D1356" s="28"/>
      <c r="E1356" s="28"/>
    </row>
    <row r="1357" spans="1:5" x14ac:dyDescent="0.25">
      <c r="A1357" s="60"/>
      <c r="B1357" s="60"/>
      <c r="C1357" s="60"/>
      <c r="D1357" s="28"/>
      <c r="E1357" s="28"/>
    </row>
    <row r="1358" spans="1:5" x14ac:dyDescent="0.25">
      <c r="A1358" s="60"/>
      <c r="B1358" s="60"/>
      <c r="C1358" s="60"/>
      <c r="D1358" s="28"/>
      <c r="E1358" s="28"/>
    </row>
    <row r="1359" spans="1:5" x14ac:dyDescent="0.25">
      <c r="A1359" s="60"/>
      <c r="B1359" s="60"/>
      <c r="C1359" s="60"/>
      <c r="D1359" s="28"/>
      <c r="E1359" s="28"/>
    </row>
    <row r="1360" spans="1:5" x14ac:dyDescent="0.25">
      <c r="A1360" s="60"/>
      <c r="B1360" s="60"/>
      <c r="C1360" s="60"/>
      <c r="D1360" s="28"/>
      <c r="E1360" s="28"/>
    </row>
    <row r="1361" spans="1:5" x14ac:dyDescent="0.25">
      <c r="A1361" s="60"/>
      <c r="B1361" s="60"/>
      <c r="C1361" s="60"/>
      <c r="D1361" s="28"/>
      <c r="E1361" s="28"/>
    </row>
    <row r="1362" spans="1:5" x14ac:dyDescent="0.25">
      <c r="A1362" s="60"/>
      <c r="B1362" s="60"/>
      <c r="C1362" s="60"/>
      <c r="D1362" s="28"/>
      <c r="E1362" s="28"/>
    </row>
    <row r="1363" spans="1:5" x14ac:dyDescent="0.25">
      <c r="A1363" s="60"/>
      <c r="B1363" s="60"/>
      <c r="C1363" s="60"/>
      <c r="D1363" s="28"/>
      <c r="E1363" s="28"/>
    </row>
    <row r="1364" spans="1:5" x14ac:dyDescent="0.25">
      <c r="A1364" s="60"/>
      <c r="B1364" s="60"/>
      <c r="C1364" s="60"/>
      <c r="D1364" s="28"/>
      <c r="E1364" s="28"/>
    </row>
    <row r="1365" spans="1:5" x14ac:dyDescent="0.25">
      <c r="A1365" s="60"/>
      <c r="B1365" s="60"/>
      <c r="C1365" s="60"/>
      <c r="D1365" s="28"/>
      <c r="E1365" s="28"/>
    </row>
    <row r="1366" spans="1:5" x14ac:dyDescent="0.25">
      <c r="A1366" s="60"/>
      <c r="B1366" s="60"/>
      <c r="C1366" s="60"/>
      <c r="D1366" s="28"/>
      <c r="E1366" s="28"/>
    </row>
    <row r="1367" spans="1:5" x14ac:dyDescent="0.25">
      <c r="A1367" s="60"/>
      <c r="B1367" s="60"/>
      <c r="C1367" s="60"/>
      <c r="D1367" s="28"/>
      <c r="E1367" s="28"/>
    </row>
    <row r="1368" spans="1:5" x14ac:dyDescent="0.25">
      <c r="A1368" s="60"/>
      <c r="B1368" s="60"/>
      <c r="C1368" s="60"/>
      <c r="D1368" s="28"/>
      <c r="E1368" s="28"/>
    </row>
    <row r="1369" spans="1:5" x14ac:dyDescent="0.25">
      <c r="A1369" s="60"/>
      <c r="B1369" s="60"/>
      <c r="C1369" s="60"/>
      <c r="D1369" s="28"/>
      <c r="E1369" s="28"/>
    </row>
    <row r="1370" spans="1:5" x14ac:dyDescent="0.25">
      <c r="A1370" s="60"/>
      <c r="B1370" s="60"/>
      <c r="C1370" s="60"/>
      <c r="D1370" s="28"/>
      <c r="E1370" s="28"/>
    </row>
    <row r="1371" spans="1:5" x14ac:dyDescent="0.25">
      <c r="A1371" s="60"/>
      <c r="B1371" s="60"/>
      <c r="C1371" s="60"/>
      <c r="D1371" s="28"/>
      <c r="E1371" s="28"/>
    </row>
    <row r="1372" spans="1:5" x14ac:dyDescent="0.25">
      <c r="A1372" s="60"/>
      <c r="B1372" s="60"/>
      <c r="C1372" s="60"/>
      <c r="D1372" s="28"/>
      <c r="E1372" s="28"/>
    </row>
    <row r="1373" spans="1:5" x14ac:dyDescent="0.25">
      <c r="A1373" s="60"/>
      <c r="B1373" s="60"/>
      <c r="C1373" s="60"/>
      <c r="D1373" s="28"/>
      <c r="E1373" s="28"/>
    </row>
    <row r="1374" spans="1:5" x14ac:dyDescent="0.25">
      <c r="A1374" s="60"/>
      <c r="B1374" s="60"/>
      <c r="C1374" s="60"/>
      <c r="D1374" s="28"/>
      <c r="E1374" s="28"/>
    </row>
    <row r="1375" spans="1:5" x14ac:dyDescent="0.25">
      <c r="A1375" s="60"/>
      <c r="B1375" s="60"/>
      <c r="C1375" s="60"/>
      <c r="D1375" s="28"/>
      <c r="E1375" s="28"/>
    </row>
    <row r="1376" spans="1:5" x14ac:dyDescent="0.25">
      <c r="A1376" s="60"/>
      <c r="B1376" s="60"/>
      <c r="C1376" s="60"/>
      <c r="D1376" s="28"/>
      <c r="E1376" s="28"/>
    </row>
    <row r="1377" spans="1:5" x14ac:dyDescent="0.25">
      <c r="A1377" s="60"/>
      <c r="B1377" s="60"/>
      <c r="C1377" s="60"/>
      <c r="D1377" s="28"/>
      <c r="E1377" s="28"/>
    </row>
    <row r="1378" spans="1:5" x14ac:dyDescent="0.25">
      <c r="A1378" s="60"/>
      <c r="B1378" s="60"/>
      <c r="C1378" s="60"/>
      <c r="D1378" s="28"/>
      <c r="E1378" s="28"/>
    </row>
    <row r="1379" spans="1:5" x14ac:dyDescent="0.25">
      <c r="A1379" s="60"/>
      <c r="B1379" s="60"/>
      <c r="C1379" s="60"/>
      <c r="D1379" s="28"/>
      <c r="E1379" s="28"/>
    </row>
    <row r="1380" spans="1:5" x14ac:dyDescent="0.25">
      <c r="A1380" s="60"/>
      <c r="B1380" s="60"/>
      <c r="C1380" s="60"/>
      <c r="D1380" s="28"/>
      <c r="E1380" s="28"/>
    </row>
    <row r="1381" spans="1:5" x14ac:dyDescent="0.25">
      <c r="A1381" s="60"/>
      <c r="B1381" s="60"/>
      <c r="C1381" s="60"/>
      <c r="D1381" s="28"/>
      <c r="E1381" s="28"/>
    </row>
    <row r="1382" spans="1:5" x14ac:dyDescent="0.25">
      <c r="A1382" s="60"/>
      <c r="B1382" s="60"/>
      <c r="C1382" s="60"/>
      <c r="D1382" s="28"/>
      <c r="E1382" s="28"/>
    </row>
    <row r="1383" spans="1:5" x14ac:dyDescent="0.25">
      <c r="A1383" s="60"/>
      <c r="B1383" s="60"/>
      <c r="C1383" s="60"/>
      <c r="D1383" s="28"/>
      <c r="E1383" s="28"/>
    </row>
    <row r="1384" spans="1:5" x14ac:dyDescent="0.25">
      <c r="A1384" s="60"/>
      <c r="B1384" s="60"/>
      <c r="C1384" s="60"/>
      <c r="D1384" s="28"/>
      <c r="E1384" s="28"/>
    </row>
    <row r="1385" spans="1:5" x14ac:dyDescent="0.25">
      <c r="A1385" s="60"/>
      <c r="B1385" s="60"/>
      <c r="C1385" s="60"/>
      <c r="D1385" s="28"/>
      <c r="E1385" s="28"/>
    </row>
    <row r="1386" spans="1:5" x14ac:dyDescent="0.25">
      <c r="A1386" s="60"/>
      <c r="B1386" s="60"/>
      <c r="C1386" s="60"/>
      <c r="D1386" s="28"/>
      <c r="E1386" s="28"/>
    </row>
    <row r="1387" spans="1:5" x14ac:dyDescent="0.25">
      <c r="A1387" s="60"/>
      <c r="B1387" s="60"/>
      <c r="C1387" s="60"/>
      <c r="D1387" s="28"/>
      <c r="E1387" s="28"/>
    </row>
    <row r="1388" spans="1:5" x14ac:dyDescent="0.25">
      <c r="A1388" s="60"/>
      <c r="B1388" s="60"/>
      <c r="C1388" s="60"/>
      <c r="D1388" s="28"/>
      <c r="E1388" s="28"/>
    </row>
    <row r="1389" spans="1:5" x14ac:dyDescent="0.25">
      <c r="A1389" s="60"/>
      <c r="B1389" s="60"/>
      <c r="C1389" s="60"/>
      <c r="D1389" s="28"/>
      <c r="E1389" s="28"/>
    </row>
    <row r="1390" spans="1:5" x14ac:dyDescent="0.25">
      <c r="A1390" s="60"/>
      <c r="B1390" s="60"/>
      <c r="C1390" s="60"/>
      <c r="D1390" s="28"/>
      <c r="E1390" s="28"/>
    </row>
    <row r="1391" spans="1:5" x14ac:dyDescent="0.25">
      <c r="A1391" s="60"/>
      <c r="B1391" s="60"/>
      <c r="C1391" s="60"/>
      <c r="D1391" s="28"/>
      <c r="E1391" s="28"/>
    </row>
    <row r="1392" spans="1:5" x14ac:dyDescent="0.25">
      <c r="A1392" s="60"/>
      <c r="B1392" s="60"/>
      <c r="C1392" s="60"/>
      <c r="D1392" s="28"/>
      <c r="E1392" s="28"/>
    </row>
    <row r="1393" spans="1:5" x14ac:dyDescent="0.25">
      <c r="A1393" s="60"/>
      <c r="B1393" s="60"/>
      <c r="C1393" s="60"/>
      <c r="D1393" s="28"/>
      <c r="E1393" s="28"/>
    </row>
    <row r="1394" spans="1:5" x14ac:dyDescent="0.25">
      <c r="A1394" s="60"/>
      <c r="B1394" s="60"/>
      <c r="C1394" s="60"/>
      <c r="D1394" s="28"/>
      <c r="E1394" s="28"/>
    </row>
    <row r="1395" spans="1:5" x14ac:dyDescent="0.25">
      <c r="A1395" s="60"/>
      <c r="B1395" s="60"/>
      <c r="C1395" s="60"/>
      <c r="D1395" s="28"/>
      <c r="E1395" s="28"/>
    </row>
    <row r="1396" spans="1:5" x14ac:dyDescent="0.25">
      <c r="A1396" s="60"/>
      <c r="B1396" s="60"/>
      <c r="C1396" s="60"/>
      <c r="D1396" s="28"/>
      <c r="E1396" s="28"/>
    </row>
    <row r="1397" spans="1:5" x14ac:dyDescent="0.25">
      <c r="A1397" s="60"/>
      <c r="B1397" s="60"/>
      <c r="C1397" s="60"/>
      <c r="D1397" s="28"/>
      <c r="E1397" s="28"/>
    </row>
    <row r="1398" spans="1:5" x14ac:dyDescent="0.25">
      <c r="A1398" s="60"/>
      <c r="B1398" s="60"/>
      <c r="C1398" s="60"/>
      <c r="D1398" s="28"/>
      <c r="E1398" s="28"/>
    </row>
    <row r="1399" spans="1:5" x14ac:dyDescent="0.25">
      <c r="A1399" s="60"/>
      <c r="B1399" s="60"/>
      <c r="C1399" s="60"/>
      <c r="D1399" s="28"/>
      <c r="E1399" s="28"/>
    </row>
    <row r="1400" spans="1:5" x14ac:dyDescent="0.25">
      <c r="A1400" s="60"/>
      <c r="B1400" s="60"/>
      <c r="C1400" s="60"/>
      <c r="D1400" s="28"/>
      <c r="E1400" s="28"/>
    </row>
    <row r="1401" spans="1:5" x14ac:dyDescent="0.25">
      <c r="A1401" s="60"/>
      <c r="B1401" s="60"/>
      <c r="C1401" s="60"/>
      <c r="D1401" s="28"/>
      <c r="E1401" s="28"/>
    </row>
    <row r="1402" spans="1:5" x14ac:dyDescent="0.25">
      <c r="A1402" s="60"/>
      <c r="B1402" s="60"/>
      <c r="C1402" s="60"/>
      <c r="D1402" s="28"/>
      <c r="E1402" s="28"/>
    </row>
    <row r="1403" spans="1:5" x14ac:dyDescent="0.25">
      <c r="A1403" s="60"/>
      <c r="B1403" s="60"/>
      <c r="C1403" s="60"/>
      <c r="D1403" s="28"/>
      <c r="E1403" s="28"/>
    </row>
    <row r="1404" spans="1:5" x14ac:dyDescent="0.25">
      <c r="A1404" s="60"/>
      <c r="B1404" s="60"/>
      <c r="C1404" s="60"/>
      <c r="D1404" s="28"/>
      <c r="E1404" s="28"/>
    </row>
    <row r="1405" spans="1:5" x14ac:dyDescent="0.25">
      <c r="A1405" s="60"/>
      <c r="B1405" s="60"/>
      <c r="C1405" s="60"/>
      <c r="D1405" s="28"/>
      <c r="E1405" s="28"/>
    </row>
    <row r="1406" spans="1:5" x14ac:dyDescent="0.25">
      <c r="A1406" s="60"/>
      <c r="B1406" s="60"/>
      <c r="C1406" s="60"/>
      <c r="D1406" s="28"/>
      <c r="E1406" s="28"/>
    </row>
    <row r="1407" spans="1:5" x14ac:dyDescent="0.25">
      <c r="A1407" s="60"/>
      <c r="B1407" s="60"/>
      <c r="C1407" s="60"/>
      <c r="D1407" s="28"/>
      <c r="E1407" s="28"/>
    </row>
    <row r="1408" spans="1:5" x14ac:dyDescent="0.25">
      <c r="A1408" s="60"/>
      <c r="B1408" s="60"/>
      <c r="C1408" s="60"/>
      <c r="D1408" s="28"/>
      <c r="E1408" s="28"/>
    </row>
    <row r="1409" spans="1:5" x14ac:dyDescent="0.25">
      <c r="A1409" s="60"/>
      <c r="B1409" s="60"/>
      <c r="C1409" s="60"/>
      <c r="D1409" s="28"/>
      <c r="E1409" s="28"/>
    </row>
    <row r="1410" spans="1:5" x14ac:dyDescent="0.25">
      <c r="A1410" s="60"/>
      <c r="B1410" s="60"/>
      <c r="C1410" s="60"/>
      <c r="D1410" s="28"/>
      <c r="E1410" s="28"/>
    </row>
    <row r="1411" spans="1:5" x14ac:dyDescent="0.25">
      <c r="A1411" s="60"/>
      <c r="B1411" s="60"/>
      <c r="C1411" s="60"/>
      <c r="D1411" s="28"/>
      <c r="E1411" s="28"/>
    </row>
    <row r="1412" spans="1:5" x14ac:dyDescent="0.25">
      <c r="A1412" s="60"/>
      <c r="B1412" s="60"/>
      <c r="C1412" s="60"/>
      <c r="D1412" s="28"/>
      <c r="E1412" s="28"/>
    </row>
    <row r="1413" spans="1:5" x14ac:dyDescent="0.25">
      <c r="A1413" s="60"/>
      <c r="B1413" s="60"/>
      <c r="C1413" s="60"/>
      <c r="D1413" s="28"/>
      <c r="E1413" s="28"/>
    </row>
    <row r="1414" spans="1:5" x14ac:dyDescent="0.25">
      <c r="A1414" s="60"/>
      <c r="B1414" s="60"/>
      <c r="C1414" s="60"/>
      <c r="D1414" s="28"/>
      <c r="E1414" s="28"/>
    </row>
    <row r="1415" spans="1:5" x14ac:dyDescent="0.25">
      <c r="A1415" s="60"/>
      <c r="B1415" s="60"/>
      <c r="C1415" s="60"/>
      <c r="D1415" s="28"/>
      <c r="E1415" s="28"/>
    </row>
    <row r="1416" spans="1:5" x14ac:dyDescent="0.25">
      <c r="A1416" s="60"/>
      <c r="B1416" s="60"/>
      <c r="C1416" s="60"/>
      <c r="D1416" s="28"/>
      <c r="E1416" s="28"/>
    </row>
    <row r="1417" spans="1:5" x14ac:dyDescent="0.25">
      <c r="A1417" s="60"/>
      <c r="B1417" s="60"/>
      <c r="C1417" s="60"/>
      <c r="D1417" s="28"/>
      <c r="E1417" s="28"/>
    </row>
    <row r="1418" spans="1:5" x14ac:dyDescent="0.25">
      <c r="A1418" s="60"/>
      <c r="B1418" s="60"/>
      <c r="C1418" s="60"/>
      <c r="D1418" s="28"/>
      <c r="E1418" s="28"/>
    </row>
    <row r="1419" spans="1:5" x14ac:dyDescent="0.25">
      <c r="A1419" s="60"/>
      <c r="B1419" s="60"/>
      <c r="C1419" s="60"/>
      <c r="D1419" s="28"/>
      <c r="E1419" s="28"/>
    </row>
    <row r="1420" spans="1:5" x14ac:dyDescent="0.25">
      <c r="A1420" s="60"/>
      <c r="B1420" s="60"/>
      <c r="C1420" s="60"/>
      <c r="D1420" s="28"/>
      <c r="E1420" s="28"/>
    </row>
    <row r="1421" spans="1:5" x14ac:dyDescent="0.25">
      <c r="A1421" s="60"/>
      <c r="B1421" s="60"/>
      <c r="C1421" s="60"/>
      <c r="D1421" s="28"/>
      <c r="E1421" s="28"/>
    </row>
    <row r="1422" spans="1:5" x14ac:dyDescent="0.25">
      <c r="A1422" s="60"/>
      <c r="B1422" s="60"/>
      <c r="C1422" s="60"/>
      <c r="D1422" s="28"/>
      <c r="E1422" s="28"/>
    </row>
    <row r="1423" spans="1:5" x14ac:dyDescent="0.25">
      <c r="A1423" s="60"/>
      <c r="B1423" s="60"/>
      <c r="C1423" s="60"/>
      <c r="D1423" s="28"/>
      <c r="E1423" s="28"/>
    </row>
    <row r="1424" spans="1:5" x14ac:dyDescent="0.25">
      <c r="A1424" s="60"/>
      <c r="B1424" s="60"/>
      <c r="C1424" s="60"/>
      <c r="D1424" s="28"/>
      <c r="E1424" s="28"/>
    </row>
    <row r="1425" spans="1:5" x14ac:dyDescent="0.25">
      <c r="A1425" s="60"/>
      <c r="B1425" s="60"/>
      <c r="C1425" s="60"/>
      <c r="D1425" s="28"/>
      <c r="E1425" s="28"/>
    </row>
    <row r="1426" spans="1:5" x14ac:dyDescent="0.25">
      <c r="A1426" s="60"/>
      <c r="B1426" s="60"/>
      <c r="C1426" s="60"/>
      <c r="D1426" s="28"/>
      <c r="E1426" s="28"/>
    </row>
    <row r="1427" spans="1:5" x14ac:dyDescent="0.25">
      <c r="A1427" s="60"/>
      <c r="B1427" s="60"/>
      <c r="C1427" s="60"/>
      <c r="D1427" s="28"/>
      <c r="E1427" s="28"/>
    </row>
    <row r="1428" spans="1:5" x14ac:dyDescent="0.25">
      <c r="A1428" s="60"/>
      <c r="B1428" s="60"/>
      <c r="C1428" s="60"/>
      <c r="D1428" s="28"/>
      <c r="E1428" s="28"/>
    </row>
    <row r="1429" spans="1:5" x14ac:dyDescent="0.25">
      <c r="A1429" s="60"/>
      <c r="B1429" s="60"/>
      <c r="C1429" s="60"/>
      <c r="D1429" s="28"/>
      <c r="E1429" s="28"/>
    </row>
    <row r="1430" spans="1:5" x14ac:dyDescent="0.25">
      <c r="A1430" s="60"/>
      <c r="B1430" s="60"/>
      <c r="C1430" s="60"/>
      <c r="D1430" s="28"/>
      <c r="E1430" s="28"/>
    </row>
    <row r="1431" spans="1:5" x14ac:dyDescent="0.25">
      <c r="A1431" s="60"/>
      <c r="B1431" s="60"/>
      <c r="C1431" s="60"/>
      <c r="D1431" s="28"/>
      <c r="E1431" s="28"/>
    </row>
    <row r="1432" spans="1:5" x14ac:dyDescent="0.25">
      <c r="A1432" s="60"/>
      <c r="B1432" s="60"/>
      <c r="C1432" s="60"/>
      <c r="D1432" s="28"/>
      <c r="E1432" s="28"/>
    </row>
    <row r="1433" spans="1:5" x14ac:dyDescent="0.25">
      <c r="A1433" s="60"/>
      <c r="B1433" s="60"/>
      <c r="C1433" s="60"/>
      <c r="D1433" s="28"/>
      <c r="E1433" s="28"/>
    </row>
    <row r="1434" spans="1:5" x14ac:dyDescent="0.25">
      <c r="A1434" s="60"/>
      <c r="B1434" s="60"/>
      <c r="C1434" s="60"/>
      <c r="D1434" s="28"/>
      <c r="E1434" s="28"/>
    </row>
    <row r="1435" spans="1:5" x14ac:dyDescent="0.25">
      <c r="A1435" s="60"/>
      <c r="B1435" s="60"/>
      <c r="C1435" s="60"/>
      <c r="D1435" s="28"/>
      <c r="E1435" s="28"/>
    </row>
    <row r="1436" spans="1:5" x14ac:dyDescent="0.25">
      <c r="A1436" s="60"/>
      <c r="B1436" s="60"/>
      <c r="C1436" s="60"/>
      <c r="D1436" s="28"/>
      <c r="E1436" s="28"/>
    </row>
    <row r="1437" spans="1:5" x14ac:dyDescent="0.25">
      <c r="A1437" s="60"/>
      <c r="B1437" s="60"/>
      <c r="C1437" s="60"/>
      <c r="D1437" s="28"/>
      <c r="E1437" s="28"/>
    </row>
    <row r="1438" spans="1:5" x14ac:dyDescent="0.25">
      <c r="A1438" s="60"/>
      <c r="B1438" s="60"/>
      <c r="C1438" s="60"/>
      <c r="D1438" s="28"/>
      <c r="E1438" s="28"/>
    </row>
    <row r="1439" spans="1:5" x14ac:dyDescent="0.25">
      <c r="A1439" s="60"/>
      <c r="B1439" s="60"/>
      <c r="C1439" s="60"/>
      <c r="D1439" s="28"/>
      <c r="E1439" s="28"/>
    </row>
    <row r="1440" spans="1:5" x14ac:dyDescent="0.25">
      <c r="A1440" s="60"/>
      <c r="B1440" s="60"/>
      <c r="C1440" s="60"/>
      <c r="D1440" s="28"/>
      <c r="E1440" s="28"/>
    </row>
    <row r="1441" spans="1:5" x14ac:dyDescent="0.25">
      <c r="A1441" s="60"/>
      <c r="B1441" s="60"/>
      <c r="C1441" s="60"/>
      <c r="D1441" s="28"/>
      <c r="E1441" s="28"/>
    </row>
    <row r="1442" spans="1:5" x14ac:dyDescent="0.25">
      <c r="A1442" s="60"/>
      <c r="B1442" s="60"/>
      <c r="C1442" s="60"/>
      <c r="D1442" s="28"/>
      <c r="E1442" s="28"/>
    </row>
    <row r="1443" spans="1:5" x14ac:dyDescent="0.25">
      <c r="A1443" s="60"/>
      <c r="B1443" s="60"/>
      <c r="C1443" s="60"/>
      <c r="D1443" s="28"/>
      <c r="E1443" s="28"/>
    </row>
    <row r="1444" spans="1:5" x14ac:dyDescent="0.25">
      <c r="A1444" s="60"/>
      <c r="B1444" s="60"/>
      <c r="C1444" s="60"/>
      <c r="D1444" s="28"/>
      <c r="E1444" s="28"/>
    </row>
    <row r="1445" spans="1:5" x14ac:dyDescent="0.25">
      <c r="A1445" s="60"/>
      <c r="B1445" s="60"/>
      <c r="C1445" s="60"/>
      <c r="D1445" s="28"/>
      <c r="E1445" s="28"/>
    </row>
    <row r="1446" spans="1:5" x14ac:dyDescent="0.25">
      <c r="A1446" s="60"/>
      <c r="B1446" s="60"/>
      <c r="C1446" s="60"/>
      <c r="D1446" s="28"/>
      <c r="E1446" s="28"/>
    </row>
    <row r="1447" spans="1:5" x14ac:dyDescent="0.25">
      <c r="A1447" s="60"/>
      <c r="B1447" s="60"/>
      <c r="C1447" s="60"/>
      <c r="D1447" s="28"/>
      <c r="E1447" s="28"/>
    </row>
    <row r="1448" spans="1:5" x14ac:dyDescent="0.25">
      <c r="A1448" s="60"/>
      <c r="B1448" s="60"/>
      <c r="C1448" s="60"/>
      <c r="D1448" s="28"/>
      <c r="E1448" s="28"/>
    </row>
    <row r="1449" spans="1:5" x14ac:dyDescent="0.25">
      <c r="A1449" s="60"/>
      <c r="B1449" s="60"/>
      <c r="C1449" s="60"/>
      <c r="D1449" s="28"/>
      <c r="E1449" s="28"/>
    </row>
    <row r="1450" spans="1:5" x14ac:dyDescent="0.25">
      <c r="A1450" s="60"/>
      <c r="B1450" s="60"/>
      <c r="C1450" s="60"/>
      <c r="D1450" s="28"/>
      <c r="E1450" s="28"/>
    </row>
    <row r="1451" spans="1:5" x14ac:dyDescent="0.25">
      <c r="A1451" s="60"/>
      <c r="B1451" s="60"/>
      <c r="C1451" s="60"/>
      <c r="D1451" s="28"/>
      <c r="E1451" s="28"/>
    </row>
    <row r="1452" spans="1:5" x14ac:dyDescent="0.25">
      <c r="A1452" s="60"/>
      <c r="B1452" s="60"/>
      <c r="C1452" s="60"/>
      <c r="D1452" s="28"/>
      <c r="E1452" s="28"/>
    </row>
    <row r="1453" spans="1:5" x14ac:dyDescent="0.25">
      <c r="A1453" s="60"/>
      <c r="B1453" s="60"/>
      <c r="C1453" s="60"/>
      <c r="D1453" s="28"/>
      <c r="E1453" s="28"/>
    </row>
    <row r="1454" spans="1:5" x14ac:dyDescent="0.25">
      <c r="A1454" s="60"/>
      <c r="B1454" s="60"/>
      <c r="C1454" s="60"/>
      <c r="D1454" s="28"/>
      <c r="E1454" s="28"/>
    </row>
    <row r="1455" spans="1:5" x14ac:dyDescent="0.25">
      <c r="A1455" s="60"/>
      <c r="B1455" s="60"/>
      <c r="C1455" s="60"/>
      <c r="D1455" s="28"/>
      <c r="E1455" s="28"/>
    </row>
    <row r="1456" spans="1:5" x14ac:dyDescent="0.25">
      <c r="A1456" s="60"/>
      <c r="B1456" s="60"/>
      <c r="C1456" s="60"/>
      <c r="D1456" s="28"/>
      <c r="E1456" s="28"/>
    </row>
    <row r="1457" spans="1:5" x14ac:dyDescent="0.25">
      <c r="A1457" s="60"/>
      <c r="B1457" s="60"/>
      <c r="C1457" s="60"/>
      <c r="D1457" s="28"/>
      <c r="E1457" s="28"/>
    </row>
    <row r="1458" spans="1:5" x14ac:dyDescent="0.25">
      <c r="A1458" s="60"/>
      <c r="B1458" s="60"/>
      <c r="C1458" s="60"/>
      <c r="D1458" s="28"/>
      <c r="E1458" s="28"/>
    </row>
    <row r="1459" spans="1:5" x14ac:dyDescent="0.25">
      <c r="A1459" s="60"/>
      <c r="B1459" s="60"/>
      <c r="C1459" s="60"/>
      <c r="D1459" s="28"/>
      <c r="E1459" s="28"/>
    </row>
    <row r="1460" spans="1:5" x14ac:dyDescent="0.25">
      <c r="A1460" s="60"/>
      <c r="B1460" s="60"/>
      <c r="C1460" s="60"/>
      <c r="D1460" s="28"/>
      <c r="E1460" s="28"/>
    </row>
    <row r="1461" spans="1:5" x14ac:dyDescent="0.25">
      <c r="A1461" s="60"/>
      <c r="B1461" s="60"/>
      <c r="C1461" s="60"/>
      <c r="D1461" s="28"/>
      <c r="E1461" s="28"/>
    </row>
    <row r="1462" spans="1:5" x14ac:dyDescent="0.25">
      <c r="A1462" s="60"/>
      <c r="B1462" s="60"/>
      <c r="C1462" s="60"/>
      <c r="D1462" s="28"/>
      <c r="E1462" s="28"/>
    </row>
    <row r="1463" spans="1:5" x14ac:dyDescent="0.25">
      <c r="A1463" s="60"/>
      <c r="B1463" s="60"/>
      <c r="C1463" s="60"/>
      <c r="D1463" s="28"/>
      <c r="E1463" s="28"/>
    </row>
    <row r="1464" spans="1:5" x14ac:dyDescent="0.25">
      <c r="A1464" s="60"/>
      <c r="B1464" s="60"/>
      <c r="C1464" s="60"/>
      <c r="D1464" s="28"/>
      <c r="E1464" s="28"/>
    </row>
    <row r="1465" spans="1:5" x14ac:dyDescent="0.25">
      <c r="A1465" s="60"/>
      <c r="B1465" s="60"/>
      <c r="C1465" s="60"/>
      <c r="D1465" s="28"/>
      <c r="E1465" s="28"/>
    </row>
    <row r="1466" spans="1:5" x14ac:dyDescent="0.25">
      <c r="A1466" s="60"/>
      <c r="B1466" s="60"/>
      <c r="C1466" s="60"/>
      <c r="D1466" s="28"/>
      <c r="E1466" s="28"/>
    </row>
    <row r="1467" spans="1:5" x14ac:dyDescent="0.25">
      <c r="A1467" s="60"/>
      <c r="B1467" s="60"/>
      <c r="C1467" s="60"/>
      <c r="D1467" s="28"/>
      <c r="E1467" s="28"/>
    </row>
    <row r="1468" spans="1:5" x14ac:dyDescent="0.25">
      <c r="A1468" s="60"/>
      <c r="B1468" s="60"/>
      <c r="C1468" s="60"/>
      <c r="D1468" s="28"/>
      <c r="E1468" s="28"/>
    </row>
    <row r="1469" spans="1:5" x14ac:dyDescent="0.25">
      <c r="A1469" s="60"/>
      <c r="B1469" s="60"/>
      <c r="C1469" s="60"/>
      <c r="D1469" s="28"/>
      <c r="E1469" s="28"/>
    </row>
    <row r="1470" spans="1:5" x14ac:dyDescent="0.25">
      <c r="A1470" s="60"/>
      <c r="B1470" s="60"/>
      <c r="C1470" s="60"/>
      <c r="D1470" s="28"/>
      <c r="E1470" s="28"/>
    </row>
  </sheetData>
  <mergeCells count="1">
    <mergeCell ref="C60:E60"/>
  </mergeCells>
  <pageMargins left="0.31496062992125984" right="3.937007874015748E-2" top="0.31496062992125984" bottom="0.31496062992125984" header="0" footer="0"/>
  <pageSetup paperSize="9" scale="74" firstPageNumber="7" orientation="portrait" useFirstPageNumber="1" r:id="rId1"/>
  <headerFooter alignWithMargins="0">
    <oddFooter>&amp;CPD.&amp;P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dimension ref="A1:D1"/>
  <sheetViews>
    <sheetView workbookViewId="0">
      <selection activeCell="D1" sqref="D1"/>
    </sheetView>
  </sheetViews>
  <sheetFormatPr defaultRowHeight="13.2" x14ac:dyDescent="0.25"/>
  <sheetData>
    <row r="1" spans="1:4" x14ac:dyDescent="0.25">
      <c r="A1" t="s">
        <v>107</v>
      </c>
      <c r="C1" t="s">
        <v>108</v>
      </c>
      <c r="D1">
        <v>2</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PAGE</vt:lpstr>
      <vt:lpstr>Preamble to the BOQ</vt:lpstr>
      <vt:lpstr>Schedule 1 OHS</vt:lpstr>
      <vt:lpstr>Schedule 2 P n G's General</vt:lpstr>
      <vt:lpstr>Schedule 3 Valve Chambers</vt:lpstr>
      <vt:lpstr>Schedule 4 Mechanical</vt:lpstr>
      <vt:lpstr>Summary All</vt:lpstr>
      <vt:lpstr>G CALCS</vt:lpstr>
      <vt:lpstr>Factor for rates</vt:lpstr>
      <vt:lpstr>Sheet1</vt:lpstr>
      <vt:lpstr>'Preamble to the BOQ'!_Toc390253330</vt:lpstr>
      <vt:lpstr>'Preamble to the BOQ'!_Toc390253331</vt:lpstr>
      <vt:lpstr>'Preamble to the BOQ'!_Toc390253332</vt:lpstr>
      <vt:lpstr>'Preamble to the BOQ'!_Toc390253333</vt:lpstr>
      <vt:lpstr>'Preamble to the BOQ'!_Toc390253334</vt:lpstr>
      <vt:lpstr>'Preamble to the BOQ'!_Toc390253335</vt:lpstr>
      <vt:lpstr>'Preamble to the BOQ'!_Toc390253336</vt:lpstr>
      <vt:lpstr>'Preamble to the BOQ'!_Toc390253337</vt:lpstr>
      <vt:lpstr>'Preamble to the BOQ'!_Toc390253338</vt:lpstr>
      <vt:lpstr>'Preamble to the BOQ'!_Toc390253339</vt:lpstr>
      <vt:lpstr>'Preamble to the BOQ'!_Toc390253340</vt:lpstr>
      <vt:lpstr>'Preamble to the BOQ'!_Toc390253341</vt:lpstr>
      <vt:lpstr>'Preamble to the BOQ'!_Toc390253342</vt:lpstr>
      <vt:lpstr>'Preamble to the BOQ'!_Toc390253343</vt:lpstr>
      <vt:lpstr>'Preamble to the BOQ'!_Toc390253344</vt:lpstr>
      <vt:lpstr>'Preamble to the BOQ'!_Toc390253345</vt:lpstr>
      <vt:lpstr>'Schedule 2 P n G''s General'!Print_Area</vt:lpstr>
      <vt:lpstr>'Schedule 3 Valve Chambers'!Print_Area</vt:lpstr>
      <vt:lpstr>'Schedule 4 Mechanical'!Print_Area</vt:lpstr>
      <vt:lpstr>Sheet1!Print_Area</vt:lpstr>
      <vt:lpstr>'Schedule 2 P n G''s General'!Print_Titles</vt:lpstr>
      <vt:lpstr>'Schedule 3 Valve Chambers'!Print_Titles</vt:lpstr>
      <vt:lpstr>'Schedule 4 Mechanical'!Print_Titles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marieta</dc:creator>
  <cp:lastModifiedBy>Marcia Pule</cp:lastModifiedBy>
  <cp:lastPrinted>2021-06-24T19:36:04Z</cp:lastPrinted>
  <dcterms:created xsi:type="dcterms:W3CDTF">1998-07-17T12:40:50Z</dcterms:created>
  <dcterms:modified xsi:type="dcterms:W3CDTF">2024-02-29T12:29:38Z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586d68-a2b3-49fa-8b05-82b0726c38e6_Enabled">
    <vt:lpwstr>True</vt:lpwstr>
  </property>
  <property fmtid="{D5CDD505-2E9C-101B-9397-08002B2CF9AE}" pid="3" name="MSIP_Label_be586d68-a2b3-49fa-8b05-82b0726c38e6_SiteId">
    <vt:lpwstr>b306037e-e20c-404e-a508-9defe0d06ef2</vt:lpwstr>
  </property>
  <property fmtid="{D5CDD505-2E9C-101B-9397-08002B2CF9AE}" pid="4" name="MSIP_Label_be586d68-a2b3-49fa-8b05-82b0726c38e6_Owner">
    <vt:lpwstr>mchibu@randwater.co.za</vt:lpwstr>
  </property>
  <property fmtid="{D5CDD505-2E9C-101B-9397-08002B2CF9AE}" pid="5" name="MSIP_Label_be586d68-a2b3-49fa-8b05-82b0726c38e6_SetDate">
    <vt:lpwstr>2020-10-26T07:58:31.4988486Z</vt:lpwstr>
  </property>
  <property fmtid="{D5CDD505-2E9C-101B-9397-08002B2CF9AE}" pid="6" name="MSIP_Label_be586d68-a2b3-49fa-8b05-82b0726c38e6_Name">
    <vt:lpwstr>Rand Water Personal</vt:lpwstr>
  </property>
  <property fmtid="{D5CDD505-2E9C-101B-9397-08002B2CF9AE}" pid="7" name="MSIP_Label_be586d68-a2b3-49fa-8b05-82b0726c38e6_Application">
    <vt:lpwstr>Microsoft Azure Information Protection</vt:lpwstr>
  </property>
  <property fmtid="{D5CDD505-2E9C-101B-9397-08002B2CF9AE}" pid="8" name="MSIP_Label_be586d68-a2b3-49fa-8b05-82b0726c38e6_ActionId">
    <vt:lpwstr>dd6ece2d-fde9-40e5-808a-ec6356115b31</vt:lpwstr>
  </property>
  <property fmtid="{D5CDD505-2E9C-101B-9397-08002B2CF9AE}" pid="9" name="MSIP_Label_be586d68-a2b3-49fa-8b05-82b0726c38e6_Extended_MSFT_Method">
    <vt:lpwstr>Automatic</vt:lpwstr>
  </property>
  <property fmtid="{D5CDD505-2E9C-101B-9397-08002B2CF9AE}" pid="10" name="Sensitivity">
    <vt:lpwstr>Rand Water Personal</vt:lpwstr>
  </property>
</Properties>
</file>