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eoscienceza-my.sharepoint.com/personal/nmbulawa_geoscience_org_za/Documents/2025-26/Tenders/Contractor for Ingress Modderbee Phase 2/Updated bid document from Delta/New folder/New folder/"/>
    </mc:Choice>
  </mc:AlternateContent>
  <xr:revisionPtr revIDLastSave="1" documentId="13_ncr:1_{EDD61D3F-65FC-4395-B391-579D9520864A}" xr6:coauthVersionLast="47" xr6:coauthVersionMax="47" xr10:uidLastSave="{0F30DA47-0D3C-44E7-AAE6-8CECF6B57504}"/>
  <bookViews>
    <workbookView xWindow="1140" yWindow="1140" windowWidth="21600" windowHeight="12375" tabRatio="837" firstSheet="2" activeTab="3" xr2:uid="{00000000-000D-0000-FFFF-FFFF00000000}"/>
  </bookViews>
  <sheets>
    <sheet name="VAT" sheetId="15" state="hidden" r:id="rId1"/>
    <sheet name="SUMMARY" sheetId="8" state="hidden" r:id="rId2"/>
    <sheet name="FINAL SUMMARY" sheetId="23" r:id="rId3"/>
    <sheet name="SWMP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SEC1200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Fill" localSheetId="2" hidden="1">#REF!</definedName>
    <definedName name="_Fill" hidden="1">#REF!</definedName>
    <definedName name="_xlnm._FilterDatabase" localSheetId="3" hidden="1">SWMP!$F$2:$F$2490</definedName>
    <definedName name="_Order1" hidden="1">255</definedName>
    <definedName name="_Order2" hidden="1">0</definedName>
    <definedName name="_SEC1200">#REF!</definedName>
    <definedName name="allphasesexclprelims">#REF!</definedName>
    <definedName name="benita" localSheetId="2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benita" localSheetId="3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benita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CurrencySymbol">[1]Introduction!$J$42</definedName>
    <definedName name="data64">[2]Invoice!$D$39</definedName>
    <definedName name="DEL_FR_PRELIMS_DETAIL">'[3]FR-PRLIMS-DETAIL'!$G$8,'[3]FR-PRLIMS-DETAIL'!$B$7:$I$71,'[3]FR-PRLIMS-DETAIL'!$M$7:$M$71</definedName>
    <definedName name="DEL_FR_SUMMERY">'[3]FR-SUMMERY'!$D$20,'[3]FR-SUMMERY'!$B$8:$H$8,'[3]FR-SUMMERY'!$L$8,'[3]FR-SUMMERY'!$B$21:$H$45,'[3]FR-SUMMERY'!$G$18:$H$21,'[3]FR-SUMMERY'!$L$18:$L$45,'[3]FR-SUMMERY'!$C$55:$H$70,'[3]FR-SUMMERY'!$L$54:$L$70</definedName>
    <definedName name="dflt1">'[4]Customize Your Statement'!$F$21</definedName>
    <definedName name="dflt2">'[4]Customize Your Statement'!$G$21</definedName>
    <definedName name="E">'[5]Part A'!$A$1</definedName>
    <definedName name="elecprelimsphase1">#REF!</definedName>
    <definedName name="elecprelimsphase10">#REF!</definedName>
    <definedName name="elecprelimsphase11">#REF!</definedName>
    <definedName name="elecprelimsphase12">#REF!</definedName>
    <definedName name="elecprelimsphase13">#REF!</definedName>
    <definedName name="elecprelimsphase14">#REF!</definedName>
    <definedName name="elecprelimsphase2">#REF!</definedName>
    <definedName name="elecprelimsphase3">#REF!</definedName>
    <definedName name="elecprelimsphase4">#REF!</definedName>
    <definedName name="elecprelimsphase5">#REF!</definedName>
    <definedName name="elecprelimsphase6">#REF!</definedName>
    <definedName name="elecprelimsphase7">#REF!</definedName>
    <definedName name="elecprelimsphase8">#REF!</definedName>
    <definedName name="elecprelimsphase9">#REF!</definedName>
    <definedName name="Electrical_1">#REF!</definedName>
    <definedName name="Electrical_10">#REF!</definedName>
    <definedName name="Electrical_11">#REF!</definedName>
    <definedName name="Electrical_12">#REF!</definedName>
    <definedName name="Electrical_13">#REF!</definedName>
    <definedName name="Electrical_14">#REF!</definedName>
    <definedName name="Electrical_2">#REF!</definedName>
    <definedName name="Electrical_3">#REF!</definedName>
    <definedName name="Electrical_4">#REF!</definedName>
    <definedName name="Electrical_5">#REF!</definedName>
    <definedName name="Electrical_6">#REF!</definedName>
    <definedName name="Electrical_7">#REF!</definedName>
    <definedName name="Electrical_8">#REF!</definedName>
    <definedName name="Electrical_9">#REF!</definedName>
    <definedName name="er" localSheetId="2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er" localSheetId="3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er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r" localSheetId="2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r" localSheetId="3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r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ur" localSheetId="2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ur" localSheetId="3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ur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ITEM_NO">#REF!</definedName>
    <definedName name="Items_01">[6]Sheet1!#REF!</definedName>
    <definedName name="new" localSheetId="2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new" localSheetId="3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new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p10exclprelim">#REF!</definedName>
    <definedName name="p11exclprelim">#REF!</definedName>
    <definedName name="p12exclprelim">#REF!</definedName>
    <definedName name="p13exclprelim">#REF!</definedName>
    <definedName name="p14exclprelim">#REF!</definedName>
    <definedName name="p1exclprelim">#REF!</definedName>
    <definedName name="p2exclprelim">#REF!</definedName>
    <definedName name="p3exclprelim">#REF!</definedName>
    <definedName name="p4exclprelim">#REF!</definedName>
    <definedName name="p5exclprelim">#REF!</definedName>
    <definedName name="p6exclprelim">#REF!</definedName>
    <definedName name="p7exclprelim">#REF!</definedName>
    <definedName name="p8exclprelim">#REF!</definedName>
    <definedName name="p9exclprelim">#REF!</definedName>
    <definedName name="PartA.Description">#REF!</definedName>
    <definedName name="PartA_Description">[7]Summary!$A$7</definedName>
    <definedName name="PartB.Description" localSheetId="0">#REF!</definedName>
    <definedName name="PartB_Description">[7]Summary!$A$10</definedName>
    <definedName name="PartC.Description" localSheetId="0">#REF!</definedName>
    <definedName name="PartC.Description">#REF!</definedName>
    <definedName name="PartC_Description">[7]Summary!$A$18</definedName>
    <definedName name="PAYMENT_REFERS">#REF!</definedName>
    <definedName name="Phase10excl">#REF!</definedName>
    <definedName name="Phase11excl">#REF!</definedName>
    <definedName name="Phase12excl">#REF!</definedName>
    <definedName name="Phase13excl">#REF!</definedName>
    <definedName name="Phase14excl">#REF!</definedName>
    <definedName name="Phase1excl">#REF!</definedName>
    <definedName name="Phase2excl">#REF!</definedName>
    <definedName name="Phase3excl">#REF!</definedName>
    <definedName name="Phase4excl">#REF!</definedName>
    <definedName name="Phase5excl">#REF!</definedName>
    <definedName name="Phase6excl">#REF!</definedName>
    <definedName name="Phase7excl">#REF!</definedName>
    <definedName name="Phase8excl">#REF!</definedName>
    <definedName name="Phase9excl">#REF!</definedName>
    <definedName name="pmfs">[8]A!$C$1</definedName>
    <definedName name="Prelims_1">'[9]1200A'!#REF!</definedName>
    <definedName name="Prelims_10">'[9]1200A'!#REF!</definedName>
    <definedName name="Prelims_11">'[9]1200A'!#REF!</definedName>
    <definedName name="Prelims_12">'[9]1200A'!#REF!</definedName>
    <definedName name="Prelims_13">'[9]1200A'!#REF!</definedName>
    <definedName name="Prelims_14">'[9]1200A'!#REF!</definedName>
    <definedName name="Prelims_2">'[9]1200A'!#REF!</definedName>
    <definedName name="Prelims_3">'[9]1200A'!#REF!</definedName>
    <definedName name="Prelims_4">'[9]1200A'!#REF!</definedName>
    <definedName name="Prelims_5">'[9]1200A'!#REF!</definedName>
    <definedName name="Prelims_6">'[9]1200A'!#REF!</definedName>
    <definedName name="Prelims_7">'[9]1200A'!#REF!</definedName>
    <definedName name="Prelims_8">'[9]1200A'!#REF!</definedName>
    <definedName name="Prelims_9">'[9]1200A'!#REF!</definedName>
    <definedName name="_xlnm.Print_Area" localSheetId="2">'FINAL SUMMARY'!$A$1:$E$85</definedName>
    <definedName name="_xlnm.Print_Area" localSheetId="1">SUMMARY!$A$1:$H$37</definedName>
    <definedName name="_xlnm.Print_Area" localSheetId="3">SWMP!$A$1:$I$143</definedName>
    <definedName name="_xlnm.Print_Area" localSheetId="0">VAT!$A$1:$H$67</definedName>
    <definedName name="PRINT_AREA_MI">'[10]#REF'!$A$1:$L$71</definedName>
    <definedName name="ProcjectDescription">[7]Summary!$A$1</definedName>
    <definedName name="ProjectDescription" localSheetId="0">'[11]Part A'!#REF!</definedName>
    <definedName name="ProjectDescription">#REF!</definedName>
    <definedName name="ProjectTitle" localSheetId="0">'[11]Part A'!$A$1</definedName>
    <definedName name="ProjectTitle">#REF!</definedName>
    <definedName name="QUANTITY">#REF!</definedName>
    <definedName name="RATE">#REF!</definedName>
    <definedName name="Roads_1">#REF!</definedName>
    <definedName name="Roads_10">#REF!</definedName>
    <definedName name="Roads_11">#REF!</definedName>
    <definedName name="Roads_12">#REF!</definedName>
    <definedName name="Roads_13">#REF!</definedName>
    <definedName name="Roads_14">#REF!</definedName>
    <definedName name="Roads_2">#REF!</definedName>
    <definedName name="Roads_3">#REF!</definedName>
    <definedName name="Roads_4">#REF!</definedName>
    <definedName name="Roads_5">#REF!</definedName>
    <definedName name="Roads_6">#REF!</definedName>
    <definedName name="Roads_7">#REF!</definedName>
    <definedName name="Roads_8">#REF!</definedName>
    <definedName name="Roads_9">#REF!</definedName>
    <definedName name="Sewer_1">#REF!</definedName>
    <definedName name="Sewer_10">#REF!</definedName>
    <definedName name="Sewer_11">#REF!</definedName>
    <definedName name="Sewer_12">#REF!</definedName>
    <definedName name="Sewer_13">#REF!</definedName>
    <definedName name="Sewer_14">#REF!</definedName>
    <definedName name="Sewer_2">#REF!</definedName>
    <definedName name="Sewer_3">#REF!</definedName>
    <definedName name="Sewer_4">#REF!</definedName>
    <definedName name="Sewer_5">#REF!</definedName>
    <definedName name="Sewer_6">#REF!</definedName>
    <definedName name="Sewer_7">#REF!</definedName>
    <definedName name="Sewer_8">#REF!</definedName>
    <definedName name="Sewer_9">#REF!</definedName>
    <definedName name="SHORT">'[12]9431A'!$C$1</definedName>
    <definedName name="SHORT_DESCRIPTION">#REF!</definedName>
    <definedName name="SUBTOTALS">[13]Estimate!$M$12:$IV$8149</definedName>
    <definedName name="sw">[14]SCHEDULE!#REF!</definedName>
    <definedName name="SW_1">#REF!</definedName>
    <definedName name="SW_10">#REF!</definedName>
    <definedName name="SW_11">#REF!</definedName>
    <definedName name="SW_12">#REF!</definedName>
    <definedName name="SW_13">#REF!</definedName>
    <definedName name="SW_14">#REF!</definedName>
    <definedName name="SW_2">#REF!</definedName>
    <definedName name="SW_3">#REF!</definedName>
    <definedName name="SW_4">#REF!</definedName>
    <definedName name="SW_5">#REF!</definedName>
    <definedName name="SW_6">#REF!</definedName>
    <definedName name="SW_7">#REF!</definedName>
    <definedName name="SW_8">#REF!</definedName>
    <definedName name="SW_9">#REF!</definedName>
    <definedName name="T">'[5]Part A'!$A$1</definedName>
    <definedName name="UNIT">#REF!</definedName>
    <definedName name="Water_1">#REF!</definedName>
    <definedName name="Water_10">#REF!</definedName>
    <definedName name="Water_11">#REF!</definedName>
    <definedName name="Water_12">#REF!</definedName>
    <definedName name="Water_13">#REF!</definedName>
    <definedName name="Water_14">#REF!</definedName>
    <definedName name="Water_2">#REF!</definedName>
    <definedName name="Water_3">#REF!</definedName>
    <definedName name="Water_4">#REF!</definedName>
    <definedName name="Water_5">#REF!</definedName>
    <definedName name="Water_6">#REF!</definedName>
    <definedName name="Water_7">#REF!</definedName>
    <definedName name="Water_8">#REF!</definedName>
    <definedName name="Water_9">#REF!</definedName>
    <definedName name="wrn.FULL." localSheetId="2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wrn.FULL." localSheetId="3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wrn.FULL.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2" l="1"/>
  <c r="G98" i="22"/>
  <c r="I92" i="22"/>
  <c r="I34" i="22"/>
  <c r="I32" i="22"/>
  <c r="I118" i="22"/>
  <c r="I114" i="22"/>
  <c r="I49" i="22"/>
  <c r="G122" i="22"/>
  <c r="I110" i="22" l="1"/>
  <c r="I105" i="22"/>
  <c r="B110" i="22"/>
  <c r="B108" i="22"/>
  <c r="B107" i="22"/>
  <c r="B105" i="22"/>
  <c r="B103" i="22"/>
  <c r="B102" i="22"/>
  <c r="B101" i="22"/>
  <c r="B98" i="22" l="1"/>
  <c r="B97" i="22"/>
  <c r="B96" i="22"/>
  <c r="B92" i="22"/>
  <c r="B91" i="22"/>
  <c r="B90" i="22"/>
  <c r="B89" i="22"/>
  <c r="B88" i="22"/>
  <c r="B87" i="22"/>
  <c r="B85" i="22"/>
  <c r="I98" i="22" l="1"/>
  <c r="B123" i="22" l="1"/>
  <c r="B122" i="22"/>
  <c r="B121" i="22"/>
  <c r="I78" i="22"/>
  <c r="I122" i="22" l="1"/>
  <c r="D43" i="23" l="1"/>
  <c r="D41" i="23"/>
  <c r="D39" i="23"/>
  <c r="D37" i="23"/>
  <c r="D26" i="23"/>
  <c r="D24" i="23"/>
  <c r="D22" i="23"/>
  <c r="D20" i="23" s="1"/>
  <c r="D30" i="23" s="1"/>
  <c r="D31" i="23" s="1"/>
  <c r="D32" i="23" s="1"/>
  <c r="D35" i="23" l="1"/>
  <c r="D45" i="23" s="1"/>
  <c r="D46" i="23" s="1"/>
  <c r="D47" i="23" s="1"/>
  <c r="I47" i="22" l="1"/>
  <c r="I45" i="22"/>
  <c r="H65" i="15" l="1"/>
  <c r="I24" i="22" l="1"/>
  <c r="G28" i="22" s="1"/>
  <c r="F65" i="15"/>
  <c r="B117" i="22" l="1"/>
  <c r="B116" i="22"/>
  <c r="B115" i="22"/>
  <c r="B114" i="22"/>
  <c r="B113" i="22"/>
  <c r="B112" i="22"/>
  <c r="B111" i="22"/>
  <c r="B99" i="22"/>
  <c r="B83" i="22"/>
  <c r="I82" i="22"/>
  <c r="I143" i="22" s="1"/>
  <c r="B82" i="22"/>
  <c r="B81" i="22"/>
  <c r="B78" i="22"/>
  <c r="B76" i="22"/>
  <c r="B75" i="22"/>
  <c r="B73" i="22"/>
  <c r="B68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8" i="22"/>
  <c r="B46" i="22"/>
  <c r="B44" i="22"/>
  <c r="I42" i="22"/>
  <c r="I40" i="22"/>
  <c r="I30" i="22"/>
  <c r="B29" i="22"/>
  <c r="I28" i="22"/>
  <c r="B28" i="22"/>
  <c r="B27" i="22"/>
  <c r="B25" i="22"/>
  <c r="B24" i="22"/>
  <c r="B23" i="22"/>
  <c r="B22" i="22"/>
  <c r="B21" i="22"/>
  <c r="B19" i="22"/>
  <c r="I18" i="22"/>
  <c r="B18" i="22"/>
  <c r="B17" i="22"/>
  <c r="B16" i="22"/>
  <c r="B15" i="22"/>
  <c r="B13" i="22"/>
  <c r="B12" i="22"/>
  <c r="B11" i="22"/>
  <c r="B10" i="22"/>
  <c r="B9" i="22"/>
  <c r="B7" i="22"/>
  <c r="B6" i="22"/>
  <c r="B5" i="22"/>
  <c r="B8" i="22" l="1"/>
  <c r="E14" i="8" l="1"/>
  <c r="D12" i="8"/>
  <c r="F14" i="8"/>
  <c r="E12" i="8"/>
  <c r="G12" i="8"/>
  <c r="G14" i="8"/>
  <c r="F12" i="8"/>
  <c r="B14" i="22"/>
  <c r="D10" i="23" l="1"/>
  <c r="B20" i="22"/>
  <c r="B32" i="22" l="1"/>
  <c r="B34" i="22"/>
  <c r="B37" i="22" s="1"/>
  <c r="B40" i="22" s="1"/>
  <c r="D14" i="8"/>
  <c r="B42" i="22" l="1"/>
  <c r="B45" i="22" s="1"/>
  <c r="B47" i="22" s="1"/>
  <c r="B49" i="22" s="1"/>
  <c r="I12" i="22"/>
  <c r="I16" i="22"/>
  <c r="I10" i="22"/>
  <c r="B72" i="22" l="1"/>
  <c r="B74" i="22" s="1"/>
  <c r="B80" i="22" s="1"/>
  <c r="F10" i="8"/>
  <c r="F17" i="8" s="1"/>
  <c r="H23" i="15" s="1"/>
  <c r="D10" i="8"/>
  <c r="G10" i="8"/>
  <c r="G17" i="8" s="1"/>
  <c r="G35" i="8" s="1"/>
  <c r="B86" i="22" l="1"/>
  <c r="E10" i="8"/>
  <c r="E17" i="8" s="1"/>
  <c r="D8" i="23"/>
  <c r="D13" i="23" s="1"/>
  <c r="D14" i="23" s="1"/>
  <c r="D15" i="23" s="1"/>
  <c r="D16" i="23" s="1"/>
  <c r="D17" i="23" s="1"/>
  <c r="D51" i="23" s="1"/>
  <c r="E29" i="8"/>
  <c r="D29" i="8"/>
  <c r="B100" i="22" l="1"/>
  <c r="B120" i="22" s="1"/>
  <c r="D49" i="23"/>
  <c r="E35" i="8"/>
  <c r="C4" i="8"/>
  <c r="C3" i="8"/>
  <c r="H20" i="15" l="1"/>
  <c r="C31" i="15"/>
  <c r="H14" i="15"/>
  <c r="F35" i="8" l="1"/>
  <c r="H27" i="15" l="1"/>
  <c r="I17" i="8"/>
  <c r="I35" i="8" l="1"/>
  <c r="H26" i="15"/>
  <c r="H29" i="15" l="1"/>
  <c r="D31" i="15" s="1"/>
  <c r="H32" i="15" s="1"/>
  <c r="I36" i="8"/>
  <c r="I37" i="8" s="1"/>
  <c r="D33" i="15" l="1"/>
  <c r="D34" i="15" s="1"/>
  <c r="F66" i="15"/>
  <c r="H31" i="15"/>
  <c r="H33" i="15" s="1"/>
  <c r="G66" i="15" l="1"/>
  <c r="H66" i="15" s="1"/>
  <c r="H34" i="15"/>
  <c r="H35" i="15" s="1"/>
  <c r="D40" i="15"/>
  <c r="H67" i="15" l="1"/>
  <c r="F67" i="15"/>
  <c r="G65" i="15" l="1"/>
  <c r="G67" i="15" s="1"/>
  <c r="H12" i="8" l="1"/>
  <c r="H14" i="8" l="1"/>
  <c r="D17" i="8" l="1"/>
  <c r="D35" i="8" s="1"/>
  <c r="H35" i="8" s="1"/>
  <c r="H10" i="8"/>
  <c r="H17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 van der Walt</author>
    <author>JOHAN</author>
  </authors>
  <commentList>
    <comment ref="D3" authorId="0" shapeId="0" xr:uid="{81A5FF2B-DC78-4463-8333-75CF22317015}">
      <text>
        <r>
          <rPr>
            <b/>
            <sz val="11"/>
            <color indexed="81"/>
            <rFont val="Tahoma"/>
            <family val="2"/>
          </rPr>
          <t>Enter the official contract number.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3" authorId="1" shapeId="0" xr:uid="{8ACA08AD-5045-4E7B-8158-C348EFF27CE5}">
      <text>
        <r>
          <rPr>
            <b/>
            <sz val="11"/>
            <color indexed="81"/>
            <rFont val="Tahoma"/>
            <family val="2"/>
          </rPr>
          <t>Enter the Project number</t>
        </r>
      </text>
    </comment>
    <comment ref="D5" authorId="0" shapeId="0" xr:uid="{79B71974-BD1D-4657-B54E-C4EFB276E737}">
      <text>
        <r>
          <rPr>
            <b/>
            <sz val="11"/>
            <color indexed="81"/>
            <rFont val="Tahoma"/>
            <family val="2"/>
          </rPr>
          <t>Enter this certificate number.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D6" authorId="0" shapeId="0" xr:uid="{6CA484B3-DB22-43E9-A1A2-A3B2EEBA514D}">
      <text>
        <r>
          <rPr>
            <b/>
            <sz val="11"/>
            <color indexed="81"/>
            <rFont val="Tahoma"/>
            <family val="2"/>
          </rPr>
          <t xml:space="preserve">Enter the name of the Contractor
</t>
        </r>
      </text>
    </comment>
    <comment ref="D7" authorId="0" shapeId="0" xr:uid="{1F99D2FB-A370-46C1-8174-A0D5BBA7AE29}">
      <text>
        <r>
          <rPr>
            <b/>
            <sz val="11"/>
            <color indexed="81"/>
            <rFont val="Tahoma"/>
            <family val="2"/>
          </rPr>
          <t>Enter the description of the project</t>
        </r>
      </text>
    </comment>
    <comment ref="A13" authorId="0" shapeId="0" xr:uid="{6517E9E0-99F9-4D12-927C-F23B560066A5}">
      <text>
        <r>
          <rPr>
            <b/>
            <sz val="11"/>
            <color indexed="81"/>
            <rFont val="Tahoma"/>
            <family val="2"/>
          </rPr>
          <t>Enter the Item number on the approved budget.</t>
        </r>
      </text>
    </comment>
    <comment ref="H13" authorId="0" shapeId="0" xr:uid="{8C86FAD2-CCE2-4F4B-836A-CEBEA5C00E95}">
      <text>
        <r>
          <rPr>
            <b/>
            <sz val="11"/>
            <color indexed="81"/>
            <rFont val="Tahoma"/>
            <family val="2"/>
          </rPr>
          <t>Enter the allocated amount.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7" authorId="0" shapeId="0" xr:uid="{17DA5A4A-DA09-450D-889C-AEB66B755827}">
      <text>
        <r>
          <rPr>
            <b/>
            <sz val="11"/>
            <color indexed="81"/>
            <rFont val="Tahoma"/>
            <family val="2"/>
          </rPr>
          <t>Current financial year.</t>
        </r>
      </text>
    </comment>
    <comment ref="H17" authorId="0" shapeId="0" xr:uid="{F0733B78-946C-45BF-90CC-F43EF927EBE6}">
      <text>
        <r>
          <rPr>
            <b/>
            <sz val="11"/>
            <color indexed="81"/>
            <rFont val="Tahoma"/>
            <family val="2"/>
          </rPr>
          <t>Enter the amount allocated on the previous financial year's budget.</t>
        </r>
      </text>
    </comment>
    <comment ref="H19" authorId="0" shapeId="0" xr:uid="{07DF22CC-605B-4F83-8870-5275DF31193E}">
      <text>
        <r>
          <rPr>
            <b/>
            <sz val="11"/>
            <color indexed="81"/>
            <rFont val="Tahoma"/>
            <family val="2"/>
          </rPr>
          <t>Enter the estimated construction value for thie present financial year.</t>
        </r>
      </text>
    </comment>
    <comment ref="H23" authorId="0" shapeId="0" xr:uid="{8D35CD0D-67F3-4AE8-8799-73546A6C9094}">
      <text>
        <r>
          <rPr>
            <b/>
            <sz val="11"/>
            <color indexed="81"/>
            <rFont val="Tahoma"/>
            <family val="2"/>
          </rPr>
          <t xml:space="preserve">Enter the total value of the work completed to date.
</t>
        </r>
      </text>
    </comment>
    <comment ref="H24" authorId="0" shapeId="0" xr:uid="{E37ED8AE-3873-4AE8-96D8-4129EDCC82DA}">
      <text>
        <r>
          <rPr>
            <b/>
            <sz val="11"/>
            <color indexed="81"/>
            <rFont val="Tahoma"/>
            <family val="2"/>
          </rPr>
          <t>Enter the total amount of the contractor's claims to date.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27" authorId="0" shapeId="0" xr:uid="{70567616-7A13-4F51-9547-40EBB1E63E48}">
      <text>
        <r>
          <rPr>
            <b/>
            <sz val="11"/>
            <color indexed="81"/>
            <rFont val="Tahoma"/>
            <family val="2"/>
          </rPr>
          <t>Enter the percentage discount offered by the Contractor.</t>
        </r>
      </text>
    </comment>
    <comment ref="H28" authorId="0" shapeId="0" xr:uid="{C4CAAF07-419C-4B2F-A8D7-EB5267E6CFA6}">
      <text>
        <r>
          <rPr>
            <b/>
            <sz val="11"/>
            <color indexed="81"/>
            <rFont val="Tahoma"/>
            <family val="2"/>
          </rPr>
          <t>Enter the total penalties payable to date.</t>
        </r>
      </text>
    </comment>
    <comment ref="G29" authorId="0" shapeId="0" xr:uid="{B5E56E58-E84B-4FC9-BDFC-DA08F8B4688C}">
      <text>
        <r>
          <rPr>
            <b/>
            <sz val="11"/>
            <color indexed="81"/>
            <rFont val="Tahoma"/>
            <family val="2"/>
          </rPr>
          <t>Enter the percentage retention to be deducted.</t>
        </r>
      </text>
    </comment>
    <comment ref="H30" authorId="0" shapeId="0" xr:uid="{FDAF4330-5F5E-45B3-BA92-9D839AE7459B}">
      <text>
        <r>
          <rPr>
            <b/>
            <sz val="11"/>
            <color indexed="81"/>
            <rFont val="Tahoma"/>
            <family val="2"/>
          </rPr>
          <t>Enter 80% of the value of the MOS.</t>
        </r>
      </text>
    </comment>
    <comment ref="A38" authorId="0" shapeId="0" xr:uid="{5BD86926-077C-4FFB-B22F-3036BFF16D25}">
      <text>
        <r>
          <rPr>
            <b/>
            <sz val="11"/>
            <color indexed="81"/>
            <rFont val="Tahoma"/>
            <family val="2"/>
          </rPr>
          <t>Enter the approved vote number issued by the Finance Cluster.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<sst xmlns="http://schemas.openxmlformats.org/spreadsheetml/2006/main" count="283" uniqueCount="208">
  <si>
    <t>DESCRIPTION</t>
  </si>
  <si>
    <t>UNIT</t>
  </si>
  <si>
    <t>RATE</t>
  </si>
  <si>
    <t>AMOUNT</t>
  </si>
  <si>
    <t>GENERAL</t>
  </si>
  <si>
    <t>.01</t>
  </si>
  <si>
    <t>Fixed preliminary and general charges</t>
  </si>
  <si>
    <t>.02</t>
  </si>
  <si>
    <t>8.3.2</t>
  </si>
  <si>
    <t>Scheduled time-related items:</t>
  </si>
  <si>
    <t>8.2.1</t>
  </si>
  <si>
    <t>8.2.2</t>
  </si>
  <si>
    <t/>
  </si>
  <si>
    <t>m³</t>
  </si>
  <si>
    <t>SANS 1200 A</t>
  </si>
  <si>
    <t>:</t>
  </si>
  <si>
    <t xml:space="preserve">PRELIMINARY AND GENERAL . . . . . . . . . . . . . . . . . . . . . . . . . . . . . . . . . . . . . . . . . . . . . .  . </t>
  </si>
  <si>
    <t>1200 D</t>
  </si>
  <si>
    <t>SANS 1200 D</t>
  </si>
  <si>
    <t>Construction Payment Certificate</t>
  </si>
  <si>
    <t xml:space="preserve">Contract no:  </t>
  </si>
  <si>
    <t xml:space="preserve"> </t>
  </si>
  <si>
    <t xml:space="preserve">Payment Cert.no:  </t>
  </si>
  <si>
    <t xml:space="preserve">Contractor:  </t>
  </si>
  <si>
    <t xml:space="preserve">Description of work:  </t>
  </si>
  <si>
    <t xml:space="preserve">  Date:   </t>
  </si>
  <si>
    <t>Authority for payment of this contract</t>
  </si>
  <si>
    <t>Item No</t>
  </si>
  <si>
    <t>Description</t>
  </si>
  <si>
    <t>Amount (Incl. VAT)</t>
  </si>
  <si>
    <t>001</t>
  </si>
  <si>
    <t xml:space="preserve">Total  </t>
  </si>
  <si>
    <t xml:space="preserve"> V a l u e    o f    t h i s    p r o j e c t</t>
  </si>
  <si>
    <t>Amount (Excl. VAT)</t>
  </si>
  <si>
    <t>Netto Construction cost (excl. VAT)</t>
  </si>
  <si>
    <t>Escalation (excl. VAT)</t>
  </si>
  <si>
    <t>Contingencies (excl. VAT)</t>
  </si>
  <si>
    <t xml:space="preserve"> V a l u e    o f    t h i s    C e r t i f i c a t e</t>
  </si>
  <si>
    <t xml:space="preserve">Value of work: </t>
  </si>
  <si>
    <t>Claims:</t>
  </si>
  <si>
    <t xml:space="preserve">Sub total  </t>
  </si>
  <si>
    <t>Discount</t>
  </si>
  <si>
    <t xml:space="preserve"> D e d u c t i o n s</t>
  </si>
  <si>
    <t xml:space="preserve">Penalties   </t>
  </si>
  <si>
    <t>Details</t>
  </si>
  <si>
    <t>Amount</t>
  </si>
  <si>
    <t xml:space="preserve">Less Retention   </t>
  </si>
  <si>
    <t xml:space="preserve">80% Materials on site  </t>
  </si>
  <si>
    <t>Cumulative Retention @</t>
  </si>
  <si>
    <t xml:space="preserve">  VAT on retention</t>
  </si>
  <si>
    <t>Value of work: Subtotal</t>
  </si>
  <si>
    <t>Total</t>
  </si>
  <si>
    <t xml:space="preserve">Plus 15% VAT  </t>
  </si>
  <si>
    <t xml:space="preserve"> Amount due ( This certificate)  </t>
  </si>
  <si>
    <t xml:space="preserve"> A l l o c a t i o n s</t>
  </si>
  <si>
    <t>Job or Vote number</t>
  </si>
  <si>
    <t>I hereby certify that this account is in order,that the goods or services have been supplied, or that the</t>
  </si>
  <si>
    <t xml:space="preserve">work had been carried out in an efficient manner,that the price is fair and reasonable and in accordance </t>
  </si>
  <si>
    <t>Certified</t>
  </si>
  <si>
    <t>with the contract and is within the limits of the approved project budget.</t>
  </si>
  <si>
    <t xml:space="preserve">  </t>
  </si>
  <si>
    <t>Authorized</t>
  </si>
  <si>
    <t>Project Consultant</t>
  </si>
  <si>
    <t>Signature</t>
  </si>
  <si>
    <t>Date</t>
  </si>
  <si>
    <t xml:space="preserve"> H i s t o r y</t>
  </si>
  <si>
    <t>Certificate  No</t>
  </si>
  <si>
    <t>Retention</t>
  </si>
  <si>
    <t>Value of work</t>
  </si>
  <si>
    <t>VAT on Cert</t>
  </si>
  <si>
    <t>Certificate Total</t>
  </si>
  <si>
    <t>Certificate Totals</t>
  </si>
  <si>
    <t>Cumulative Retention</t>
  </si>
  <si>
    <t xml:space="preserve">Job Totals </t>
  </si>
  <si>
    <t xml:space="preserve">PAGE : </t>
  </si>
  <si>
    <t>A</t>
  </si>
  <si>
    <t>CONTRACTOR   :</t>
  </si>
  <si>
    <t xml:space="preserve">CERT NO : </t>
  </si>
  <si>
    <t>CONTRACT        :</t>
  </si>
  <si>
    <t xml:space="preserve">DATE : </t>
  </si>
  <si>
    <t xml:space="preserve">   TOTAL</t>
  </si>
  <si>
    <t>Bill</t>
  </si>
  <si>
    <t xml:space="preserve">SUMMARY OF QUANTITIES </t>
  </si>
  <si>
    <t xml:space="preserve">  PREVIOUS</t>
  </si>
  <si>
    <t>PRESENT</t>
  </si>
  <si>
    <t xml:space="preserve">   %</t>
  </si>
  <si>
    <t>:  VALUE OF WORK DONE AT TENDER RATES</t>
  </si>
  <si>
    <t>VARIATION ORDERS</t>
  </si>
  <si>
    <t>TENDER</t>
  </si>
  <si>
    <t>CONSTRUCTION SUMMARY</t>
  </si>
  <si>
    <t xml:space="preserve">Letter of appointment - </t>
  </si>
  <si>
    <t>SITE CLEARANCE</t>
  </si>
  <si>
    <t xml:space="preserve">EARTHWORKS </t>
  </si>
  <si>
    <t>SANS 1200 B</t>
  </si>
  <si>
    <t>Bulk excavation:</t>
  </si>
  <si>
    <t>%</t>
  </si>
  <si>
    <t>CONTINGENCIES (ADD 10% OF TOTAL OF SCHEDULES OF QUANTITIES) . . . . . . . . . . . . . . . . . . . . . . . . . . . . . . . . . . . . . . . . . . . . . . . . . . . . . . . . . . . . . . . . . . .</t>
  </si>
  <si>
    <t>TOTAL(Excl. VAT)</t>
  </si>
  <si>
    <t xml:space="preserve">BILL NUMBER: </t>
  </si>
  <si>
    <t>STORMWATER MANAGEMENT PLAN INFRASTRUCTURE</t>
  </si>
  <si>
    <t>PAYMENT REF. SANS:</t>
  </si>
  <si>
    <t>ITEM NO.</t>
  </si>
  <si>
    <t>QUANTITY</t>
  </si>
  <si>
    <t>1200 A</t>
  </si>
  <si>
    <t>Scheduled fixed-charge and value-related items:</t>
  </si>
  <si>
    <t>Sum</t>
  </si>
  <si>
    <t>Value-related preliminary and general charges</t>
  </si>
  <si>
    <t>Time-related preliminary and general charges</t>
  </si>
  <si>
    <t>Allowance made for armed site security for duration of construction</t>
  </si>
  <si>
    <t>Months</t>
  </si>
  <si>
    <t>8.5.1</t>
  </si>
  <si>
    <t>Sums stated provisionally by the Engineer:</t>
  </si>
  <si>
    <t>a.</t>
  </si>
  <si>
    <t>Works executed by the Contractor:</t>
  </si>
  <si>
    <t xml:space="preserve">Tests required and instructed by the </t>
  </si>
  <si>
    <t>Prov Sum</t>
  </si>
  <si>
    <t xml:space="preserve">Handling cost and charges </t>
  </si>
  <si>
    <t>b.</t>
  </si>
  <si>
    <t>Allowance made for unmeasured items</t>
  </si>
  <si>
    <t>PSA 8.9</t>
  </si>
  <si>
    <t>Wayleaves</t>
  </si>
  <si>
    <t>PSA 8.10</t>
  </si>
  <si>
    <t>Compliance with OHS Act and Regulations (including the</t>
  </si>
  <si>
    <t>Construction Regulations, 2003</t>
  </si>
  <si>
    <t>TOTAL CARRIED FORWARD TO SUMMARY PAGE</t>
  </si>
  <si>
    <t>PAYMENT REFERS TO</t>
  </si>
  <si>
    <t>1200 C</t>
  </si>
  <si>
    <t>PSC 8.2.1</t>
  </si>
  <si>
    <t>Clear and grub:</t>
  </si>
  <si>
    <t xml:space="preserve"> Areas  </t>
  </si>
  <si>
    <t>m²</t>
  </si>
  <si>
    <t>8.2.3</t>
  </si>
  <si>
    <t>Remove and grub all trees and tree stumps regardless of girth</t>
  </si>
  <si>
    <t>EARTHWORKS</t>
  </si>
  <si>
    <t>1)</t>
  </si>
  <si>
    <t xml:space="preserve">b. </t>
  </si>
  <si>
    <t>Extra over items 8.3.2 above for</t>
  </si>
  <si>
    <t>Hard rock excavation</t>
  </si>
  <si>
    <t>8.3.4</t>
  </si>
  <si>
    <t>Importing,placement and compaction of materials:</t>
  </si>
  <si>
    <t>PSD 8.3.1</t>
  </si>
  <si>
    <t>Preparation and compaction of  in-situ material:</t>
  </si>
  <si>
    <t>STORMWATER MANAGEMENT PLAN INFRASTRUCTURE TOTAL - CARRIED TO SUMMARY</t>
  </si>
  <si>
    <t>c.</t>
  </si>
  <si>
    <t>5% retention repayment  (VAT excluded)</t>
  </si>
  <si>
    <t>Contingency used:</t>
  </si>
  <si>
    <t>:  VALUE OF CONTIGENCIES USED</t>
  </si>
  <si>
    <t>TBD</t>
  </si>
  <si>
    <t>N/A</t>
  </si>
  <si>
    <t>PSA 8.11</t>
  </si>
  <si>
    <t>PSA 8.12</t>
  </si>
  <si>
    <t>Bill Number</t>
  </si>
  <si>
    <t>Work to be implemented</t>
  </si>
  <si>
    <t>Sub-Total (Excluding VAT)</t>
  </si>
  <si>
    <t>VALUE ADDED TAX (VAT)</t>
  </si>
  <si>
    <t>TOTAL CAPEX COST INCL VAT</t>
  </si>
  <si>
    <t>YEAR 2</t>
  </si>
  <si>
    <t>Preliminaries and General</t>
  </si>
  <si>
    <t>Stormwater Channels and Berms Phase 2</t>
  </si>
  <si>
    <t>ROM &amp; Product Stockpile Area Phase 2</t>
  </si>
  <si>
    <t>Rehabilitation of Overburden areas Phase 2</t>
  </si>
  <si>
    <t>Mech Evaporating system for PCD 2 (sum)</t>
  </si>
  <si>
    <t>Sub-Total : Year 2 (Excluding VAT)</t>
  </si>
  <si>
    <t>YEAR 2 - TOTAL COST INCL VAT</t>
  </si>
  <si>
    <t>YEAR 3</t>
  </si>
  <si>
    <t>Pollution Control Dam B with silt trap</t>
  </si>
  <si>
    <t>ROM &amp; Product Stockpile Area 3</t>
  </si>
  <si>
    <t>River crossing 4</t>
  </si>
  <si>
    <t>Rehabilitation of Overburden areas Phase 3</t>
  </si>
  <si>
    <t>Sub-Total : Year 3 (Excluding VAT)</t>
  </si>
  <si>
    <t>YEAR 2 - TOTAL CAPEX INCL VAT</t>
  </si>
  <si>
    <t>TOTAL CAPEX COST EXCLUDING VAT</t>
  </si>
  <si>
    <t>TOTAL CAPEX COST INCLUDING VAT</t>
  </si>
  <si>
    <t>d.</t>
  </si>
  <si>
    <t>Appointment of a CLO for the duration of the contract</t>
  </si>
  <si>
    <t>Channel 4</t>
  </si>
  <si>
    <t>Importation of materials from commercial sources for pioneer layer</t>
  </si>
  <si>
    <t>Pioneer layer with maximum particle size of 500mm</t>
  </si>
  <si>
    <t>Borrow materials from local sources for pioneer layer</t>
  </si>
  <si>
    <t>Channels</t>
  </si>
  <si>
    <t xml:space="preserve">Rip and recompact in-situ soil 150mm deep to 93% MDD </t>
  </si>
  <si>
    <t>Sub-Total</t>
  </si>
  <si>
    <t>Excavate channels as indicated</t>
  </si>
  <si>
    <t>Preliminary and General</t>
  </si>
  <si>
    <t>Stormwater Management Plan Infrastructure</t>
  </si>
  <si>
    <t xml:space="preserve">Importation,  of G5 materials from commercial </t>
  </si>
  <si>
    <t xml:space="preserve">Borrow ,placement and compaction G5 materials from local sources for fill </t>
  </si>
  <si>
    <t>sources for fill and construction of channels and berms</t>
  </si>
  <si>
    <t xml:space="preserve"> and construction of channels and berms</t>
  </si>
  <si>
    <t>Excavate and trim channel according to the cross section and use</t>
  </si>
  <si>
    <t>Pre-construction survey by a registered land surveyor</t>
  </si>
  <si>
    <t xml:space="preserve">Post construction survey by a registered land surveyor. Items to be verified </t>
  </si>
  <si>
    <t>is the excavated spoil material and channel slopes and cross section</t>
  </si>
  <si>
    <t xml:space="preserve">Engineer. Payment will only be made for test instructed in </t>
  </si>
  <si>
    <t>writing by the engineer.</t>
  </si>
  <si>
    <t>CONSTRUCTION OF CHANNEL AT OLD MODDERBEE PHASE #2 - PACKAGE 1</t>
  </si>
  <si>
    <t>8.8.2</t>
  </si>
  <si>
    <t>Accomodation of traffic for the duration of the contract</t>
  </si>
  <si>
    <t>8.8.6</t>
  </si>
  <si>
    <t xml:space="preserve"> for backfill, berms, stockpile or dispose inclusive of </t>
  </si>
  <si>
    <t>all haulage as ordered:</t>
  </si>
  <si>
    <t>Trees</t>
  </si>
  <si>
    <t>No.</t>
  </si>
  <si>
    <t xml:space="preserve">Allowance for all pumping activities to control water inflow </t>
  </si>
  <si>
    <t>for the duration of the contract</t>
  </si>
  <si>
    <t>Contingency 5%</t>
  </si>
  <si>
    <t xml:space="preserve">Control and diversion/damming of waterflow in stream to during </t>
  </si>
  <si>
    <t>construction activities for the duration of the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</si>
</sst>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* #,##0_-;\-* #,##0_-;_-* &quot;-&quot;??_-;_-@_-"/>
    <numFmt numFmtId="167" formatCode="_-&quot;R&quot;\ * #,##0.00_-;\-&quot;R&quot;\ * #,##0.00_-;_-&quot;R&quot;\ * &quot;-&quot;??_-;_-@_-"/>
    <numFmt numFmtId="168" formatCode="&quot;R&quot;\ #,##0;&quot;R&quot;\ \-#,##0"/>
    <numFmt numFmtId="169" formatCode="#,##0.0"/>
    <numFmt numFmtId="170" formatCode="#,##0.000"/>
    <numFmt numFmtId="171" formatCode="General_)"/>
    <numFmt numFmtId="172" formatCode="_ &quot;R&quot;\ * #,##0.00_ ;_ &quot;R&quot;\ * \-#,##0.00_ ;_ &quot;R&quot;\ * &quot;-&quot;??_ ;_ @_ "/>
    <numFmt numFmtId="173" formatCode="_ * #,##0.00_ ;_ * \-#,##0.00_ ;_ * &quot;-&quot;??_ ;_ @_ "/>
    <numFmt numFmtId="174" formatCode="_-&quot;R&quot;* #,##0_-;\-&quot;R&quot;* #,##0_-;_-&quot;R&quot;* &quot;-&quot;??_-;_-@_-"/>
    <numFmt numFmtId="175" formatCode="_ [$R-1C09]\ * #,##0.00_ ;_ [$R-1C09]\ * \-#,##0.00_ ;_ [$R-1C09]\ * &quot;-&quot;??_ ;_ @_ "/>
    <numFmt numFmtId="176" formatCode="&quot;R&quot;\ #,##0.00"/>
    <numFmt numFmtId="177" formatCode="[$-1C09]dd\ mmmm\ yyyy;@"/>
    <numFmt numFmtId="178" formatCode="dd\-mmm\-yy_)"/>
    <numFmt numFmtId="179" formatCode="&quot;R&quot;\ #,##0.00_);\(&quot;R&quot;\ #,##0.00\)"/>
    <numFmt numFmtId="180" formatCode="0.0%"/>
    <numFmt numFmtId="181" formatCode="&quot;R&quot;#,##0.00"/>
    <numFmt numFmtId="182" formatCode="&quot;$&quot;#,##0\ ;\(&quot;$&quot;#,##0\)"/>
    <numFmt numFmtId="183" formatCode="#,##0.00;[Red]#,##0.00"/>
    <numFmt numFmtId="184" formatCode="0&quot; months&quot;"/>
    <numFmt numFmtId="185" formatCode="0&quot; years&quot;"/>
    <numFmt numFmtId="186" formatCode="0.0"/>
  </numFmts>
  <fonts count="8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u/>
      <sz val="10"/>
      <name val="Arial"/>
      <family val="2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i/>
      <u/>
      <sz val="10"/>
      <name val="Times New Roman"/>
      <family val="1"/>
    </font>
    <font>
      <sz val="12"/>
      <name val="Courier"/>
      <family val="3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Arial Narrow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7"/>
      <name val="Letter Gothic"/>
      <family val="3"/>
    </font>
    <font>
      <sz val="11"/>
      <color rgb="FFFF0000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u/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ourier"/>
    </font>
    <font>
      <sz val="10"/>
      <name val="MS Sans Serif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b/>
      <u/>
      <sz val="14"/>
      <color theme="1"/>
      <name val="Arial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b/>
      <sz val="11"/>
      <color theme="1"/>
      <name val="Arial Narrow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 Narrow"/>
      <family val="2"/>
    </font>
    <font>
      <b/>
      <sz val="10"/>
      <name val="Comic Sans MS"/>
      <family val="4"/>
    </font>
    <font>
      <u/>
      <sz val="11"/>
      <color theme="10"/>
      <name val="Calibri"/>
      <family val="2"/>
      <scheme val="minor"/>
    </font>
    <font>
      <b/>
      <u/>
      <sz val="18"/>
      <name val="Arial"/>
      <family val="2"/>
    </font>
    <font>
      <b/>
      <u/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022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7" fillId="5" borderId="11" applyNumberFormat="0" applyAlignment="0" applyProtection="0"/>
    <xf numFmtId="0" fontId="18" fillId="6" borderId="12" applyNumberFormat="0" applyAlignment="0" applyProtection="0"/>
    <xf numFmtId="0" fontId="19" fillId="6" borderId="11" applyNumberFormat="0" applyAlignment="0" applyProtection="0"/>
    <xf numFmtId="0" fontId="20" fillId="0" borderId="13" applyNumberFormat="0" applyFill="0" applyAlignment="0" applyProtection="0"/>
    <xf numFmtId="0" fontId="21" fillId="7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24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4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25" fillId="0" borderId="0"/>
    <xf numFmtId="0" fontId="28" fillId="0" borderId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5" fillId="0" borderId="0"/>
    <xf numFmtId="16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8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71" fontId="3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9" fontId="5" fillId="0" borderId="17" applyProtection="0"/>
    <xf numFmtId="169" fontId="5" fillId="0" borderId="17" applyProtection="0"/>
    <xf numFmtId="169" fontId="5" fillId="0" borderId="17" applyProtection="0"/>
    <xf numFmtId="169" fontId="5" fillId="0" borderId="17" applyProtection="0"/>
    <xf numFmtId="169" fontId="5" fillId="0" borderId="17" applyProtection="0"/>
    <xf numFmtId="169" fontId="5" fillId="0" borderId="17" applyProtection="0"/>
    <xf numFmtId="4" fontId="29" fillId="0" borderId="17" applyProtection="0"/>
    <xf numFmtId="170" fontId="5" fillId="0" borderId="17" applyProtection="0"/>
    <xf numFmtId="170" fontId="5" fillId="0" borderId="17" applyProtection="0"/>
    <xf numFmtId="170" fontId="5" fillId="0" borderId="17" applyProtection="0"/>
    <xf numFmtId="170" fontId="5" fillId="0" borderId="17" applyProtection="0"/>
    <xf numFmtId="170" fontId="5" fillId="0" borderId="17" applyProtection="0"/>
    <xf numFmtId="170" fontId="5" fillId="0" borderId="17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28" fillId="0" borderId="0" applyProtection="0"/>
    <xf numFmtId="2" fontId="28" fillId="0" borderId="0" applyProtection="0"/>
    <xf numFmtId="0" fontId="29" fillId="0" borderId="0" applyNumberFormat="0" applyFont="0" applyFill="0" applyBorder="0" applyAlignment="0" applyProtection="0">
      <protection locked="0"/>
    </xf>
    <xf numFmtId="0" fontId="3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1" fillId="0" borderId="18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0" fontId="9" fillId="0" borderId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/>
    <xf numFmtId="0" fontId="16" fillId="4" borderId="0" applyNumberFormat="0" applyBorder="0" applyAlignment="0" applyProtection="0"/>
    <xf numFmtId="0" fontId="9" fillId="8" borderId="15" applyNumberFormat="0" applyFont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9" fontId="5" fillId="0" borderId="17" applyProtection="0"/>
    <xf numFmtId="169" fontId="5" fillId="0" borderId="17" applyProtection="0"/>
    <xf numFmtId="169" fontId="5" fillId="0" borderId="17" applyProtection="0"/>
    <xf numFmtId="169" fontId="5" fillId="0" borderId="17" applyProtection="0"/>
    <xf numFmtId="169" fontId="5" fillId="0" borderId="17" applyProtection="0"/>
    <xf numFmtId="169" fontId="5" fillId="0" borderId="17" applyProtection="0"/>
    <xf numFmtId="170" fontId="5" fillId="0" borderId="17" applyProtection="0"/>
    <xf numFmtId="170" fontId="5" fillId="0" borderId="17" applyProtection="0"/>
    <xf numFmtId="170" fontId="5" fillId="0" borderId="17" applyProtection="0"/>
    <xf numFmtId="170" fontId="5" fillId="0" borderId="17" applyProtection="0"/>
    <xf numFmtId="170" fontId="5" fillId="0" borderId="17" applyProtection="0"/>
    <xf numFmtId="170" fontId="5" fillId="0" borderId="17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28" fillId="0" borderId="0"/>
    <xf numFmtId="17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17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5" fontId="5" fillId="0" borderId="0" applyFont="0" applyFill="0" applyBorder="0" applyAlignment="0" applyProtection="0"/>
    <xf numFmtId="17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8" fillId="0" borderId="0"/>
    <xf numFmtId="0" fontId="9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5" fillId="0" borderId="0"/>
    <xf numFmtId="0" fontId="9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7" fillId="0" borderId="0"/>
    <xf numFmtId="0" fontId="36" fillId="0" borderId="0" applyNumberFormat="0" applyFill="0" applyBorder="0" applyProtection="0"/>
    <xf numFmtId="9" fontId="9" fillId="0" borderId="0" applyFont="0" applyFill="0" applyBorder="0" applyAlignment="0" applyProtection="0"/>
    <xf numFmtId="0" fontId="9" fillId="0" borderId="0"/>
    <xf numFmtId="0" fontId="35" fillId="0" borderId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8" fillId="0" borderId="0"/>
    <xf numFmtId="164" fontId="5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75" fontId="5" fillId="0" borderId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5" fillId="0" borderId="0"/>
    <xf numFmtId="172" fontId="5" fillId="0" borderId="0" applyFont="0" applyFill="0" applyBorder="0" applyAlignment="0" applyProtection="0"/>
    <xf numFmtId="175" fontId="5" fillId="0" borderId="0"/>
    <xf numFmtId="172" fontId="5" fillId="0" borderId="0" applyFont="0" applyFill="0" applyBorder="0" applyAlignment="0" applyProtection="0"/>
    <xf numFmtId="175" fontId="5" fillId="0" borderId="0"/>
    <xf numFmtId="175" fontId="5" fillId="0" borderId="0"/>
    <xf numFmtId="175" fontId="5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8" borderId="15" applyNumberFormat="0" applyFont="0" applyAlignment="0" applyProtection="0"/>
    <xf numFmtId="0" fontId="2" fillId="0" borderId="0"/>
    <xf numFmtId="0" fontId="2" fillId="0" borderId="0"/>
    <xf numFmtId="9" fontId="48" fillId="0" borderId="0" applyFont="0" applyFill="0" applyBorder="0" applyAlignment="0" applyProtection="0"/>
    <xf numFmtId="0" fontId="9" fillId="0" borderId="0"/>
    <xf numFmtId="0" fontId="48" fillId="0" borderId="0"/>
    <xf numFmtId="0" fontId="2" fillId="0" borderId="0"/>
    <xf numFmtId="0" fontId="52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9" fillId="0" borderId="0" applyFont="0" applyFill="0" applyBorder="0" applyAlignment="0" applyProtection="0"/>
    <xf numFmtId="3" fontId="2" fillId="0" borderId="0" applyFont="0" applyFill="0" applyBorder="0" applyAlignment="0" applyProtection="0"/>
    <xf numFmtId="169" fontId="2" fillId="0" borderId="17" applyProtection="0"/>
    <xf numFmtId="170" fontId="2" fillId="0" borderId="17" applyProtection="0"/>
    <xf numFmtId="172" fontId="2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6" fillId="0" borderId="0" applyFont="0" applyFill="0" applyBorder="0" applyAlignment="0" applyProtection="0"/>
    <xf numFmtId="0" fontId="2" fillId="0" borderId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6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53" borderId="0" applyNumberFormat="0" applyBorder="0" applyAlignment="0" applyProtection="0"/>
    <xf numFmtId="0" fontId="55" fillId="37" borderId="0" applyNumberFormat="0" applyBorder="0" applyAlignment="0" applyProtection="0"/>
    <xf numFmtId="0" fontId="56" fillId="54" borderId="124" applyNumberFormat="0" applyAlignment="0" applyProtection="0"/>
    <xf numFmtId="0" fontId="57" fillId="55" borderId="125" applyNumberFormat="0" applyAlignment="0" applyProtection="0"/>
    <xf numFmtId="0" fontId="58" fillId="0" borderId="0" applyNumberFormat="0" applyFill="0" applyBorder="0" applyAlignment="0" applyProtection="0"/>
    <xf numFmtId="0" fontId="59" fillId="38" borderId="0" applyNumberFormat="0" applyBorder="0" applyAlignment="0" applyProtection="0"/>
    <xf numFmtId="0" fontId="60" fillId="0" borderId="126" applyNumberFormat="0" applyFill="0" applyAlignment="0" applyProtection="0"/>
    <xf numFmtId="0" fontId="61" fillId="0" borderId="127" applyNumberFormat="0" applyFill="0" applyAlignment="0" applyProtection="0"/>
    <xf numFmtId="0" fontId="62" fillId="0" borderId="128" applyNumberFormat="0" applyFill="0" applyAlignment="0" applyProtection="0"/>
    <xf numFmtId="0" fontId="62" fillId="0" borderId="0" applyNumberFormat="0" applyFill="0" applyBorder="0" applyAlignment="0" applyProtection="0"/>
    <xf numFmtId="0" fontId="63" fillId="41" borderId="124" applyNumberFormat="0" applyAlignment="0" applyProtection="0"/>
    <xf numFmtId="0" fontId="64" fillId="0" borderId="129" applyNumberFormat="0" applyFill="0" applyAlignment="0" applyProtection="0"/>
    <xf numFmtId="0" fontId="65" fillId="56" borderId="0" applyNumberFormat="0" applyBorder="0" applyAlignment="0" applyProtection="0"/>
    <xf numFmtId="0" fontId="2" fillId="57" borderId="130" applyNumberFormat="0" applyFont="0" applyAlignment="0" applyProtection="0"/>
    <xf numFmtId="0" fontId="66" fillId="54" borderId="131" applyNumberFormat="0" applyAlignment="0" applyProtection="0"/>
    <xf numFmtId="0" fontId="67" fillId="0" borderId="0" applyNumberFormat="0" applyFill="0" applyBorder="0" applyAlignment="0" applyProtection="0"/>
    <xf numFmtId="0" fontId="68" fillId="0" borderId="132" applyNumberFormat="0" applyFill="0" applyAlignment="0" applyProtection="0"/>
    <xf numFmtId="0" fontId="69" fillId="0" borderId="0" applyNumberFormat="0" applyFill="0" applyBorder="0" applyAlignment="0" applyProtection="0"/>
    <xf numFmtId="0" fontId="56" fillId="54" borderId="124" applyNumberFormat="0" applyAlignment="0" applyProtection="0"/>
    <xf numFmtId="0" fontId="63" fillId="41" borderId="124" applyNumberFormat="0" applyAlignment="0" applyProtection="0"/>
    <xf numFmtId="0" fontId="2" fillId="57" borderId="130" applyNumberFormat="0" applyFont="0" applyAlignment="0" applyProtection="0"/>
    <xf numFmtId="0" fontId="66" fillId="54" borderId="131" applyNumberFormat="0" applyAlignment="0" applyProtection="0"/>
    <xf numFmtId="0" fontId="68" fillId="0" borderId="132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2" fillId="0" borderId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70" fillId="0" borderId="0"/>
    <xf numFmtId="0" fontId="48" fillId="0" borderId="0"/>
    <xf numFmtId="164" fontId="9" fillId="0" borderId="0" applyFont="0" applyFill="0" applyBorder="0" applyAlignment="0" applyProtection="0"/>
    <xf numFmtId="0" fontId="2" fillId="0" borderId="0"/>
    <xf numFmtId="0" fontId="71" fillId="0" borderId="0"/>
    <xf numFmtId="0" fontId="71" fillId="0" borderId="0"/>
    <xf numFmtId="0" fontId="9" fillId="0" borderId="0"/>
    <xf numFmtId="0" fontId="71" fillId="0" borderId="0"/>
    <xf numFmtId="173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165" fontId="2" fillId="0" borderId="0" applyFont="0" applyFill="0" applyBorder="0" applyAlignment="0" applyProtection="0"/>
    <xf numFmtId="3" fontId="2" fillId="0" borderId="18" applyProtection="0"/>
    <xf numFmtId="0" fontId="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72" fontId="9" fillId="0" borderId="0" applyFont="0" applyFill="0" applyBorder="0" applyAlignment="0" applyProtection="0"/>
    <xf numFmtId="0" fontId="2" fillId="0" borderId="0"/>
    <xf numFmtId="0" fontId="2" fillId="0" borderId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8" fillId="0" borderId="0"/>
    <xf numFmtId="0" fontId="2" fillId="0" borderId="0"/>
    <xf numFmtId="0" fontId="9" fillId="0" borderId="0"/>
    <xf numFmtId="0" fontId="2" fillId="0" borderId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</cellStyleXfs>
  <cellXfs count="589">
    <xf numFmtId="0" fontId="0" fillId="0" borderId="0" xfId="0"/>
    <xf numFmtId="0" fontId="5" fillId="0" borderId="0" xfId="7"/>
    <xf numFmtId="0" fontId="28" fillId="0" borderId="0" xfId="338" applyFont="1"/>
    <xf numFmtId="176" fontId="28" fillId="0" borderId="0" xfId="338" applyNumberFormat="1" applyFont="1"/>
    <xf numFmtId="4" fontId="28" fillId="0" borderId="0" xfId="338" applyNumberFormat="1" applyFont="1"/>
    <xf numFmtId="0" fontId="34" fillId="0" borderId="22" xfId="338" applyFont="1" applyBorder="1"/>
    <xf numFmtId="0" fontId="34" fillId="0" borderId="0" xfId="338" applyFont="1"/>
    <xf numFmtId="0" fontId="34" fillId="0" borderId="0" xfId="338" applyFont="1" applyAlignment="1">
      <alignment horizontal="right" vertical="center"/>
    </xf>
    <xf numFmtId="49" fontId="33" fillId="33" borderId="28" xfId="338" quotePrefix="1" applyNumberFormat="1" applyFont="1" applyFill="1" applyBorder="1" applyAlignment="1" applyProtection="1">
      <alignment horizontal="left" vertical="center"/>
      <protection locked="0"/>
    </xf>
    <xf numFmtId="171" fontId="34" fillId="0" borderId="23" xfId="338" applyNumberFormat="1" applyFont="1" applyBorder="1" applyAlignment="1">
      <alignment horizontal="centerContinuous"/>
    </xf>
    <xf numFmtId="176" fontId="34" fillId="0" borderId="0" xfId="338" applyNumberFormat="1" applyFont="1"/>
    <xf numFmtId="49" fontId="33" fillId="0" borderId="0" xfId="338" applyNumberFormat="1" applyFont="1" applyAlignment="1" applyProtection="1">
      <alignment horizontal="left" vertical="center"/>
      <protection locked="0"/>
    </xf>
    <xf numFmtId="0" fontId="34" fillId="0" borderId="0" xfId="338" applyFont="1" applyAlignment="1">
      <alignment horizontal="right"/>
    </xf>
    <xf numFmtId="171" fontId="33" fillId="35" borderId="4" xfId="338" quotePrefix="1" applyNumberFormat="1" applyFont="1" applyFill="1" applyBorder="1" applyAlignment="1" applyProtection="1">
      <alignment horizontal="left"/>
      <protection locked="0"/>
    </xf>
    <xf numFmtId="171" fontId="33" fillId="35" borderId="2" xfId="338" applyNumberFormat="1" applyFont="1" applyFill="1" applyBorder="1" applyProtection="1">
      <protection locked="0"/>
    </xf>
    <xf numFmtId="171" fontId="34" fillId="0" borderId="23" xfId="338" applyNumberFormat="1" applyFont="1" applyBorder="1" applyProtection="1">
      <protection locked="0"/>
    </xf>
    <xf numFmtId="171" fontId="34" fillId="0" borderId="0" xfId="338" applyNumberFormat="1" applyFont="1"/>
    <xf numFmtId="171" fontId="40" fillId="0" borderId="23" xfId="338" applyNumberFormat="1" applyFont="1" applyBorder="1" applyAlignment="1">
      <alignment horizontal="center"/>
    </xf>
    <xf numFmtId="178" fontId="39" fillId="0" borderId="0" xfId="338" applyNumberFormat="1" applyFont="1" applyAlignment="1">
      <alignment horizontal="left" vertical="center"/>
    </xf>
    <xf numFmtId="49" fontId="34" fillId="0" borderId="0" xfId="338" applyNumberFormat="1" applyFont="1"/>
    <xf numFmtId="171" fontId="40" fillId="0" borderId="23" xfId="338" applyNumberFormat="1" applyFont="1" applyBorder="1" applyAlignment="1">
      <alignment horizontal="center" vertical="top"/>
    </xf>
    <xf numFmtId="0" fontId="30" fillId="0" borderId="22" xfId="338" applyFont="1" applyBorder="1" applyAlignment="1">
      <alignment horizontal="left"/>
    </xf>
    <xf numFmtId="0" fontId="30" fillId="0" borderId="0" xfId="338" applyFont="1" applyAlignment="1">
      <alignment horizontal="left"/>
    </xf>
    <xf numFmtId="0" fontId="9" fillId="0" borderId="0" xfId="338"/>
    <xf numFmtId="0" fontId="34" fillId="0" borderId="0" xfId="338" applyFont="1" applyAlignment="1">
      <alignment horizontal="centerContinuous"/>
    </xf>
    <xf numFmtId="0" fontId="34" fillId="0" borderId="23" xfId="338" applyFont="1" applyBorder="1" applyAlignment="1">
      <alignment horizontal="centerContinuous"/>
    </xf>
    <xf numFmtId="0" fontId="34" fillId="35" borderId="33" xfId="338" applyFont="1" applyFill="1" applyBorder="1" applyAlignment="1">
      <alignment horizontal="center" vertical="center"/>
    </xf>
    <xf numFmtId="0" fontId="34" fillId="35" borderId="34" xfId="338" applyFont="1" applyFill="1" applyBorder="1" applyAlignment="1">
      <alignment horizontal="center" vertical="center"/>
    </xf>
    <xf numFmtId="0" fontId="9" fillId="35" borderId="35" xfId="338" applyFill="1" applyBorder="1" applyAlignment="1">
      <alignment vertical="center"/>
    </xf>
    <xf numFmtId="0" fontId="9" fillId="35" borderId="36" xfId="338" applyFill="1" applyBorder="1" applyAlignment="1">
      <alignment vertical="center"/>
    </xf>
    <xf numFmtId="179" fontId="34" fillId="35" borderId="37" xfId="338" applyNumberFormat="1" applyFont="1" applyFill="1" applyBorder="1" applyAlignment="1">
      <alignment horizontal="centerContinuous" vertical="center"/>
    </xf>
    <xf numFmtId="2" fontId="34" fillId="33" borderId="38" xfId="338" applyNumberFormat="1" applyFont="1" applyFill="1" applyBorder="1" applyAlignment="1" applyProtection="1">
      <alignment horizontal="center"/>
      <protection locked="0"/>
    </xf>
    <xf numFmtId="2" fontId="28" fillId="33" borderId="39" xfId="338" applyNumberFormat="1" applyFont="1" applyFill="1" applyBorder="1"/>
    <xf numFmtId="2" fontId="28" fillId="33" borderId="40" xfId="338" applyNumberFormat="1" applyFont="1" applyFill="1" applyBorder="1"/>
    <xf numFmtId="2" fontId="28" fillId="33" borderId="41" xfId="338" applyNumberFormat="1" applyFont="1" applyFill="1" applyBorder="1"/>
    <xf numFmtId="179" fontId="34" fillId="33" borderId="42" xfId="338" applyNumberFormat="1" applyFont="1" applyFill="1" applyBorder="1" applyProtection="1">
      <protection locked="0"/>
    </xf>
    <xf numFmtId="179" fontId="34" fillId="0" borderId="43" xfId="338" applyNumberFormat="1" applyFont="1" applyBorder="1"/>
    <xf numFmtId="0" fontId="30" fillId="0" borderId="44" xfId="338" applyFont="1" applyBorder="1" applyAlignment="1">
      <alignment horizontal="left"/>
    </xf>
    <xf numFmtId="0" fontId="30" fillId="0" borderId="45" xfId="338" applyFont="1" applyBorder="1" applyAlignment="1">
      <alignment horizontal="left"/>
    </xf>
    <xf numFmtId="0" fontId="34" fillId="0" borderId="45" xfId="338" applyFont="1" applyBorder="1" applyAlignment="1">
      <alignment horizontal="centerContinuous"/>
    </xf>
    <xf numFmtId="179" fontId="34" fillId="0" borderId="46" xfId="338" applyNumberFormat="1" applyFont="1" applyBorder="1" applyAlignment="1">
      <alignment horizontal="centerContinuous"/>
    </xf>
    <xf numFmtId="0" fontId="34" fillId="35" borderId="47" xfId="338" applyFont="1" applyFill="1" applyBorder="1"/>
    <xf numFmtId="0" fontId="34" fillId="35" borderId="48" xfId="338" applyFont="1" applyFill="1" applyBorder="1" applyAlignment="1">
      <alignment horizontal="center" vertical="center"/>
    </xf>
    <xf numFmtId="0" fontId="34" fillId="35" borderId="49" xfId="338" applyFont="1" applyFill="1" applyBorder="1" applyAlignment="1">
      <alignment horizontal="center" vertical="center"/>
    </xf>
    <xf numFmtId="179" fontId="34" fillId="35" borderId="50" xfId="338" applyNumberFormat="1" applyFont="1" applyFill="1" applyBorder="1" applyAlignment="1">
      <alignment horizontal="centerContinuous" vertical="center"/>
    </xf>
    <xf numFmtId="0" fontId="34" fillId="33" borderId="51" xfId="338" applyFont="1" applyFill="1" applyBorder="1" applyAlignment="1">
      <alignment horizontal="left"/>
    </xf>
    <xf numFmtId="0" fontId="34" fillId="33" borderId="52" xfId="338" applyFont="1" applyFill="1" applyBorder="1" applyAlignment="1">
      <alignment horizontal="left"/>
    </xf>
    <xf numFmtId="0" fontId="34" fillId="33" borderId="53" xfId="338" applyFont="1" applyFill="1" applyBorder="1" applyAlignment="1">
      <alignment horizontal="left"/>
    </xf>
    <xf numFmtId="179" fontId="34" fillId="33" borderId="54" xfId="338" applyNumberFormat="1" applyFont="1" applyFill="1" applyBorder="1" applyProtection="1">
      <protection locked="0"/>
    </xf>
    <xf numFmtId="0" fontId="34" fillId="33" borderId="44" xfId="338" applyFont="1" applyFill="1" applyBorder="1" applyAlignment="1">
      <alignment horizontal="left"/>
    </xf>
    <xf numFmtId="0" fontId="34" fillId="33" borderId="45" xfId="338" applyFont="1" applyFill="1" applyBorder="1" applyAlignment="1">
      <alignment horizontal="left"/>
    </xf>
    <xf numFmtId="0" fontId="34" fillId="33" borderId="55" xfId="338" applyFont="1" applyFill="1" applyBorder="1" applyAlignment="1">
      <alignment horizontal="left"/>
    </xf>
    <xf numFmtId="0" fontId="34" fillId="34" borderId="56" xfId="338" applyFont="1" applyFill="1" applyBorder="1" applyAlignment="1" applyProtection="1">
      <alignment horizontal="left"/>
      <protection locked="0"/>
    </xf>
    <xf numFmtId="0" fontId="34" fillId="34" borderId="57" xfId="338" applyFont="1" applyFill="1" applyBorder="1" applyAlignment="1" applyProtection="1">
      <alignment horizontal="left"/>
      <protection locked="0"/>
    </xf>
    <xf numFmtId="0" fontId="34" fillId="34" borderId="58" xfId="338" applyFont="1" applyFill="1" applyBorder="1" applyAlignment="1" applyProtection="1">
      <alignment horizontal="left"/>
      <protection locked="0"/>
    </xf>
    <xf numFmtId="179" fontId="34" fillId="34" borderId="54" xfId="338" applyNumberFormat="1" applyFont="1" applyFill="1" applyBorder="1" applyProtection="1">
      <protection locked="0"/>
    </xf>
    <xf numFmtId="0" fontId="33" fillId="0" borderId="45" xfId="338" applyFont="1" applyBorder="1" applyAlignment="1">
      <alignment horizontal="left"/>
    </xf>
    <xf numFmtId="0" fontId="34" fillId="0" borderId="45" xfId="338" applyFont="1" applyBorder="1"/>
    <xf numFmtId="179" fontId="34" fillId="0" borderId="46" xfId="338" applyNumberFormat="1" applyFont="1" applyBorder="1"/>
    <xf numFmtId="0" fontId="34" fillId="35" borderId="59" xfId="338" applyFont="1" applyFill="1" applyBorder="1" applyAlignment="1">
      <alignment vertical="center"/>
    </xf>
    <xf numFmtId="0" fontId="34" fillId="34" borderId="60" xfId="338" applyFont="1" applyFill="1" applyBorder="1" applyAlignment="1" applyProtection="1">
      <alignment horizontal="left"/>
      <protection locked="0"/>
    </xf>
    <xf numFmtId="0" fontId="34" fillId="34" borderId="61" xfId="338" applyFont="1" applyFill="1" applyBorder="1" applyAlignment="1" applyProtection="1">
      <alignment horizontal="left"/>
      <protection locked="0"/>
    </xf>
    <xf numFmtId="0" fontId="34" fillId="34" borderId="52" xfId="338" applyFont="1" applyFill="1" applyBorder="1" applyAlignment="1" applyProtection="1">
      <alignment horizontal="left"/>
      <protection locked="0"/>
    </xf>
    <xf numFmtId="0" fontId="34" fillId="34" borderId="53" xfId="338" applyFont="1" applyFill="1" applyBorder="1" applyAlignment="1" applyProtection="1">
      <alignment horizontal="left"/>
      <protection locked="0"/>
    </xf>
    <xf numFmtId="179" fontId="34" fillId="34" borderId="54" xfId="338" applyNumberFormat="1" applyFont="1" applyFill="1" applyBorder="1" applyAlignment="1" applyProtection="1">
      <alignment horizontal="right"/>
      <protection locked="0"/>
    </xf>
    <xf numFmtId="176" fontId="41" fillId="0" borderId="0" xfId="338" applyNumberFormat="1" applyFont="1"/>
    <xf numFmtId="179" fontId="34" fillId="34" borderId="62" xfId="338" applyNumberFormat="1" applyFont="1" applyFill="1" applyBorder="1" applyAlignment="1" applyProtection="1">
      <alignment horizontal="right"/>
      <protection locked="0"/>
    </xf>
    <xf numFmtId="0" fontId="34" fillId="0" borderId="0" xfId="338" applyFont="1" applyAlignment="1">
      <alignment horizontal="center"/>
    </xf>
    <xf numFmtId="180" fontId="34" fillId="34" borderId="63" xfId="338" applyNumberFormat="1" applyFont="1" applyFill="1" applyBorder="1" applyAlignment="1" applyProtection="1">
      <alignment horizontal="center"/>
      <protection locked="0"/>
    </xf>
    <xf numFmtId="179" fontId="34" fillId="0" borderId="42" xfId="338" applyNumberFormat="1" applyFont="1" applyBorder="1"/>
    <xf numFmtId="0" fontId="34" fillId="0" borderId="0" xfId="338" applyFont="1" applyAlignment="1">
      <alignment horizontal="left"/>
    </xf>
    <xf numFmtId="179" fontId="34" fillId="34" borderId="64" xfId="338" applyNumberFormat="1" applyFont="1" applyFill="1" applyBorder="1" applyProtection="1">
      <protection locked="0"/>
    </xf>
    <xf numFmtId="180" fontId="34" fillId="34" borderId="69" xfId="338" applyNumberFormat="1" applyFont="1" applyFill="1" applyBorder="1" applyAlignment="1" applyProtection="1">
      <alignment horizontal="center"/>
      <protection locked="0"/>
    </xf>
    <xf numFmtId="179" fontId="34" fillId="0" borderId="62" xfId="338" applyNumberFormat="1" applyFont="1" applyBorder="1"/>
    <xf numFmtId="179" fontId="34" fillId="0" borderId="73" xfId="338" applyNumberFormat="1" applyFont="1" applyBorder="1" applyProtection="1">
      <protection locked="0"/>
    </xf>
    <xf numFmtId="0" fontId="34" fillId="0" borderId="74" xfId="338" applyFont="1" applyBorder="1" applyAlignment="1">
      <alignment horizontal="centerContinuous"/>
    </xf>
    <xf numFmtId="0" fontId="34" fillId="0" borderId="69" xfId="338" applyFont="1" applyBorder="1" applyAlignment="1">
      <alignment horizontal="centerContinuous"/>
    </xf>
    <xf numFmtId="180" fontId="34" fillId="0" borderId="69" xfId="338" applyNumberFormat="1" applyFont="1" applyBorder="1" applyAlignment="1">
      <alignment horizontal="centerContinuous"/>
    </xf>
    <xf numFmtId="179" fontId="34" fillId="0" borderId="69" xfId="338" applyNumberFormat="1" applyFont="1" applyBorder="1"/>
    <xf numFmtId="0" fontId="34" fillId="34" borderId="74" xfId="338" applyFont="1" applyFill="1" applyBorder="1" applyAlignment="1">
      <alignment horizontal="centerContinuous"/>
    </xf>
    <xf numFmtId="0" fontId="34" fillId="34" borderId="69" xfId="338" applyFont="1" applyFill="1" applyBorder="1" applyAlignment="1">
      <alignment horizontal="centerContinuous"/>
    </xf>
    <xf numFmtId="180" fontId="34" fillId="34" borderId="69" xfId="338" applyNumberFormat="1" applyFont="1" applyFill="1" applyBorder="1" applyAlignment="1">
      <alignment horizontal="centerContinuous"/>
    </xf>
    <xf numFmtId="179" fontId="34" fillId="34" borderId="69" xfId="338" applyNumberFormat="1" applyFont="1" applyFill="1" applyBorder="1"/>
    <xf numFmtId="0" fontId="34" fillId="34" borderId="74" xfId="338" applyFont="1" applyFill="1" applyBorder="1" applyAlignment="1">
      <alignment horizontal="left"/>
    </xf>
    <xf numFmtId="179" fontId="34" fillId="34" borderId="68" xfId="338" applyNumberFormat="1" applyFont="1" applyFill="1" applyBorder="1"/>
    <xf numFmtId="0" fontId="34" fillId="0" borderId="65" xfId="338" applyFont="1" applyBorder="1" applyAlignment="1">
      <alignment horizontal="left"/>
    </xf>
    <xf numFmtId="0" fontId="34" fillId="0" borderId="66" xfId="338" applyFont="1" applyBorder="1"/>
    <xf numFmtId="0" fontId="34" fillId="0" borderId="66" xfId="338" applyFont="1" applyBorder="1" applyAlignment="1">
      <alignment horizontal="center"/>
    </xf>
    <xf numFmtId="179" fontId="34" fillId="0" borderId="75" xfId="338" applyNumberFormat="1" applyFont="1" applyBorder="1"/>
    <xf numFmtId="0" fontId="34" fillId="0" borderId="22" xfId="338" applyFont="1" applyBorder="1" applyAlignment="1">
      <alignment horizontal="left"/>
    </xf>
    <xf numFmtId="179" fontId="33" fillId="0" borderId="0" xfId="338" applyNumberFormat="1" applyFont="1"/>
    <xf numFmtId="0" fontId="33" fillId="0" borderId="0" xfId="338" applyFont="1" applyAlignment="1">
      <alignment horizontal="right"/>
    </xf>
    <xf numFmtId="179" fontId="33" fillId="0" borderId="43" xfId="338" applyNumberFormat="1" applyFont="1" applyBorder="1"/>
    <xf numFmtId="0" fontId="34" fillId="0" borderId="23" xfId="338" applyFont="1" applyBorder="1"/>
    <xf numFmtId="179" fontId="34" fillId="35" borderId="76" xfId="338" applyNumberFormat="1" applyFont="1" applyFill="1" applyBorder="1" applyAlignment="1">
      <alignment horizontal="centerContinuous" vertical="center"/>
    </xf>
    <xf numFmtId="0" fontId="34" fillId="0" borderId="78" xfId="338" applyFont="1" applyBorder="1"/>
    <xf numFmtId="0" fontId="33" fillId="0" borderId="0" xfId="338" applyFont="1" applyAlignment="1">
      <alignment horizontal="center" vertical="justify"/>
    </xf>
    <xf numFmtId="0" fontId="33" fillId="0" borderId="0" xfId="338" applyFont="1" applyAlignment="1">
      <alignment horizontal="left" vertical="justify"/>
    </xf>
    <xf numFmtId="0" fontId="33" fillId="0" borderId="23" xfId="338" applyFont="1" applyBorder="1" applyAlignment="1">
      <alignment horizontal="right" vertical="justify"/>
    </xf>
    <xf numFmtId="0" fontId="28" fillId="0" borderId="78" xfId="338" applyFont="1" applyBorder="1"/>
    <xf numFmtId="0" fontId="33" fillId="0" borderId="78" xfId="338" applyFont="1" applyBorder="1" applyAlignment="1">
      <alignment horizontal="left"/>
    </xf>
    <xf numFmtId="0" fontId="33" fillId="0" borderId="0" xfId="338" applyFont="1" applyAlignment="1">
      <alignment horizontal="right" vertical="justify"/>
    </xf>
    <xf numFmtId="0" fontId="33" fillId="0" borderId="0" xfId="338" applyFont="1" applyAlignment="1">
      <alignment vertical="justify"/>
    </xf>
    <xf numFmtId="0" fontId="33" fillId="0" borderId="23" xfId="338" applyFont="1" applyBorder="1" applyAlignment="1">
      <alignment vertical="justify"/>
    </xf>
    <xf numFmtId="0" fontId="28" fillId="0" borderId="0" xfId="338" applyFont="1" applyAlignment="1">
      <alignment vertical="justify"/>
    </xf>
    <xf numFmtId="0" fontId="33" fillId="0" borderId="0" xfId="338" applyFont="1"/>
    <xf numFmtId="0" fontId="28" fillId="0" borderId="23" xfId="338" applyFont="1" applyBorder="1"/>
    <xf numFmtId="0" fontId="33" fillId="0" borderId="66" xfId="338" applyFont="1" applyBorder="1" applyAlignment="1">
      <alignment horizontal="center" vertical="justify" wrapText="1"/>
    </xf>
    <xf numFmtId="0" fontId="9" fillId="0" borderId="87" xfId="338" applyBorder="1" applyAlignment="1">
      <alignment horizontal="center" vertical="justify" wrapText="1"/>
    </xf>
    <xf numFmtId="0" fontId="9" fillId="34" borderId="2" xfId="338" applyFill="1" applyBorder="1" applyAlignment="1" applyProtection="1">
      <alignment horizontal="center" vertical="center" wrapText="1"/>
      <protection locked="0"/>
    </xf>
    <xf numFmtId="0" fontId="28" fillId="34" borderId="2" xfId="338" applyFont="1" applyFill="1" applyBorder="1" applyAlignment="1" applyProtection="1">
      <alignment horizontal="center" vertical="center" wrapText="1"/>
      <protection locked="0"/>
    </xf>
    <xf numFmtId="0" fontId="9" fillId="34" borderId="0" xfId="338" applyFill="1" applyAlignment="1" applyProtection="1">
      <alignment horizontal="center" vertical="center" wrapText="1"/>
      <protection locked="0"/>
    </xf>
    <xf numFmtId="0" fontId="33" fillId="0" borderId="22" xfId="338" applyFont="1" applyBorder="1" applyAlignment="1">
      <alignment horizontal="center" vertical="justify"/>
    </xf>
    <xf numFmtId="0" fontId="33" fillId="0" borderId="45" xfId="338" applyFont="1" applyBorder="1" applyAlignment="1">
      <alignment horizontal="left" vertical="justify"/>
    </xf>
    <xf numFmtId="0" fontId="33" fillId="0" borderId="46" xfId="338" applyFont="1" applyBorder="1" applyAlignment="1">
      <alignment horizontal="right" vertical="justify"/>
    </xf>
    <xf numFmtId="0" fontId="9" fillId="34" borderId="3" xfId="338" applyFill="1" applyBorder="1" applyAlignment="1" applyProtection="1">
      <alignment horizontal="center" vertical="center" wrapText="1"/>
      <protection locked="0"/>
    </xf>
    <xf numFmtId="0" fontId="28" fillId="34" borderId="26" xfId="338" applyFont="1" applyFill="1" applyBorder="1"/>
    <xf numFmtId="0" fontId="28" fillId="34" borderId="88" xfId="338" applyFont="1" applyFill="1" applyBorder="1"/>
    <xf numFmtId="0" fontId="28" fillId="34" borderId="27" xfId="338" applyFont="1" applyFill="1" applyBorder="1" applyAlignment="1">
      <alignment horizontal="center"/>
    </xf>
    <xf numFmtId="0" fontId="33" fillId="0" borderId="22" xfId="338" applyFont="1" applyBorder="1" applyAlignment="1">
      <alignment horizontal="center"/>
    </xf>
    <xf numFmtId="0" fontId="33" fillId="0" borderId="23" xfId="338" applyFont="1" applyBorder="1" applyAlignment="1">
      <alignment horizontal="center" vertical="justify"/>
    </xf>
    <xf numFmtId="0" fontId="30" fillId="0" borderId="22" xfId="338" applyFont="1" applyBorder="1" applyAlignment="1">
      <alignment horizontal="center"/>
    </xf>
    <xf numFmtId="0" fontId="30" fillId="0" borderId="0" xfId="338" applyFont="1" applyAlignment="1">
      <alignment horizontal="center"/>
    </xf>
    <xf numFmtId="0" fontId="33" fillId="0" borderId="0" xfId="338" applyFont="1" applyAlignment="1">
      <alignment horizontal="center"/>
    </xf>
    <xf numFmtId="0" fontId="30" fillId="0" borderId="46" xfId="338" applyFont="1" applyBorder="1" applyAlignment="1">
      <alignment horizontal="left"/>
    </xf>
    <xf numFmtId="0" fontId="34" fillId="35" borderId="89" xfId="338" applyFont="1" applyFill="1" applyBorder="1" applyAlignment="1" applyProtection="1">
      <alignment horizontal="centerContinuous" vertical="center"/>
      <protection locked="0"/>
    </xf>
    <xf numFmtId="0" fontId="34" fillId="35" borderId="76" xfId="338" applyFont="1" applyFill="1" applyBorder="1" applyAlignment="1" applyProtection="1">
      <alignment horizontal="centerContinuous" vertical="center"/>
      <protection locked="0"/>
    </xf>
    <xf numFmtId="0" fontId="34" fillId="35" borderId="49" xfId="338" applyFont="1" applyFill="1" applyBorder="1" applyAlignment="1" applyProtection="1">
      <alignment horizontal="centerContinuous" vertical="center"/>
      <protection locked="0"/>
    </xf>
    <xf numFmtId="0" fontId="34" fillId="35" borderId="91" xfId="338" applyFont="1" applyFill="1" applyBorder="1" applyAlignment="1" applyProtection="1">
      <alignment horizontal="centerContinuous" vertical="center"/>
      <protection locked="0"/>
    </xf>
    <xf numFmtId="0" fontId="34" fillId="35" borderId="92" xfId="338" applyFont="1" applyFill="1" applyBorder="1" applyAlignment="1" applyProtection="1">
      <alignment horizontal="center" vertical="center"/>
      <protection locked="0"/>
    </xf>
    <xf numFmtId="178" fontId="34" fillId="0" borderId="93" xfId="338" quotePrefix="1" applyNumberFormat="1" applyFont="1" applyBorder="1" applyProtection="1">
      <protection locked="0"/>
    </xf>
    <xf numFmtId="176" fontId="34" fillId="0" borderId="95" xfId="338" applyNumberFormat="1" applyFont="1" applyBorder="1" applyProtection="1">
      <protection locked="0"/>
    </xf>
    <xf numFmtId="176" fontId="34" fillId="0" borderId="96" xfId="338" applyNumberFormat="1" applyFont="1" applyBorder="1" applyProtection="1">
      <protection locked="0"/>
    </xf>
    <xf numFmtId="176" fontId="34" fillId="0" borderId="97" xfId="338" applyNumberFormat="1" applyFont="1" applyBorder="1" applyProtection="1">
      <protection locked="0"/>
    </xf>
    <xf numFmtId="178" fontId="34" fillId="0" borderId="98" xfId="338" quotePrefix="1" applyNumberFormat="1" applyFont="1" applyBorder="1" applyProtection="1">
      <protection locked="0"/>
    </xf>
    <xf numFmtId="176" fontId="34" fillId="0" borderId="101" xfId="338" applyNumberFormat="1" applyFont="1" applyBorder="1" applyProtection="1">
      <protection locked="0"/>
    </xf>
    <xf numFmtId="176" fontId="34" fillId="0" borderId="81" xfId="338" applyNumberFormat="1" applyFont="1" applyBorder="1" applyProtection="1">
      <protection locked="0"/>
    </xf>
    <xf numFmtId="176" fontId="34" fillId="0" borderId="72" xfId="338" applyNumberFormat="1" applyFont="1" applyBorder="1" applyProtection="1">
      <protection locked="0"/>
    </xf>
    <xf numFmtId="176" fontId="34" fillId="0" borderId="71" xfId="338" applyNumberFormat="1" applyFont="1" applyBorder="1" applyProtection="1">
      <protection locked="0"/>
    </xf>
    <xf numFmtId="176" fontId="34" fillId="0" borderId="102" xfId="338" applyNumberFormat="1" applyFont="1" applyBorder="1" applyProtection="1">
      <protection locked="0"/>
    </xf>
    <xf numFmtId="176" fontId="34" fillId="0" borderId="103" xfId="338" applyNumberFormat="1" applyFont="1" applyBorder="1" applyProtection="1">
      <protection locked="0"/>
    </xf>
    <xf numFmtId="176" fontId="34" fillId="0" borderId="104" xfId="338" applyNumberFormat="1" applyFont="1" applyBorder="1" applyProtection="1">
      <protection locked="0"/>
    </xf>
    <xf numFmtId="176" fontId="34" fillId="0" borderId="105" xfId="338" applyNumberFormat="1" applyFont="1" applyBorder="1" applyProtection="1">
      <protection locked="0"/>
    </xf>
    <xf numFmtId="15" fontId="34" fillId="0" borderId="106" xfId="338" applyNumberFormat="1" applyFont="1" applyBorder="1" applyProtection="1">
      <protection locked="0"/>
    </xf>
    <xf numFmtId="176" fontId="34" fillId="0" borderId="107" xfId="338" applyNumberFormat="1" applyFont="1" applyBorder="1" applyProtection="1">
      <protection locked="0"/>
    </xf>
    <xf numFmtId="176" fontId="34" fillId="0" borderId="55" xfId="338" applyNumberFormat="1" applyFont="1" applyBorder="1" applyProtection="1">
      <protection locked="0"/>
    </xf>
    <xf numFmtId="176" fontId="34" fillId="0" borderId="108" xfId="338" applyNumberFormat="1" applyFont="1" applyBorder="1" applyProtection="1">
      <protection locked="0"/>
    </xf>
    <xf numFmtId="0" fontId="34" fillId="0" borderId="106" xfId="338" applyFont="1" applyBorder="1" applyAlignment="1" applyProtection="1">
      <alignment horizontal="left"/>
      <protection locked="0"/>
    </xf>
    <xf numFmtId="179" fontId="34" fillId="0" borderId="107" xfId="338" applyNumberFormat="1" applyFont="1" applyBorder="1" applyProtection="1">
      <protection locked="0"/>
    </xf>
    <xf numFmtId="176" fontId="34" fillId="0" borderId="109" xfId="338" applyNumberFormat="1" applyFont="1" applyBorder="1" applyProtection="1">
      <protection locked="0"/>
    </xf>
    <xf numFmtId="176" fontId="34" fillId="0" borderId="110" xfId="338" applyNumberFormat="1" applyFont="1" applyBorder="1" applyProtection="1">
      <protection locked="0"/>
    </xf>
    <xf numFmtId="176" fontId="34" fillId="0" borderId="0" xfId="338" applyNumberFormat="1" applyFont="1" applyProtection="1">
      <protection locked="0"/>
    </xf>
    <xf numFmtId="0" fontId="34" fillId="0" borderId="111" xfId="338" applyFont="1" applyBorder="1" applyAlignment="1" applyProtection="1">
      <alignment horizontal="centerContinuous"/>
      <protection locked="0"/>
    </xf>
    <xf numFmtId="179" fontId="34" fillId="0" borderId="114" xfId="338" applyNumberFormat="1" applyFont="1" applyBorder="1" applyAlignment="1" applyProtection="1">
      <alignment horizontal="right"/>
      <protection locked="0"/>
    </xf>
    <xf numFmtId="179" fontId="34" fillId="0" borderId="115" xfId="338" applyNumberFormat="1" applyFont="1" applyBorder="1" applyProtection="1">
      <protection locked="0"/>
    </xf>
    <xf numFmtId="179" fontId="34" fillId="0" borderId="116" xfId="338" applyNumberFormat="1" applyFont="1" applyBorder="1" applyProtection="1">
      <protection locked="0"/>
    </xf>
    <xf numFmtId="0" fontId="2" fillId="0" borderId="0" xfId="2828"/>
    <xf numFmtId="0" fontId="45" fillId="0" borderId="22" xfId="2828" applyFont="1" applyBorder="1" applyAlignment="1">
      <alignment horizontal="center"/>
    </xf>
    <xf numFmtId="0" fontId="45" fillId="0" borderId="0" xfId="2828" applyFont="1"/>
    <xf numFmtId="0" fontId="42" fillId="0" borderId="0" xfId="2828" applyFont="1"/>
    <xf numFmtId="39" fontId="42" fillId="0" borderId="0" xfId="2828" applyNumberFormat="1" applyFont="1" applyAlignment="1">
      <alignment horizontal="right"/>
    </xf>
    <xf numFmtId="40" fontId="42" fillId="0" borderId="0" xfId="2828" applyNumberFormat="1" applyFont="1" applyAlignment="1" applyProtection="1">
      <alignment horizontal="right"/>
      <protection locked="0"/>
    </xf>
    <xf numFmtId="40" fontId="45" fillId="0" borderId="0" xfId="367" applyNumberFormat="1" applyFont="1" applyAlignment="1">
      <alignment horizontal="right"/>
    </xf>
    <xf numFmtId="40" fontId="45" fillId="0" borderId="0" xfId="367" applyNumberFormat="1" applyFont="1" applyAlignment="1">
      <alignment horizontal="left"/>
    </xf>
    <xf numFmtId="40" fontId="45" fillId="0" borderId="23" xfId="2828" applyNumberFormat="1" applyFont="1" applyBorder="1" applyAlignment="1">
      <alignment horizontal="left"/>
    </xf>
    <xf numFmtId="39" fontId="42" fillId="0" borderId="0" xfId="2828" applyNumberFormat="1" applyFont="1" applyAlignment="1">
      <alignment horizontal="left"/>
    </xf>
    <xf numFmtId="1" fontId="45" fillId="0" borderId="0" xfId="367" quotePrefix="1" applyNumberFormat="1" applyFont="1" applyAlignment="1" applyProtection="1">
      <alignment horizontal="left"/>
      <protection locked="0"/>
    </xf>
    <xf numFmtId="40" fontId="45" fillId="0" borderId="23" xfId="2828" applyNumberFormat="1" applyFont="1" applyBorder="1" applyAlignment="1" applyProtection="1">
      <alignment horizontal="left"/>
      <protection locked="0"/>
    </xf>
    <xf numFmtId="39" fontId="42" fillId="0" borderId="0" xfId="2828" applyNumberFormat="1" applyFont="1"/>
    <xf numFmtId="39" fontId="42" fillId="0" borderId="0" xfId="2828" applyNumberFormat="1" applyFont="1" applyAlignment="1">
      <alignment wrapText="1"/>
    </xf>
    <xf numFmtId="40" fontId="45" fillId="0" borderId="0" xfId="367" applyNumberFormat="1" applyFont="1" applyAlignment="1" applyProtection="1">
      <alignment horizontal="right" vertical="top"/>
      <protection locked="0"/>
    </xf>
    <xf numFmtId="14" fontId="45" fillId="0" borderId="0" xfId="338" applyNumberFormat="1" applyFont="1" applyAlignment="1" applyProtection="1">
      <alignment horizontal="left" vertical="top"/>
      <protection locked="0"/>
    </xf>
    <xf numFmtId="0" fontId="45" fillId="0" borderId="26" xfId="2828" applyFont="1" applyBorder="1" applyAlignment="1">
      <alignment horizontal="center"/>
    </xf>
    <xf numFmtId="0" fontId="45" fillId="0" borderId="88" xfId="2828" applyFont="1" applyBorder="1" applyAlignment="1">
      <alignment horizontal="left"/>
    </xf>
    <xf numFmtId="0" fontId="2" fillId="0" borderId="88" xfId="2828" applyBorder="1"/>
    <xf numFmtId="39" fontId="42" fillId="0" borderId="88" xfId="2828" applyNumberFormat="1" applyFont="1" applyBorder="1" applyAlignment="1">
      <alignment horizontal="left"/>
    </xf>
    <xf numFmtId="40" fontId="42" fillId="0" borderId="88" xfId="2828" applyNumberFormat="1" applyFont="1" applyBorder="1" applyAlignment="1">
      <alignment horizontal="right"/>
    </xf>
    <xf numFmtId="40" fontId="45" fillId="0" borderId="88" xfId="2828" applyNumberFormat="1" applyFont="1" applyBorder="1" applyAlignment="1">
      <alignment horizontal="right"/>
    </xf>
    <xf numFmtId="40" fontId="45" fillId="0" borderId="27" xfId="2828" applyNumberFormat="1" applyFont="1" applyBorder="1" applyAlignment="1" applyProtection="1">
      <alignment horizontal="left"/>
      <protection locked="0"/>
    </xf>
    <xf numFmtId="0" fontId="45" fillId="35" borderId="82" xfId="2828" applyFont="1" applyFill="1" applyBorder="1" applyAlignment="1">
      <alignment horizontal="center"/>
    </xf>
    <xf numFmtId="0" fontId="45" fillId="35" borderId="83" xfId="2828" applyFont="1" applyFill="1" applyBorder="1" applyAlignment="1">
      <alignment horizontal="left"/>
    </xf>
    <xf numFmtId="40" fontId="42" fillId="35" borderId="83" xfId="2828" applyNumberFormat="1" applyFont="1" applyFill="1" applyBorder="1" applyAlignment="1" applyProtection="1">
      <alignment horizontal="right"/>
      <protection locked="0"/>
    </xf>
    <xf numFmtId="40" fontId="42" fillId="35" borderId="117" xfId="2828" applyNumberFormat="1" applyFont="1" applyFill="1" applyBorder="1" applyAlignment="1">
      <alignment horizontal="right"/>
    </xf>
    <xf numFmtId="40" fontId="45" fillId="35" borderId="84" xfId="2828" applyNumberFormat="1" applyFont="1" applyFill="1" applyBorder="1" applyAlignment="1" applyProtection="1">
      <alignment horizontal="left"/>
      <protection locked="0"/>
    </xf>
    <xf numFmtId="0" fontId="46" fillId="35" borderId="22" xfId="2828" applyFont="1" applyFill="1" applyBorder="1" applyAlignment="1">
      <alignment horizontal="center"/>
    </xf>
    <xf numFmtId="0" fontId="45" fillId="35" borderId="0" xfId="2828" applyFont="1" applyFill="1" applyAlignment="1">
      <alignment horizontal="left"/>
    </xf>
    <xf numFmtId="0" fontId="46" fillId="35" borderId="0" xfId="2828" applyFont="1" applyFill="1"/>
    <xf numFmtId="40" fontId="46" fillId="35" borderId="0" xfId="2828" applyNumberFormat="1" applyFont="1" applyFill="1" applyAlignment="1">
      <alignment horizontal="center"/>
    </xf>
    <xf numFmtId="40" fontId="46" fillId="35" borderId="118" xfId="2828" applyNumberFormat="1" applyFont="1" applyFill="1" applyBorder="1" applyAlignment="1">
      <alignment horizontal="center"/>
    </xf>
    <xf numFmtId="40" fontId="46" fillId="35" borderId="23" xfId="338" applyNumberFormat="1" applyFont="1" applyFill="1" applyBorder="1" applyAlignment="1">
      <alignment horizontal="center"/>
    </xf>
    <xf numFmtId="0" fontId="46" fillId="35" borderId="26" xfId="2828" applyFont="1" applyFill="1" applyBorder="1" applyAlignment="1">
      <alignment horizontal="center"/>
    </xf>
    <xf numFmtId="0" fontId="46" fillId="35" borderId="88" xfId="2828" applyFont="1" applyFill="1" applyBorder="1" applyAlignment="1">
      <alignment horizontal="centerContinuous"/>
    </xf>
    <xf numFmtId="0" fontId="47" fillId="35" borderId="88" xfId="2828" applyFont="1" applyFill="1" applyBorder="1" applyAlignment="1">
      <alignment horizontal="centerContinuous"/>
    </xf>
    <xf numFmtId="40" fontId="46" fillId="35" borderId="88" xfId="2828" applyNumberFormat="1" applyFont="1" applyFill="1" applyBorder="1" applyAlignment="1">
      <alignment horizontal="center"/>
    </xf>
    <xf numFmtId="40" fontId="46" fillId="35" borderId="119" xfId="2828" applyNumberFormat="1" applyFont="1" applyFill="1" applyBorder="1" applyAlignment="1">
      <alignment horizontal="center"/>
    </xf>
    <xf numFmtId="4" fontId="42" fillId="0" borderId="121" xfId="2832" applyNumberFormat="1" applyFont="1" applyBorder="1"/>
    <xf numFmtId="4" fontId="42" fillId="0" borderId="118" xfId="338" applyNumberFormat="1" applyFont="1" applyBorder="1" applyProtection="1">
      <protection locked="0"/>
    </xf>
    <xf numFmtId="4" fontId="42" fillId="0" borderId="118" xfId="2832" applyNumberFormat="1" applyFont="1" applyBorder="1"/>
    <xf numFmtId="9" fontId="42" fillId="0" borderId="23" xfId="2830" applyFont="1" applyFill="1" applyBorder="1" applyAlignment="1" applyProtection="1">
      <protection locked="0"/>
    </xf>
    <xf numFmtId="181" fontId="2" fillId="0" borderId="0" xfId="2828" applyNumberFormat="1"/>
    <xf numFmtId="4" fontId="42" fillId="0" borderId="0" xfId="2832" applyNumberFormat="1" applyFont="1"/>
    <xf numFmtId="4" fontId="42" fillId="0" borderId="118" xfId="2828" applyNumberFormat="1" applyFont="1" applyBorder="1" applyProtection="1">
      <protection locked="0"/>
    </xf>
    <xf numFmtId="0" fontId="42" fillId="0" borderId="26" xfId="2828" applyFont="1" applyBorder="1" applyAlignment="1">
      <alignment horizontal="center"/>
    </xf>
    <xf numFmtId="0" fontId="42" fillId="0" borderId="0" xfId="2828" applyFont="1" applyAlignment="1">
      <alignment horizontal="left"/>
    </xf>
    <xf numFmtId="181" fontId="42" fillId="0" borderId="118" xfId="2828" applyNumberFormat="1" applyFont="1" applyBorder="1"/>
    <xf numFmtId="4" fontId="42" fillId="0" borderId="0" xfId="2828" applyNumberFormat="1" applyFont="1"/>
    <xf numFmtId="4" fontId="42" fillId="0" borderId="118" xfId="2828" applyNumberFormat="1" applyFont="1" applyBorder="1"/>
    <xf numFmtId="0" fontId="42" fillId="0" borderId="82" xfId="2828" applyFont="1" applyBorder="1" applyAlignment="1">
      <alignment horizontal="center"/>
    </xf>
    <xf numFmtId="0" fontId="42" fillId="0" borderId="83" xfId="2828" applyFont="1" applyBorder="1" applyAlignment="1">
      <alignment horizontal="left"/>
    </xf>
    <xf numFmtId="181" fontId="42" fillId="0" borderId="117" xfId="2828" applyNumberFormat="1" applyFont="1" applyBorder="1"/>
    <xf numFmtId="4" fontId="42" fillId="0" borderId="83" xfId="2828" applyNumberFormat="1" applyFont="1" applyBorder="1"/>
    <xf numFmtId="4" fontId="42" fillId="0" borderId="117" xfId="2828" applyNumberFormat="1" applyFont="1" applyBorder="1" applyProtection="1">
      <protection locked="0"/>
    </xf>
    <xf numFmtId="4" fontId="42" fillId="0" borderId="117" xfId="2828" applyNumberFormat="1" applyFont="1" applyBorder="1"/>
    <xf numFmtId="9" fontId="42" fillId="0" borderId="84" xfId="2830" applyFont="1" applyFill="1" applyBorder="1" applyAlignment="1" applyProtection="1">
      <protection locked="0"/>
    </xf>
    <xf numFmtId="0" fontId="42" fillId="0" borderId="22" xfId="2828" applyFont="1" applyBorder="1" applyAlignment="1">
      <alignment horizontal="center"/>
    </xf>
    <xf numFmtId="0" fontId="42" fillId="0" borderId="88" xfId="2828" applyFont="1" applyBorder="1" applyAlignment="1">
      <alignment horizontal="left"/>
    </xf>
    <xf numFmtId="181" fontId="42" fillId="0" borderId="119" xfId="2828" applyNumberFormat="1" applyFont="1" applyBorder="1"/>
    <xf numFmtId="4" fontId="42" fillId="0" borderId="88" xfId="2828" applyNumberFormat="1" applyFont="1" applyBorder="1"/>
    <xf numFmtId="4" fontId="42" fillId="0" borderId="119" xfId="2828" applyNumberFormat="1" applyFont="1" applyBorder="1"/>
    <xf numFmtId="9" fontId="42" fillId="0" borderId="27" xfId="2830" applyFont="1" applyFill="1" applyBorder="1" applyAlignment="1" applyProtection="1">
      <protection locked="0"/>
    </xf>
    <xf numFmtId="9" fontId="45" fillId="35" borderId="84" xfId="2830" applyFont="1" applyFill="1" applyBorder="1" applyAlignment="1" applyProtection="1">
      <alignment horizontal="left"/>
      <protection locked="0"/>
    </xf>
    <xf numFmtId="0" fontId="45" fillId="35" borderId="0" xfId="2828" applyFont="1" applyFill="1"/>
    <xf numFmtId="0" fontId="46" fillId="35" borderId="0" xfId="2833" applyFont="1" applyFill="1" applyAlignment="1">
      <alignment horizontal="center"/>
    </xf>
    <xf numFmtId="9" fontId="46" fillId="35" borderId="23" xfId="2830" applyFont="1" applyFill="1" applyBorder="1" applyAlignment="1" applyProtection="1">
      <alignment horizontal="center"/>
    </xf>
    <xf numFmtId="9" fontId="46" fillId="35" borderId="27" xfId="2830" applyFont="1" applyFill="1" applyBorder="1" applyAlignment="1" applyProtection="1">
      <alignment horizontal="center"/>
    </xf>
    <xf numFmtId="40" fontId="45" fillId="0" borderId="0" xfId="338" quotePrefix="1" applyNumberFormat="1" applyFont="1" applyAlignment="1" applyProtection="1">
      <alignment horizontal="right"/>
      <protection locked="0"/>
    </xf>
    <xf numFmtId="39" fontId="42" fillId="0" borderId="0" xfId="2828" quotePrefix="1" applyNumberFormat="1" applyFont="1" applyAlignment="1">
      <alignment horizontal="right"/>
    </xf>
    <xf numFmtId="0" fontId="46" fillId="35" borderId="0" xfId="2828" applyFont="1" applyFill="1" applyAlignment="1">
      <alignment horizontal="centerContinuous"/>
    </xf>
    <xf numFmtId="0" fontId="47" fillId="35" borderId="0" xfId="2828" applyFont="1" applyFill="1" applyAlignment="1">
      <alignment horizontal="centerContinuous"/>
    </xf>
    <xf numFmtId="40" fontId="46" fillId="35" borderId="23" xfId="2828" applyNumberFormat="1" applyFont="1" applyFill="1" applyBorder="1" applyAlignment="1">
      <alignment horizontal="center"/>
    </xf>
    <xf numFmtId="0" fontId="5" fillId="0" borderId="82" xfId="7" applyBorder="1" applyAlignment="1">
      <alignment horizontal="left"/>
    </xf>
    <xf numFmtId="0" fontId="5" fillId="0" borderId="83" xfId="7" applyBorder="1"/>
    <xf numFmtId="0" fontId="5" fillId="0" borderId="122" xfId="7" applyBorder="1"/>
    <xf numFmtId="9" fontId="49" fillId="0" borderId="123" xfId="2826" applyFont="1" applyBorder="1"/>
    <xf numFmtId="4" fontId="7" fillId="0" borderId="120" xfId="7" applyNumberFormat="1" applyFont="1" applyBorder="1" applyAlignment="1">
      <alignment horizontal="center"/>
    </xf>
    <xf numFmtId="4" fontId="49" fillId="0" borderId="121" xfId="7" applyNumberFormat="1" applyFont="1" applyBorder="1" applyAlignment="1">
      <alignment horizontal="right"/>
    </xf>
    <xf numFmtId="0" fontId="5" fillId="0" borderId="120" xfId="7" applyBorder="1"/>
    <xf numFmtId="4" fontId="49" fillId="0" borderId="121" xfId="338" applyNumberFormat="1" applyFont="1" applyBorder="1" applyProtection="1">
      <protection locked="0"/>
    </xf>
    <xf numFmtId="0" fontId="5" fillId="0" borderId="120" xfId="7" applyBorder="1" applyAlignment="1">
      <alignment horizontal="left"/>
    </xf>
    <xf numFmtId="164" fontId="49" fillId="0" borderId="121" xfId="10" applyFont="1" applyBorder="1"/>
    <xf numFmtId="0" fontId="49" fillId="0" borderId="0" xfId="2828" applyFont="1" applyAlignment="1">
      <alignment horizontal="left"/>
    </xf>
    <xf numFmtId="4" fontId="49" fillId="0" borderId="118" xfId="2828" applyNumberFormat="1" applyFont="1" applyBorder="1"/>
    <xf numFmtId="9" fontId="49" fillId="0" borderId="23" xfId="2830" applyFont="1" applyFill="1" applyBorder="1" applyAlignment="1" applyProtection="1">
      <protection locked="0"/>
    </xf>
    <xf numFmtId="165" fontId="2" fillId="0" borderId="0" xfId="2825" applyFont="1"/>
    <xf numFmtId="181" fontId="73" fillId="0" borderId="118" xfId="2828" applyNumberFormat="1" applyFont="1" applyBorder="1"/>
    <xf numFmtId="183" fontId="5" fillId="0" borderId="120" xfId="7" applyNumberFormat="1" applyBorder="1"/>
    <xf numFmtId="181" fontId="42" fillId="0" borderId="133" xfId="2828" applyNumberFormat="1" applyFont="1" applyBorder="1"/>
    <xf numFmtId="4" fontId="42" fillId="0" borderId="133" xfId="2828" applyNumberFormat="1" applyFont="1" applyBorder="1"/>
    <xf numFmtId="0" fontId="42" fillId="33" borderId="83" xfId="2828" applyFont="1" applyFill="1" applyBorder="1" applyAlignment="1">
      <alignment horizontal="left"/>
    </xf>
    <xf numFmtId="0" fontId="49" fillId="33" borderId="83" xfId="2828" applyFont="1" applyFill="1" applyBorder="1" applyAlignment="1">
      <alignment horizontal="left"/>
    </xf>
    <xf numFmtId="181" fontId="49" fillId="33" borderId="117" xfId="2828" applyNumberFormat="1" applyFont="1" applyFill="1" applyBorder="1" applyAlignment="1" applyProtection="1">
      <alignment horizontal="right"/>
      <protection locked="0"/>
    </xf>
    <xf numFmtId="4" fontId="49" fillId="33" borderId="83" xfId="2828" applyNumberFormat="1" applyFont="1" applyFill="1" applyBorder="1" applyAlignment="1" applyProtection="1">
      <alignment horizontal="right"/>
      <protection locked="0"/>
    </xf>
    <xf numFmtId="4" fontId="49" fillId="33" borderId="117" xfId="2828" applyNumberFormat="1" applyFont="1" applyFill="1" applyBorder="1" applyAlignment="1" applyProtection="1">
      <alignment horizontal="right"/>
      <protection locked="0"/>
    </xf>
    <xf numFmtId="9" fontId="49" fillId="33" borderId="84" xfId="2830" applyFont="1" applyFill="1" applyBorder="1" applyAlignment="1" applyProtection="1">
      <alignment horizontal="right"/>
      <protection locked="0"/>
    </xf>
    <xf numFmtId="0" fontId="42" fillId="33" borderId="0" xfId="2828" applyFont="1" applyFill="1" applyAlignment="1">
      <alignment horizontal="center"/>
    </xf>
    <xf numFmtId="0" fontId="50" fillId="33" borderId="0" xfId="2828" applyFont="1" applyFill="1" applyAlignment="1">
      <alignment horizontal="center"/>
    </xf>
    <xf numFmtId="9" fontId="50" fillId="33" borderId="23" xfId="2830" applyFont="1" applyFill="1" applyBorder="1" applyAlignment="1" applyProtection="1">
      <alignment horizontal="right"/>
      <protection locked="0"/>
    </xf>
    <xf numFmtId="0" fontId="42" fillId="33" borderId="88" xfId="2828" applyFont="1" applyFill="1" applyBorder="1"/>
    <xf numFmtId="0" fontId="49" fillId="33" borderId="88" xfId="2828" applyFont="1" applyFill="1" applyBorder="1"/>
    <xf numFmtId="181" fontId="49" fillId="33" borderId="119" xfId="2828" applyNumberFormat="1" applyFont="1" applyFill="1" applyBorder="1" applyAlignment="1">
      <alignment horizontal="right"/>
    </xf>
    <xf numFmtId="40" fontId="49" fillId="33" borderId="88" xfId="2828" applyNumberFormat="1" applyFont="1" applyFill="1" applyBorder="1" applyAlignment="1">
      <alignment horizontal="right"/>
    </xf>
    <xf numFmtId="40" fontId="49" fillId="33" borderId="119" xfId="2828" applyNumberFormat="1" applyFont="1" applyFill="1" applyBorder="1" applyAlignment="1">
      <alignment horizontal="right"/>
    </xf>
    <xf numFmtId="40" fontId="49" fillId="33" borderId="27" xfId="2828" applyNumberFormat="1" applyFont="1" applyFill="1" applyBorder="1" applyAlignment="1">
      <alignment horizontal="right"/>
    </xf>
    <xf numFmtId="0" fontId="42" fillId="33" borderId="82" xfId="2828" applyFont="1" applyFill="1" applyBorder="1" applyAlignment="1">
      <alignment horizontal="center"/>
    </xf>
    <xf numFmtId="0" fontId="42" fillId="33" borderId="22" xfId="2828" applyFont="1" applyFill="1" applyBorder="1" applyAlignment="1">
      <alignment horizontal="center"/>
    </xf>
    <xf numFmtId="0" fontId="42" fillId="33" borderId="26" xfId="2828" applyFont="1" applyFill="1" applyBorder="1" applyAlignment="1">
      <alignment horizontal="center"/>
    </xf>
    <xf numFmtId="0" fontId="75" fillId="0" borderId="0" xfId="83" applyFont="1" applyAlignment="1">
      <alignment vertical="center"/>
    </xf>
    <xf numFmtId="0" fontId="27" fillId="0" borderId="137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/>
    </xf>
    <xf numFmtId="3" fontId="27" fillId="0" borderId="28" xfId="2843" applyNumberFormat="1" applyFont="1" applyFill="1" applyBorder="1" applyAlignment="1">
      <alignment horizontal="center" vertical="center"/>
    </xf>
    <xf numFmtId="176" fontId="27" fillId="0" borderId="28" xfId="2843" applyNumberFormat="1" applyFont="1" applyFill="1" applyBorder="1" applyAlignment="1">
      <alignment horizontal="center" vertical="center"/>
    </xf>
    <xf numFmtId="164" fontId="27" fillId="0" borderId="138" xfId="2843" applyNumberFormat="1" applyFont="1" applyFill="1" applyBorder="1" applyAlignment="1">
      <alignment horizontal="center" vertical="center"/>
    </xf>
    <xf numFmtId="0" fontId="77" fillId="0" borderId="0" xfId="3015" applyFont="1" applyAlignment="1">
      <alignment vertical="center"/>
    </xf>
    <xf numFmtId="0" fontId="27" fillId="0" borderId="139" xfId="1" applyFont="1" applyBorder="1" applyAlignment="1">
      <alignment vertical="center"/>
    </xf>
    <xf numFmtId="0" fontId="27" fillId="0" borderId="133" xfId="1" applyFont="1" applyBorder="1" applyAlignment="1">
      <alignment vertical="center"/>
    </xf>
    <xf numFmtId="0" fontId="26" fillId="0" borderId="31" xfId="1" applyFont="1" applyBorder="1" applyAlignment="1">
      <alignment horizontal="left" vertical="center"/>
    </xf>
    <xf numFmtId="0" fontId="26" fillId="0" borderId="133" xfId="1" applyFont="1" applyBorder="1" applyAlignment="1">
      <alignment horizontal="center" vertical="center"/>
    </xf>
    <xf numFmtId="165" fontId="26" fillId="0" borderId="133" xfId="3" applyNumberFormat="1" applyFont="1" applyFill="1" applyBorder="1" applyAlignment="1">
      <alignment horizontal="right" vertical="center"/>
    </xf>
    <xf numFmtId="176" fontId="26" fillId="0" borderId="6" xfId="2843" applyNumberFormat="1" applyFont="1" applyFill="1" applyBorder="1" applyAlignment="1">
      <alignment horizontal="right" vertical="center"/>
    </xf>
    <xf numFmtId="164" fontId="26" fillId="0" borderId="123" xfId="2997" applyFont="1" applyFill="1" applyBorder="1" applyAlignment="1" applyProtection="1">
      <alignment horizontal="right" vertical="center"/>
      <protection locked="0"/>
    </xf>
    <xf numFmtId="0" fontId="78" fillId="0" borderId="139" xfId="3015" applyFont="1" applyBorder="1" applyAlignment="1">
      <alignment vertical="center"/>
    </xf>
    <xf numFmtId="2" fontId="79" fillId="0" borderId="133" xfId="1" applyNumberFormat="1" applyFont="1" applyBorder="1" applyAlignment="1">
      <alignment horizontal="left" vertical="center"/>
    </xf>
    <xf numFmtId="0" fontId="77" fillId="0" borderId="133" xfId="3015" applyFont="1" applyBorder="1" applyAlignment="1">
      <alignment horizontal="center" vertical="center"/>
    </xf>
    <xf numFmtId="0" fontId="34" fillId="0" borderId="133" xfId="1" applyFont="1" applyBorder="1" applyAlignment="1">
      <alignment horizontal="center"/>
    </xf>
    <xf numFmtId="174" fontId="34" fillId="0" borderId="23" xfId="1" applyNumberFormat="1" applyFont="1" applyBorder="1" applyAlignment="1">
      <alignment horizontal="center"/>
    </xf>
    <xf numFmtId="0" fontId="81" fillId="0" borderId="139" xfId="3015" applyFont="1" applyBorder="1" applyAlignment="1">
      <alignment vertical="center"/>
    </xf>
    <xf numFmtId="165" fontId="77" fillId="0" borderId="133" xfId="339" applyNumberFormat="1" applyFont="1" applyFill="1" applyBorder="1" applyAlignment="1">
      <alignment horizontal="right" vertical="center"/>
    </xf>
    <xf numFmtId="184" fontId="34" fillId="0" borderId="133" xfId="1" applyNumberFormat="1" applyFont="1" applyBorder="1" applyAlignment="1">
      <alignment horizontal="center"/>
    </xf>
    <xf numFmtId="185" fontId="34" fillId="0" borderId="133" xfId="1" applyNumberFormat="1" applyFont="1" applyBorder="1" applyAlignment="1">
      <alignment horizontal="center"/>
    </xf>
    <xf numFmtId="0" fontId="75" fillId="0" borderId="133" xfId="3015" applyFont="1" applyBorder="1" applyAlignment="1">
      <alignment horizontal="center" vertical="center"/>
    </xf>
    <xf numFmtId="1" fontId="79" fillId="0" borderId="133" xfId="3017" applyNumberFormat="1" applyFont="1" applyFill="1" applyBorder="1" applyAlignment="1">
      <alignment horizontal="center" vertical="center"/>
    </xf>
    <xf numFmtId="164" fontId="75" fillId="0" borderId="133" xfId="2997" applyFont="1" applyFill="1" applyBorder="1" applyAlignment="1" applyProtection="1">
      <alignment horizontal="right" vertical="center"/>
      <protection locked="0"/>
    </xf>
    <xf numFmtId="164" fontId="75" fillId="0" borderId="123" xfId="2997" applyFont="1" applyFill="1" applyBorder="1" applyAlignment="1" applyProtection="1">
      <alignment horizontal="right" vertical="center"/>
      <protection locked="0"/>
    </xf>
    <xf numFmtId="49" fontId="34" fillId="0" borderId="134" xfId="1" applyNumberFormat="1" applyFont="1" applyBorder="1" applyAlignment="1">
      <alignment horizontal="left" vertical="top"/>
    </xf>
    <xf numFmtId="165" fontId="75" fillId="0" borderId="133" xfId="339" applyNumberFormat="1" applyFont="1" applyFill="1" applyBorder="1" applyAlignment="1">
      <alignment horizontal="right" vertical="center"/>
    </xf>
    <xf numFmtId="0" fontId="33" fillId="0" borderId="139" xfId="1" applyFont="1" applyBorder="1" applyAlignment="1">
      <alignment horizontal="left" vertical="top" wrapText="1"/>
    </xf>
    <xf numFmtId="176" fontId="75" fillId="0" borderId="6" xfId="339" applyNumberFormat="1" applyFont="1" applyFill="1" applyBorder="1" applyAlignment="1">
      <alignment horizontal="right" vertical="center"/>
    </xf>
    <xf numFmtId="164" fontId="75" fillId="0" borderId="133" xfId="3018" applyFont="1" applyFill="1" applyBorder="1" applyAlignment="1">
      <alignment horizontal="right" vertical="center"/>
    </xf>
    <xf numFmtId="9" fontId="75" fillId="0" borderId="6" xfId="5" applyFont="1" applyFill="1" applyBorder="1" applyAlignment="1">
      <alignment horizontal="right" vertical="center"/>
    </xf>
    <xf numFmtId="0" fontId="83" fillId="0" borderId="139" xfId="1" applyFont="1" applyBorder="1" applyAlignment="1">
      <alignment horizontal="left" vertical="top" wrapText="1"/>
    </xf>
    <xf numFmtId="0" fontId="81" fillId="0" borderId="139" xfId="1" applyFont="1" applyBorder="1" applyAlignment="1">
      <alignment horizontal="left" vertical="top" wrapText="1"/>
    </xf>
    <xf numFmtId="0" fontId="84" fillId="0" borderId="139" xfId="3015" applyFont="1" applyBorder="1" applyAlignment="1">
      <alignment vertical="center"/>
    </xf>
    <xf numFmtId="176" fontId="77" fillId="0" borderId="6" xfId="339" applyNumberFormat="1" applyFont="1" applyFill="1" applyBorder="1" applyAlignment="1">
      <alignment horizontal="right" vertical="center"/>
    </xf>
    <xf numFmtId="164" fontId="77" fillId="0" borderId="123" xfId="2997" applyFont="1" applyFill="1" applyBorder="1" applyAlignment="1" applyProtection="1">
      <alignment horizontal="right" vertical="center"/>
      <protection locked="0"/>
    </xf>
    <xf numFmtId="164" fontId="27" fillId="0" borderId="138" xfId="2997" applyFont="1" applyFill="1" applyBorder="1" applyAlignment="1">
      <alignment horizontal="right" vertical="center"/>
    </xf>
    <xf numFmtId="0" fontId="76" fillId="0" borderId="137" xfId="1" applyFont="1" applyBorder="1" applyAlignment="1">
      <alignment horizontal="left" vertical="center" wrapText="1"/>
    </xf>
    <xf numFmtId="0" fontId="76" fillId="0" borderId="28" xfId="1" applyFont="1" applyBorder="1" applyAlignment="1">
      <alignment horizontal="left" vertical="center" wrapText="1"/>
    </xf>
    <xf numFmtId="0" fontId="76" fillId="0" borderId="28" xfId="1" applyFont="1" applyBorder="1" applyAlignment="1">
      <alignment horizontal="center" vertical="center"/>
    </xf>
    <xf numFmtId="165" fontId="76" fillId="0" borderId="28" xfId="2843" applyFont="1" applyFill="1" applyBorder="1" applyAlignment="1">
      <alignment horizontal="center" vertical="center"/>
    </xf>
    <xf numFmtId="176" fontId="76" fillId="0" borderId="138" xfId="2843" applyNumberFormat="1" applyFont="1" applyFill="1" applyBorder="1" applyAlignment="1">
      <alignment horizontal="center" vertical="center"/>
    </xf>
    <xf numFmtId="0" fontId="76" fillId="0" borderId="139" xfId="1" applyFont="1" applyBorder="1" applyAlignment="1">
      <alignment horizontal="left" vertical="center"/>
    </xf>
    <xf numFmtId="0" fontId="76" fillId="0" borderId="133" xfId="1" applyFont="1" applyBorder="1" applyAlignment="1">
      <alignment horizontal="left" vertical="center"/>
    </xf>
    <xf numFmtId="0" fontId="79" fillId="0" borderId="133" xfId="1" applyFont="1" applyBorder="1" applyAlignment="1">
      <alignment horizontal="center" vertical="center"/>
    </xf>
    <xf numFmtId="165" fontId="79" fillId="0" borderId="1" xfId="2843" applyFont="1" applyFill="1" applyBorder="1" applyAlignment="1">
      <alignment horizontal="right" vertical="center"/>
    </xf>
    <xf numFmtId="176" fontId="79" fillId="0" borderId="6" xfId="2843" applyNumberFormat="1" applyFont="1" applyFill="1" applyBorder="1" applyAlignment="1">
      <alignment horizontal="right" vertical="center"/>
    </xf>
    <xf numFmtId="164" fontId="79" fillId="0" borderId="73" xfId="2958" applyFont="1" applyFill="1" applyBorder="1" applyAlignment="1" applyProtection="1">
      <alignment horizontal="right" vertical="center"/>
      <protection locked="0"/>
    </xf>
    <xf numFmtId="0" fontId="80" fillId="0" borderId="139" xfId="1" applyFont="1" applyBorder="1" applyAlignment="1">
      <alignment horizontal="left" vertical="center"/>
    </xf>
    <xf numFmtId="165" fontId="79" fillId="0" borderId="133" xfId="3017" applyNumberFormat="1" applyFont="1" applyFill="1" applyBorder="1" applyAlignment="1">
      <alignment horizontal="right" vertical="center"/>
    </xf>
    <xf numFmtId="176" fontId="79" fillId="0" borderId="6" xfId="3017" applyNumberFormat="1" applyFont="1" applyFill="1" applyBorder="1" applyAlignment="1">
      <alignment horizontal="right" vertical="center"/>
    </xf>
    <xf numFmtId="164" fontId="79" fillId="0" borderId="123" xfId="2958" applyFont="1" applyFill="1" applyBorder="1" applyAlignment="1">
      <alignment horizontal="right" vertical="center"/>
    </xf>
    <xf numFmtId="165" fontId="79" fillId="0" borderId="133" xfId="2843" applyFont="1" applyFill="1" applyBorder="1" applyAlignment="1">
      <alignment horizontal="right" vertical="center"/>
    </xf>
    <xf numFmtId="164" fontId="79" fillId="0" borderId="6" xfId="2843" applyNumberFormat="1" applyFont="1" applyFill="1" applyBorder="1" applyAlignment="1">
      <alignment horizontal="right" vertical="center"/>
    </xf>
    <xf numFmtId="0" fontId="79" fillId="0" borderId="6" xfId="1" applyFont="1" applyBorder="1" applyAlignment="1">
      <alignment horizontal="left" vertical="center"/>
    </xf>
    <xf numFmtId="0" fontId="79" fillId="0" borderId="6" xfId="1" applyFont="1" applyBorder="1" applyAlignment="1">
      <alignment horizontal="center" vertical="center"/>
    </xf>
    <xf numFmtId="164" fontId="79" fillId="0" borderId="6" xfId="3017" applyNumberFormat="1" applyFont="1" applyFill="1" applyBorder="1" applyAlignment="1">
      <alignment horizontal="right" vertical="center"/>
    </xf>
    <xf numFmtId="0" fontId="79" fillId="0" borderId="133" xfId="83" applyFont="1" applyBorder="1" applyAlignment="1">
      <alignment horizontal="center" vertical="center"/>
    </xf>
    <xf numFmtId="0" fontId="75" fillId="0" borderId="0" xfId="367" applyFont="1" applyAlignment="1">
      <alignment vertical="center"/>
    </xf>
    <xf numFmtId="166" fontId="79" fillId="0" borderId="6" xfId="3017" applyNumberFormat="1" applyFont="1" applyFill="1" applyBorder="1" applyAlignment="1">
      <alignment horizontal="right" vertical="center"/>
    </xf>
    <xf numFmtId="176" fontId="79" fillId="0" borderId="133" xfId="2843" applyNumberFormat="1" applyFont="1" applyFill="1" applyBorder="1" applyAlignment="1">
      <alignment horizontal="right" vertical="center"/>
    </xf>
    <xf numFmtId="166" fontId="79" fillId="0" borderId="6" xfId="3017" applyNumberFormat="1" applyFont="1" applyFill="1" applyBorder="1" applyAlignment="1">
      <alignment horizontal="center" vertical="center"/>
    </xf>
    <xf numFmtId="0" fontId="75" fillId="0" borderId="6" xfId="83" applyFont="1" applyBorder="1" applyAlignment="1">
      <alignment horizontal="center" vertical="center"/>
    </xf>
    <xf numFmtId="186" fontId="79" fillId="0" borderId="133" xfId="3017" applyNumberFormat="1" applyFont="1" applyFill="1" applyBorder="1" applyAlignment="1">
      <alignment horizontal="center" vertical="center"/>
    </xf>
    <xf numFmtId="0" fontId="75" fillId="0" borderId="133" xfId="83" applyFont="1" applyBorder="1" applyAlignment="1">
      <alignment horizontal="center" vertical="center"/>
    </xf>
    <xf numFmtId="0" fontId="81" fillId="0" borderId="139" xfId="83" applyFont="1" applyBorder="1" applyAlignment="1">
      <alignment horizontal="left" vertical="center"/>
    </xf>
    <xf numFmtId="172" fontId="79" fillId="0" borderId="123" xfId="3017" applyNumberFormat="1" applyFont="1" applyFill="1" applyBorder="1" applyAlignment="1">
      <alignment vertical="center"/>
    </xf>
    <xf numFmtId="164" fontId="79" fillId="0" borderId="123" xfId="2958" applyFont="1" applyFill="1" applyBorder="1" applyAlignment="1" applyProtection="1">
      <alignment horizontal="right" vertical="center"/>
      <protection locked="0"/>
    </xf>
    <xf numFmtId="165" fontId="75" fillId="0" borderId="0" xfId="83" applyNumberFormat="1" applyFont="1" applyAlignment="1">
      <alignment vertical="center"/>
    </xf>
    <xf numFmtId="0" fontId="81" fillId="0" borderId="0" xfId="83" applyFont="1" applyAlignment="1">
      <alignment horizontal="left" vertical="center"/>
    </xf>
    <xf numFmtId="165" fontId="75" fillId="0" borderId="133" xfId="187" applyNumberFormat="1" applyFont="1" applyFill="1" applyBorder="1" applyAlignment="1">
      <alignment horizontal="right" vertical="center"/>
    </xf>
    <xf numFmtId="164" fontId="75" fillId="0" borderId="133" xfId="187" applyNumberFormat="1" applyFont="1" applyFill="1" applyBorder="1" applyAlignment="1">
      <alignment horizontal="right" vertical="center"/>
    </xf>
    <xf numFmtId="0" fontId="76" fillId="0" borderId="0" xfId="1" applyFont="1" applyAlignment="1">
      <alignment horizontal="center" vertical="center" wrapText="1"/>
    </xf>
    <xf numFmtId="0" fontId="76" fillId="0" borderId="0" xfId="1" applyFont="1" applyAlignment="1">
      <alignment horizontal="center" vertical="center"/>
    </xf>
    <xf numFmtId="2" fontId="76" fillId="0" borderId="0" xfId="2843" applyNumberFormat="1" applyFont="1" applyFill="1" applyBorder="1" applyAlignment="1">
      <alignment horizontal="center" vertical="center"/>
    </xf>
    <xf numFmtId="176" fontId="76" fillId="0" borderId="0" xfId="2843" applyNumberFormat="1" applyFont="1" applyFill="1" applyBorder="1" applyAlignment="1">
      <alignment horizontal="center" vertical="center"/>
    </xf>
    <xf numFmtId="49" fontId="27" fillId="0" borderId="0" xfId="1" applyNumberFormat="1" applyFont="1" applyAlignment="1">
      <alignment vertical="center"/>
    </xf>
    <xf numFmtId="164" fontId="76" fillId="0" borderId="0" xfId="2958" applyFont="1" applyFill="1" applyBorder="1" applyAlignment="1">
      <alignment horizontal="right" vertical="center"/>
    </xf>
    <xf numFmtId="0" fontId="76" fillId="0" borderId="0" xfId="367" applyFont="1" applyAlignment="1">
      <alignment horizontal="left" vertical="center"/>
    </xf>
    <xf numFmtId="0" fontId="79" fillId="0" borderId="0" xfId="367" applyFont="1" applyAlignment="1">
      <alignment horizontal="left" vertical="center"/>
    </xf>
    <xf numFmtId="0" fontId="79" fillId="0" borderId="0" xfId="367" applyFont="1" applyAlignment="1">
      <alignment horizontal="center" vertical="center"/>
    </xf>
    <xf numFmtId="2" fontId="79" fillId="0" borderId="0" xfId="3017" applyNumberFormat="1" applyFont="1" applyFill="1" applyBorder="1" applyAlignment="1">
      <alignment horizontal="center" vertical="center"/>
    </xf>
    <xf numFmtId="176" fontId="79" fillId="0" borderId="0" xfId="2848" applyNumberFormat="1" applyFont="1" applyFill="1" applyBorder="1" applyAlignment="1">
      <alignment horizontal="right" vertical="center"/>
    </xf>
    <xf numFmtId="2" fontId="79" fillId="0" borderId="0" xfId="1" applyNumberFormat="1" applyFont="1" applyAlignment="1">
      <alignment horizontal="left" vertical="center"/>
    </xf>
    <xf numFmtId="1" fontId="79" fillId="0" borderId="0" xfId="3017" applyNumberFormat="1" applyFont="1" applyFill="1" applyBorder="1" applyAlignment="1">
      <alignment horizontal="center" vertical="center"/>
    </xf>
    <xf numFmtId="164" fontId="75" fillId="0" borderId="0" xfId="2997" applyFont="1" applyFill="1" applyBorder="1" applyAlignment="1" applyProtection="1">
      <alignment horizontal="right" vertical="center"/>
      <protection locked="0"/>
    </xf>
    <xf numFmtId="176" fontId="79" fillId="0" borderId="0" xfId="2843" applyNumberFormat="1" applyFont="1" applyFill="1" applyBorder="1" applyAlignment="1">
      <alignment horizontal="right" vertical="center"/>
    </xf>
    <xf numFmtId="0" fontId="2" fillId="0" borderId="0" xfId="3016" applyAlignment="1">
      <alignment horizontal="center"/>
    </xf>
    <xf numFmtId="164" fontId="76" fillId="0" borderId="0" xfId="1" applyNumberFormat="1" applyFont="1" applyAlignment="1">
      <alignment vertical="center"/>
    </xf>
    <xf numFmtId="49" fontId="75" fillId="0" borderId="0" xfId="83" applyNumberFormat="1" applyFont="1" applyAlignment="1">
      <alignment vertical="center"/>
    </xf>
    <xf numFmtId="176" fontId="75" fillId="0" borderId="0" xfId="83" applyNumberFormat="1" applyFont="1" applyAlignment="1">
      <alignment vertical="center"/>
    </xf>
    <xf numFmtId="0" fontId="49" fillId="0" borderId="0" xfId="338" applyFont="1"/>
    <xf numFmtId="49" fontId="34" fillId="0" borderId="134" xfId="338" applyNumberFormat="1" applyFont="1" applyBorder="1" applyAlignment="1" applyProtection="1">
      <alignment horizontal="right" vertical="center"/>
      <protection locked="0"/>
    </xf>
    <xf numFmtId="49" fontId="41" fillId="0" borderId="134" xfId="1" applyNumberFormat="1" applyFont="1" applyBorder="1" applyAlignment="1">
      <alignment horizontal="left" vertical="top"/>
    </xf>
    <xf numFmtId="164" fontId="42" fillId="0" borderId="0" xfId="10" applyFont="1"/>
    <xf numFmtId="164" fontId="49" fillId="0" borderId="118" xfId="10" applyFont="1" applyBorder="1"/>
    <xf numFmtId="164" fontId="42" fillId="0" borderId="118" xfId="10" applyFont="1" applyBorder="1" applyProtection="1">
      <protection locked="0"/>
    </xf>
    <xf numFmtId="164" fontId="42" fillId="0" borderId="118" xfId="10" applyFont="1" applyBorder="1"/>
    <xf numFmtId="181" fontId="28" fillId="0" borderId="0" xfId="338" applyNumberFormat="1" applyFont="1"/>
    <xf numFmtId="164" fontId="42" fillId="0" borderId="133" xfId="10" applyFont="1" applyBorder="1"/>
    <xf numFmtId="164" fontId="50" fillId="33" borderId="133" xfId="10" applyFont="1" applyFill="1" applyBorder="1" applyAlignment="1">
      <alignment horizontal="right"/>
    </xf>
    <xf numFmtId="181" fontId="34" fillId="0" borderId="0" xfId="338" applyNumberFormat="1" applyFont="1"/>
    <xf numFmtId="176" fontId="34" fillId="0" borderId="97" xfId="338" applyNumberFormat="1" applyFont="1" applyBorder="1" applyAlignment="1" applyProtection="1">
      <alignment horizontal="right"/>
      <protection locked="0"/>
    </xf>
    <xf numFmtId="176" fontId="34" fillId="0" borderId="71" xfId="338" applyNumberFormat="1" applyFont="1" applyBorder="1" applyAlignment="1" applyProtection="1">
      <alignment horizontal="center"/>
      <protection locked="0"/>
    </xf>
    <xf numFmtId="164" fontId="2" fillId="0" borderId="0" xfId="2828" applyNumberFormat="1"/>
    <xf numFmtId="164" fontId="5" fillId="0" borderId="0" xfId="7" applyNumberFormat="1"/>
    <xf numFmtId="49" fontId="76" fillId="0" borderId="0" xfId="1" applyNumberFormat="1" applyFont="1" applyAlignment="1">
      <alignment horizontal="left" vertical="center"/>
    </xf>
    <xf numFmtId="0" fontId="2" fillId="0" borderId="0" xfId="3014"/>
    <xf numFmtId="172" fontId="2" fillId="0" borderId="0" xfId="3014" applyNumberFormat="1"/>
    <xf numFmtId="0" fontId="4" fillId="0" borderId="140" xfId="3014" applyFont="1" applyBorder="1" applyAlignment="1">
      <alignment horizontal="left" vertical="center"/>
    </xf>
    <xf numFmtId="0" fontId="4" fillId="0" borderId="1" xfId="3020" applyFont="1" applyBorder="1" applyAlignment="1">
      <alignment horizontal="center" vertical="center" wrapText="1"/>
    </xf>
    <xf numFmtId="172" fontId="4" fillId="0" borderId="73" xfId="3021" quotePrefix="1" applyNumberFormat="1" applyFont="1" applyBorder="1" applyAlignment="1">
      <alignment horizontal="center" vertical="center"/>
    </xf>
    <xf numFmtId="0" fontId="2" fillId="0" borderId="139" xfId="3014" applyBorder="1"/>
    <xf numFmtId="0" fontId="2" fillId="0" borderId="133" xfId="3014" applyBorder="1" applyAlignment="1">
      <alignment horizontal="justify" wrapText="1"/>
    </xf>
    <xf numFmtId="172" fontId="2" fillId="0" borderId="123" xfId="3014" applyNumberFormat="1" applyBorder="1"/>
    <xf numFmtId="0" fontId="86" fillId="0" borderId="139" xfId="3019" applyBorder="1" applyAlignment="1">
      <alignment horizontal="center"/>
    </xf>
    <xf numFmtId="0" fontId="0" fillId="0" borderId="134" xfId="1" quotePrefix="1" applyFont="1" applyBorder="1" applyAlignment="1">
      <alignment horizontal="left" indent="3"/>
    </xf>
    <xf numFmtId="172" fontId="2" fillId="0" borderId="123" xfId="1" applyNumberFormat="1" applyBorder="1"/>
    <xf numFmtId="0" fontId="2" fillId="0" borderId="139" xfId="3014" applyBorder="1" applyAlignment="1">
      <alignment horizontal="center"/>
    </xf>
    <xf numFmtId="0" fontId="2" fillId="0" borderId="133" xfId="3014" applyBorder="1" applyAlignment="1">
      <alignment wrapText="1"/>
    </xf>
    <xf numFmtId="0" fontId="4" fillId="0" borderId="133" xfId="3020" applyFont="1" applyBorder="1" applyAlignment="1">
      <alignment horizontal="justify" wrapText="1"/>
    </xf>
    <xf numFmtId="172" fontId="4" fillId="0" borderId="123" xfId="3014" applyNumberFormat="1" applyFont="1" applyBorder="1"/>
    <xf numFmtId="172" fontId="4" fillId="0" borderId="138" xfId="3014" applyNumberFormat="1" applyFont="1" applyBorder="1" applyAlignment="1">
      <alignment vertical="center"/>
    </xf>
    <xf numFmtId="0" fontId="2" fillId="0" borderId="0" xfId="3014" applyAlignment="1">
      <alignment vertical="center"/>
    </xf>
    <xf numFmtId="172" fontId="4" fillId="0" borderId="73" xfId="3014" applyNumberFormat="1" applyFont="1" applyBorder="1" applyAlignment="1">
      <alignment vertical="center"/>
    </xf>
    <xf numFmtId="172" fontId="2" fillId="0" borderId="73" xfId="3014" applyNumberFormat="1" applyBorder="1" applyAlignment="1">
      <alignment vertical="center"/>
    </xf>
    <xf numFmtId="172" fontId="4" fillId="0" borderId="147" xfId="3014" applyNumberFormat="1" applyFont="1" applyBorder="1" applyAlignment="1">
      <alignment horizontal="left" vertical="center"/>
    </xf>
    <xf numFmtId="0" fontId="2" fillId="0" borderId="134" xfId="3014" applyBorder="1" applyAlignment="1">
      <alignment horizontal="justify" wrapText="1"/>
    </xf>
    <xf numFmtId="172" fontId="0" fillId="0" borderId="123" xfId="1" applyNumberFormat="1" applyFont="1" applyBorder="1"/>
    <xf numFmtId="0" fontId="2" fillId="0" borderId="151" xfId="3014" applyBorder="1"/>
    <xf numFmtId="172" fontId="4" fillId="0" borderId="147" xfId="3014" applyNumberFormat="1" applyFont="1" applyBorder="1" applyAlignment="1">
      <alignment vertical="center"/>
    </xf>
    <xf numFmtId="172" fontId="4" fillId="0" borderId="143" xfId="3014" applyNumberFormat="1" applyFont="1" applyBorder="1" applyAlignment="1">
      <alignment horizontal="left" vertical="center"/>
    </xf>
    <xf numFmtId="172" fontId="2" fillId="0" borderId="123" xfId="3014" applyNumberFormat="1" applyBorder="1" applyAlignment="1">
      <alignment horizontal="left" vertical="center"/>
    </xf>
    <xf numFmtId="0" fontId="4" fillId="0" borderId="22" xfId="3020" applyFont="1" applyBorder="1" applyAlignment="1">
      <alignment horizontal="left" vertical="center" wrapText="1"/>
    </xf>
    <xf numFmtId="0" fontId="4" fillId="0" borderId="0" xfId="3020" applyFont="1" applyAlignment="1">
      <alignment horizontal="left" vertical="center" wrapText="1"/>
    </xf>
    <xf numFmtId="172" fontId="4" fillId="0" borderId="23" xfId="3014" applyNumberFormat="1" applyFont="1" applyBorder="1"/>
    <xf numFmtId="172" fontId="4" fillId="59" borderId="147" xfId="3014" applyNumberFormat="1" applyFont="1" applyFill="1" applyBorder="1"/>
    <xf numFmtId="0" fontId="49" fillId="58" borderId="22" xfId="7" applyFont="1" applyFill="1" applyBorder="1" applyAlignment="1">
      <alignment horizontal="left"/>
    </xf>
    <xf numFmtId="0" fontId="49" fillId="58" borderId="0" xfId="7" applyFont="1" applyFill="1" applyAlignment="1">
      <alignment horizontal="center"/>
    </xf>
    <xf numFmtId="0" fontId="49" fillId="58" borderId="0" xfId="7" applyFont="1" applyFill="1"/>
    <xf numFmtId="164" fontId="49" fillId="58" borderId="121" xfId="10" applyFont="1" applyFill="1" applyBorder="1"/>
    <xf numFmtId="164" fontId="49" fillId="58" borderId="121" xfId="10" applyFont="1" applyFill="1" applyBorder="1" applyProtection="1">
      <protection locked="0"/>
    </xf>
    <xf numFmtId="164" fontId="49" fillId="58" borderId="121" xfId="10" applyFont="1" applyFill="1" applyBorder="1" applyAlignment="1">
      <alignment horizontal="right"/>
    </xf>
    <xf numFmtId="9" fontId="49" fillId="58" borderId="123" xfId="2826" applyFont="1" applyFill="1" applyBorder="1"/>
    <xf numFmtId="0" fontId="49" fillId="58" borderId="121" xfId="7" applyFont="1" applyFill="1" applyBorder="1" applyAlignment="1">
      <alignment horizontal="left"/>
    </xf>
    <xf numFmtId="164" fontId="51" fillId="58" borderId="121" xfId="10" applyFont="1" applyFill="1" applyBorder="1" applyAlignment="1">
      <alignment horizontal="center"/>
    </xf>
    <xf numFmtId="0" fontId="49" fillId="58" borderId="123" xfId="7" applyFont="1" applyFill="1" applyBorder="1"/>
    <xf numFmtId="176" fontId="76" fillId="0" borderId="28" xfId="2843" applyNumberFormat="1" applyFont="1" applyFill="1" applyBorder="1" applyAlignment="1">
      <alignment horizontal="center" vertical="center"/>
    </xf>
    <xf numFmtId="0" fontId="76" fillId="0" borderId="28" xfId="1" applyFont="1" applyBorder="1" applyAlignment="1">
      <alignment horizontal="left" vertical="center"/>
    </xf>
    <xf numFmtId="0" fontId="76" fillId="0" borderId="137" xfId="1" applyFont="1" applyBorder="1" applyAlignment="1">
      <alignment vertical="center"/>
    </xf>
    <xf numFmtId="49" fontId="26" fillId="0" borderId="0" xfId="1" applyNumberFormat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80" fillId="0" borderId="0" xfId="3015" applyFont="1" applyAlignment="1">
      <alignment horizontal="left" vertical="center"/>
    </xf>
    <xf numFmtId="0" fontId="34" fillId="0" borderId="0" xfId="1" applyFont="1" applyAlignment="1">
      <alignment horizontal="left" vertical="top"/>
    </xf>
    <xf numFmtId="0" fontId="82" fillId="0" borderId="0" xfId="4" applyFont="1" applyAlignment="1">
      <alignment horizontal="left" vertical="top"/>
    </xf>
    <xf numFmtId="0" fontId="76" fillId="0" borderId="0" xfId="3015" applyFont="1" applyAlignment="1">
      <alignment horizontal="left" vertical="center"/>
    </xf>
    <xf numFmtId="0" fontId="33" fillId="0" borderId="0" xfId="3016" applyFont="1" applyAlignment="1">
      <alignment vertical="top"/>
    </xf>
    <xf numFmtId="0" fontId="33" fillId="0" borderId="0" xfId="3016" applyFont="1" applyAlignment="1">
      <alignment horizontal="left"/>
    </xf>
    <xf numFmtId="49" fontId="34" fillId="0" borderId="0" xfId="1" applyNumberFormat="1" applyFont="1" applyAlignment="1">
      <alignment horizontal="left" vertical="top"/>
    </xf>
    <xf numFmtId="0" fontId="79" fillId="0" borderId="0" xfId="3015" applyFont="1" applyAlignment="1">
      <alignment horizontal="left" vertical="center"/>
    </xf>
    <xf numFmtId="0" fontId="34" fillId="0" borderId="0" xfId="1" applyFont="1" applyAlignment="1">
      <alignment horizontal="left" vertical="top" wrapText="1"/>
    </xf>
    <xf numFmtId="0" fontId="33" fillId="0" borderId="0" xfId="1" applyFont="1" applyAlignment="1">
      <alignment vertical="top" wrapText="1"/>
    </xf>
    <xf numFmtId="0" fontId="79" fillId="0" borderId="0" xfId="3015" quotePrefix="1" applyFont="1" applyAlignment="1">
      <alignment horizontal="left" vertical="center"/>
    </xf>
    <xf numFmtId="0" fontId="34" fillId="0" borderId="0" xfId="3014" applyFont="1" applyAlignment="1">
      <alignment horizontal="left" vertical="center"/>
    </xf>
    <xf numFmtId="0" fontId="34" fillId="0" borderId="0" xfId="3016" applyFont="1" applyAlignment="1">
      <alignment horizontal="left"/>
    </xf>
    <xf numFmtId="0" fontId="75" fillId="0" borderId="0" xfId="3015" applyFont="1" applyAlignment="1">
      <alignment horizontal="left" vertical="center"/>
    </xf>
    <xf numFmtId="0" fontId="41" fillId="0" borderId="0" xfId="3016" applyFont="1" applyAlignment="1">
      <alignment horizontal="left"/>
    </xf>
    <xf numFmtId="49" fontId="41" fillId="0" borderId="0" xfId="1" applyNumberFormat="1" applyFont="1" applyAlignment="1">
      <alignment horizontal="left" vertical="top"/>
    </xf>
    <xf numFmtId="49" fontId="75" fillId="0" borderId="0" xfId="1" applyNumberFormat="1" applyFont="1" applyAlignment="1">
      <alignment horizontal="left" vertical="top"/>
    </xf>
    <xf numFmtId="49" fontId="72" fillId="0" borderId="0" xfId="1" applyNumberFormat="1" applyFont="1" applyAlignment="1">
      <alignment horizontal="left" vertical="top"/>
    </xf>
    <xf numFmtId="49" fontId="77" fillId="0" borderId="0" xfId="3015" applyNumberFormat="1" applyFont="1" applyAlignment="1">
      <alignment horizontal="left" vertical="center"/>
    </xf>
    <xf numFmtId="0" fontId="77" fillId="0" borderId="0" xfId="3015" applyFont="1" applyAlignment="1">
      <alignment horizontal="left" vertical="center"/>
    </xf>
    <xf numFmtId="0" fontId="27" fillId="0" borderId="0" xfId="3015" applyFont="1" applyAlignment="1">
      <alignment horizontal="left" vertical="center"/>
    </xf>
    <xf numFmtId="0" fontId="26" fillId="0" borderId="0" xfId="3015" applyFont="1" applyAlignment="1">
      <alignment horizontal="left" vertical="center"/>
    </xf>
    <xf numFmtId="49" fontId="79" fillId="0" borderId="0" xfId="1" applyNumberFormat="1" applyFont="1" applyAlignment="1">
      <alignment horizontal="left" vertical="center"/>
    </xf>
    <xf numFmtId="0" fontId="79" fillId="0" borderId="0" xfId="1" applyFont="1" applyAlignment="1">
      <alignment horizontal="left" vertical="center"/>
    </xf>
    <xf numFmtId="49" fontId="80" fillId="0" borderId="0" xfId="4" applyNumberFormat="1" applyFont="1" applyAlignment="1">
      <alignment horizontal="left" vertical="center"/>
    </xf>
    <xf numFmtId="0" fontId="79" fillId="0" borderId="0" xfId="83" applyFont="1" applyAlignment="1">
      <alignment horizontal="left" vertical="center"/>
    </xf>
    <xf numFmtId="0" fontId="4" fillId="0" borderId="0" xfId="3016" applyFont="1" applyAlignment="1">
      <alignment horizontal="left"/>
    </xf>
    <xf numFmtId="0" fontId="75" fillId="0" borderId="0" xfId="83" applyFont="1" applyAlignment="1">
      <alignment horizontal="center" vertical="center"/>
    </xf>
    <xf numFmtId="0" fontId="76" fillId="0" borderId="0" xfId="83" applyFont="1" applyAlignment="1">
      <alignment horizontal="left" vertical="center"/>
    </xf>
    <xf numFmtId="164" fontId="76" fillId="0" borderId="138" xfId="2958" applyFont="1" applyFill="1" applyBorder="1" applyAlignment="1">
      <alignment horizontal="right" vertical="center"/>
    </xf>
    <xf numFmtId="0" fontId="80" fillId="0" borderId="0" xfId="4" applyFont="1" applyAlignment="1">
      <alignment horizontal="left" vertical="center"/>
    </xf>
    <xf numFmtId="49" fontId="76" fillId="0" borderId="0" xfId="83" applyNumberFormat="1" applyFont="1" applyAlignment="1">
      <alignment horizontal="left" vertical="center"/>
    </xf>
    <xf numFmtId="0" fontId="75" fillId="0" borderId="0" xfId="83" applyFont="1" applyAlignment="1">
      <alignment horizontal="left" vertical="center"/>
    </xf>
    <xf numFmtId="49" fontId="75" fillId="0" borderId="0" xfId="83" applyNumberFormat="1" applyFont="1" applyAlignment="1">
      <alignment horizontal="left" vertical="center"/>
    </xf>
    <xf numFmtId="49" fontId="79" fillId="0" borderId="0" xfId="1" quotePrefix="1" applyNumberFormat="1" applyFont="1" applyAlignment="1">
      <alignment horizontal="left" vertical="center"/>
    </xf>
    <xf numFmtId="0" fontId="79" fillId="0" borderId="0" xfId="196" applyFont="1" applyAlignment="1">
      <alignment horizontal="left" vertical="center"/>
    </xf>
    <xf numFmtId="49" fontId="76" fillId="0" borderId="0" xfId="1" quotePrefix="1" applyNumberFormat="1" applyFont="1" applyAlignment="1">
      <alignment horizontal="left" vertical="center"/>
    </xf>
    <xf numFmtId="0" fontId="81" fillId="0" borderId="0" xfId="83" applyFont="1" applyAlignment="1">
      <alignment vertical="center"/>
    </xf>
    <xf numFmtId="0" fontId="75" fillId="0" borderId="0" xfId="83" quotePrefix="1" applyFont="1" applyAlignment="1">
      <alignment horizontal="left" vertical="center"/>
    </xf>
    <xf numFmtId="0" fontId="79" fillId="0" borderId="153" xfId="83" applyFont="1" applyBorder="1" applyAlignment="1">
      <alignment horizontal="center" vertical="center"/>
    </xf>
    <xf numFmtId="0" fontId="79" fillId="0" borderId="153" xfId="1" applyFont="1" applyBorder="1" applyAlignment="1">
      <alignment horizontal="left" vertical="center"/>
    </xf>
    <xf numFmtId="0" fontId="75" fillId="0" borderId="0" xfId="3015" applyFont="1" applyAlignment="1">
      <alignment horizontal="left" vertical="center" wrapText="1"/>
    </xf>
    <xf numFmtId="176" fontId="77" fillId="0" borderId="153" xfId="339" applyNumberFormat="1" applyFont="1" applyFill="1" applyBorder="1" applyAlignment="1">
      <alignment horizontal="right" vertical="center"/>
    </xf>
    <xf numFmtId="176" fontId="79" fillId="0" borderId="153" xfId="3017" applyNumberFormat="1" applyFont="1" applyFill="1" applyBorder="1" applyAlignment="1">
      <alignment horizontal="right" vertical="center"/>
    </xf>
    <xf numFmtId="0" fontId="79" fillId="0" borderId="0" xfId="1" quotePrefix="1" applyFont="1" applyAlignment="1">
      <alignment horizontal="left" vertical="center"/>
    </xf>
    <xf numFmtId="176" fontId="75" fillId="0" borderId="153" xfId="339" applyNumberFormat="1" applyFont="1" applyFill="1" applyBorder="1" applyAlignment="1">
      <alignment horizontal="right" vertical="center"/>
    </xf>
    <xf numFmtId="0" fontId="33" fillId="0" borderId="0" xfId="3014" applyFont="1" applyAlignment="1" applyProtection="1">
      <alignment horizontal="left"/>
      <protection locked="0"/>
    </xf>
    <xf numFmtId="0" fontId="79" fillId="0" borderId="0" xfId="367" applyFont="1" applyAlignment="1">
      <alignment horizontal="left" vertical="center" wrapText="1"/>
    </xf>
    <xf numFmtId="0" fontId="76" fillId="0" borderId="0" xfId="1" applyFont="1" applyAlignment="1">
      <alignment horizontal="left" vertical="center" wrapText="1"/>
    </xf>
    <xf numFmtId="49" fontId="76" fillId="0" borderId="0" xfId="1" applyNumberFormat="1" applyFont="1" applyAlignment="1">
      <alignment horizontal="left" vertical="center"/>
    </xf>
    <xf numFmtId="0" fontId="76" fillId="0" borderId="154" xfId="1" applyFont="1" applyBorder="1" applyAlignment="1">
      <alignment horizontal="left" vertical="center" wrapText="1"/>
    </xf>
    <xf numFmtId="0" fontId="76" fillId="0" borderId="35" xfId="1" applyFont="1" applyBorder="1" applyAlignment="1">
      <alignment horizontal="left" vertical="center" wrapText="1"/>
    </xf>
    <xf numFmtId="0" fontId="76" fillId="0" borderId="36" xfId="1" applyFont="1" applyBorder="1" applyAlignment="1">
      <alignment horizontal="left" vertical="center" wrapText="1"/>
    </xf>
    <xf numFmtId="49" fontId="76" fillId="0" borderId="28" xfId="1" applyNumberFormat="1" applyFont="1" applyBorder="1" applyAlignment="1">
      <alignment horizontal="left" vertical="center"/>
    </xf>
    <xf numFmtId="0" fontId="74" fillId="0" borderId="82" xfId="83" applyFont="1" applyBorder="1" applyAlignment="1">
      <alignment horizontal="center" vertical="center" wrapText="1"/>
    </xf>
    <xf numFmtId="0" fontId="74" fillId="0" borderId="83" xfId="83" applyFont="1" applyBorder="1" applyAlignment="1">
      <alignment horizontal="center" vertical="center" wrapText="1"/>
    </xf>
    <xf numFmtId="0" fontId="74" fillId="0" borderId="84" xfId="83" applyFont="1" applyBorder="1" applyAlignment="1">
      <alignment horizontal="center" vertical="center" wrapText="1"/>
    </xf>
    <xf numFmtId="0" fontId="76" fillId="0" borderId="28" xfId="1" quotePrefix="1" applyFont="1" applyBorder="1" applyAlignment="1">
      <alignment horizontal="center" vertical="center"/>
    </xf>
    <xf numFmtId="0" fontId="76" fillId="0" borderId="138" xfId="1" quotePrefix="1" applyFont="1" applyBorder="1" applyAlignment="1">
      <alignment horizontal="center" vertical="center"/>
    </xf>
    <xf numFmtId="49" fontId="27" fillId="0" borderId="28" xfId="1" applyNumberFormat="1" applyFont="1" applyBorder="1" applyAlignment="1">
      <alignment horizontal="left" vertical="center"/>
    </xf>
    <xf numFmtId="49" fontId="27" fillId="0" borderId="137" xfId="1" applyNumberFormat="1" applyFont="1" applyBorder="1" applyAlignment="1">
      <alignment horizontal="left" vertical="center"/>
    </xf>
    <xf numFmtId="179" fontId="34" fillId="0" borderId="63" xfId="338" applyNumberFormat="1" applyFont="1" applyBorder="1" applyAlignment="1" applyProtection="1">
      <alignment horizontal="left" wrapText="1"/>
      <protection locked="0"/>
    </xf>
    <xf numFmtId="0" fontId="9" fillId="0" borderId="57" xfId="338" applyBorder="1" applyAlignment="1">
      <alignment horizontal="left" wrapText="1"/>
    </xf>
    <xf numFmtId="0" fontId="9" fillId="0" borderId="58" xfId="338" applyBorder="1" applyAlignment="1">
      <alignment horizontal="left" wrapText="1"/>
    </xf>
    <xf numFmtId="0" fontId="9" fillId="0" borderId="57" xfId="338" applyBorder="1" applyAlignment="1">
      <alignment wrapText="1"/>
    </xf>
    <xf numFmtId="0" fontId="34" fillId="0" borderId="112" xfId="338" applyFont="1" applyBorder="1" applyAlignment="1" applyProtection="1">
      <alignment horizontal="left" wrapText="1"/>
      <protection locked="0"/>
    </xf>
    <xf numFmtId="0" fontId="9" fillId="0" borderId="113" xfId="338" applyBorder="1" applyAlignment="1">
      <alignment wrapText="1"/>
    </xf>
    <xf numFmtId="171" fontId="34" fillId="0" borderId="99" xfId="338" applyNumberFormat="1" applyFont="1" applyBorder="1" applyAlignment="1" applyProtection="1">
      <alignment horizontal="center" wrapText="1"/>
      <protection locked="0"/>
    </xf>
    <xf numFmtId="0" fontId="2" fillId="0" borderId="100" xfId="338" applyFont="1" applyBorder="1" applyAlignment="1">
      <alignment wrapText="1"/>
    </xf>
    <xf numFmtId="0" fontId="34" fillId="0" borderId="63" xfId="338" applyFont="1" applyBorder="1" applyAlignment="1" applyProtection="1">
      <alignment horizontal="center" wrapText="1"/>
      <protection locked="0"/>
    </xf>
    <xf numFmtId="0" fontId="2" fillId="0" borderId="57" xfId="338" applyFont="1" applyBorder="1" applyAlignment="1">
      <alignment horizontal="center" wrapText="1"/>
    </xf>
    <xf numFmtId="0" fontId="2" fillId="0" borderId="58" xfId="338" applyFont="1" applyBorder="1" applyAlignment="1">
      <alignment horizontal="center" wrapText="1"/>
    </xf>
    <xf numFmtId="0" fontId="33" fillId="0" borderId="0" xfId="338" applyFont="1" applyAlignment="1">
      <alignment horizontal="center" vertical="justify" wrapText="1"/>
    </xf>
    <xf numFmtId="0" fontId="9" fillId="0" borderId="23" xfId="338" applyBorder="1" applyAlignment="1">
      <alignment horizontal="center" vertical="justify" wrapText="1"/>
    </xf>
    <xf numFmtId="0" fontId="42" fillId="34" borderId="82" xfId="338" applyFont="1" applyFill="1" applyBorder="1" applyAlignment="1">
      <alignment horizontal="center" vertical="center" wrapText="1"/>
    </xf>
    <xf numFmtId="0" fontId="9" fillId="34" borderId="83" xfId="338" applyFill="1" applyBorder="1" applyAlignment="1">
      <alignment horizontal="center" vertical="center" wrapText="1"/>
    </xf>
    <xf numFmtId="0" fontId="9" fillId="34" borderId="84" xfId="338" applyFill="1" applyBorder="1" applyAlignment="1">
      <alignment horizontal="center" vertical="center" wrapText="1"/>
    </xf>
    <xf numFmtId="0" fontId="42" fillId="34" borderId="85" xfId="338" applyFont="1" applyFill="1" applyBorder="1" applyAlignment="1">
      <alignment horizontal="center" vertical="center" wrapText="1"/>
    </xf>
    <xf numFmtId="0" fontId="9" fillId="34" borderId="3" xfId="338" applyFill="1" applyBorder="1" applyAlignment="1">
      <alignment horizontal="center" vertical="center" wrapText="1"/>
    </xf>
    <xf numFmtId="0" fontId="9" fillId="34" borderId="86" xfId="338" applyFill="1" applyBorder="1" applyAlignment="1">
      <alignment horizontal="center" vertical="center" wrapText="1"/>
    </xf>
    <xf numFmtId="0" fontId="33" fillId="0" borderId="66" xfId="338" applyFont="1" applyBorder="1" applyAlignment="1">
      <alignment horizontal="center" vertical="justify" wrapText="1"/>
    </xf>
    <xf numFmtId="0" fontId="9" fillId="0" borderId="87" xfId="338" applyBorder="1" applyAlignment="1">
      <alignment horizontal="center" vertical="justify" wrapText="1"/>
    </xf>
    <xf numFmtId="0" fontId="28" fillId="34" borderId="24" xfId="338" applyFont="1" applyFill="1" applyBorder="1" applyAlignment="1" applyProtection="1">
      <alignment horizontal="center" vertical="center" wrapText="1"/>
      <protection locked="0"/>
    </xf>
    <xf numFmtId="0" fontId="9" fillId="34" borderId="2" xfId="338" applyFill="1" applyBorder="1" applyAlignment="1" applyProtection="1">
      <alignment horizontal="center" vertical="center" wrapText="1"/>
      <protection locked="0"/>
    </xf>
    <xf numFmtId="0" fontId="9" fillId="34" borderId="22" xfId="338" applyFill="1" applyBorder="1" applyAlignment="1" applyProtection="1">
      <alignment horizontal="center" vertical="center" wrapText="1"/>
      <protection locked="0"/>
    </xf>
    <xf numFmtId="0" fontId="9" fillId="34" borderId="0" xfId="338" applyFill="1" applyAlignment="1" applyProtection="1">
      <alignment horizontal="center" vertical="center" wrapText="1"/>
      <protection locked="0"/>
    </xf>
    <xf numFmtId="0" fontId="9" fillId="34" borderId="85" xfId="338" applyFill="1" applyBorder="1" applyAlignment="1" applyProtection="1">
      <alignment horizontal="center" vertical="center" wrapText="1"/>
      <protection locked="0"/>
    </xf>
    <xf numFmtId="0" fontId="9" fillId="34" borderId="3" xfId="338" applyFill="1" applyBorder="1" applyAlignment="1" applyProtection="1">
      <alignment horizontal="center" vertical="center" wrapText="1"/>
      <protection locked="0"/>
    </xf>
    <xf numFmtId="0" fontId="34" fillId="34" borderId="25" xfId="338" applyFont="1" applyFill="1" applyBorder="1" applyAlignment="1" applyProtection="1">
      <alignment wrapText="1"/>
      <protection locked="0"/>
    </xf>
    <xf numFmtId="0" fontId="9" fillId="34" borderId="23" xfId="338" applyFill="1" applyBorder="1" applyAlignment="1" applyProtection="1">
      <alignment wrapText="1"/>
      <protection locked="0"/>
    </xf>
    <xf numFmtId="0" fontId="9" fillId="34" borderId="86" xfId="338" applyFill="1" applyBorder="1" applyAlignment="1" applyProtection="1">
      <alignment wrapText="1"/>
      <protection locked="0"/>
    </xf>
    <xf numFmtId="0" fontId="33" fillId="0" borderId="0" xfId="338" applyFont="1" applyAlignment="1">
      <alignment horizontal="center" vertical="justify"/>
    </xf>
    <xf numFmtId="0" fontId="33" fillId="0" borderId="23" xfId="338" applyFont="1" applyBorder="1" applyAlignment="1">
      <alignment horizontal="center" vertical="justify"/>
    </xf>
    <xf numFmtId="0" fontId="34" fillId="35" borderId="90" xfId="338" applyFont="1" applyFill="1" applyBorder="1" applyAlignment="1" applyProtection="1">
      <alignment horizontal="center" vertical="center" wrapText="1"/>
      <protection locked="0"/>
    </xf>
    <xf numFmtId="0" fontId="34" fillId="35" borderId="48" xfId="338" applyFont="1" applyFill="1" applyBorder="1" applyAlignment="1" applyProtection="1">
      <alignment horizontal="center" vertical="center" wrapText="1"/>
      <protection locked="0"/>
    </xf>
    <xf numFmtId="0" fontId="34" fillId="35" borderId="49" xfId="338" applyFont="1" applyFill="1" applyBorder="1" applyAlignment="1" applyProtection="1">
      <alignment horizontal="center" vertical="center" wrapText="1"/>
      <protection locked="0"/>
    </xf>
    <xf numFmtId="171" fontId="34" fillId="0" borderId="94" xfId="338" applyNumberFormat="1" applyFont="1" applyBorder="1" applyAlignment="1" applyProtection="1">
      <alignment horizontal="center" wrapText="1"/>
      <protection locked="0"/>
    </xf>
    <xf numFmtId="0" fontId="2" fillId="0" borderId="3" xfId="338" applyFont="1" applyBorder="1" applyAlignment="1">
      <alignment wrapText="1"/>
    </xf>
    <xf numFmtId="0" fontId="42" fillId="34" borderId="22" xfId="338" applyFont="1" applyFill="1" applyBorder="1" applyAlignment="1">
      <alignment horizontal="center" vertical="center" wrapText="1"/>
    </xf>
    <xf numFmtId="0" fontId="9" fillId="34" borderId="0" xfId="338" applyFill="1" applyAlignment="1">
      <alignment horizontal="center" vertical="center" wrapText="1"/>
    </xf>
    <xf numFmtId="0" fontId="9" fillId="34" borderId="23" xfId="338" applyFill="1" applyBorder="1" applyAlignment="1">
      <alignment horizontal="center" vertical="center" wrapText="1"/>
    </xf>
    <xf numFmtId="0" fontId="34" fillId="35" borderId="47" xfId="338" applyFont="1" applyFill="1" applyBorder="1" applyAlignment="1">
      <alignment horizontal="center" vertical="center"/>
    </xf>
    <xf numFmtId="0" fontId="34" fillId="35" borderId="48" xfId="338" applyFont="1" applyFill="1" applyBorder="1" applyAlignment="1">
      <alignment horizontal="center" vertical="center"/>
    </xf>
    <xf numFmtId="0" fontId="34" fillId="35" borderId="49" xfId="338" applyFont="1" applyFill="1" applyBorder="1" applyAlignment="1">
      <alignment horizontal="center" vertical="center"/>
    </xf>
    <xf numFmtId="0" fontId="33" fillId="34" borderId="60" xfId="338" applyFont="1" applyFill="1" applyBorder="1" applyAlignment="1" applyProtection="1">
      <alignment horizontal="center"/>
      <protection locked="0"/>
    </xf>
    <xf numFmtId="0" fontId="33" fillId="34" borderId="61" xfId="338" applyFont="1" applyFill="1" applyBorder="1" applyAlignment="1" applyProtection="1">
      <alignment horizontal="center"/>
      <protection locked="0"/>
    </xf>
    <xf numFmtId="0" fontId="33" fillId="34" borderId="77" xfId="338" applyFont="1" applyFill="1" applyBorder="1" applyAlignment="1" applyProtection="1">
      <alignment horizontal="center"/>
      <protection locked="0"/>
    </xf>
    <xf numFmtId="0" fontId="33" fillId="34" borderId="79" xfId="338" applyFont="1" applyFill="1" applyBorder="1" applyAlignment="1">
      <alignment horizontal="center"/>
    </xf>
    <xf numFmtId="0" fontId="33" fillId="34" borderId="80" xfId="338" applyFont="1" applyFill="1" applyBorder="1" applyAlignment="1">
      <alignment horizontal="center"/>
    </xf>
    <xf numFmtId="0" fontId="33" fillId="34" borderId="81" xfId="338" applyFont="1" applyFill="1" applyBorder="1" applyAlignment="1">
      <alignment horizontal="center"/>
    </xf>
    <xf numFmtId="171" fontId="33" fillId="35" borderId="5" xfId="493" quotePrefix="1" applyNumberFormat="1" applyFont="1" applyFill="1" applyBorder="1" applyAlignment="1" applyProtection="1">
      <alignment horizontal="left" vertical="center" wrapText="1"/>
      <protection locked="0"/>
    </xf>
    <xf numFmtId="171" fontId="33" fillId="35" borderId="0" xfId="493" applyNumberFormat="1" applyFont="1" applyFill="1" applyAlignment="1" applyProtection="1">
      <alignment horizontal="left" vertical="center" wrapText="1"/>
      <protection locked="0"/>
    </xf>
    <xf numFmtId="171" fontId="33" fillId="35" borderId="6" xfId="493" applyNumberFormat="1" applyFont="1" applyFill="1" applyBorder="1" applyAlignment="1" applyProtection="1">
      <alignment horizontal="left" vertical="center" wrapText="1"/>
      <protection locked="0"/>
    </xf>
    <xf numFmtId="171" fontId="33" fillId="35" borderId="7" xfId="493" applyNumberFormat="1" applyFont="1" applyFill="1" applyBorder="1" applyAlignment="1" applyProtection="1">
      <alignment horizontal="left" vertical="center" wrapText="1"/>
      <protection locked="0"/>
    </xf>
    <xf numFmtId="171" fontId="33" fillId="35" borderId="3" xfId="493" applyNumberFormat="1" applyFont="1" applyFill="1" applyBorder="1" applyAlignment="1" applyProtection="1">
      <alignment horizontal="left" vertical="center" wrapText="1"/>
      <protection locked="0"/>
    </xf>
    <xf numFmtId="171" fontId="33" fillId="35" borderId="32" xfId="493" applyNumberFormat="1" applyFont="1" applyFill="1" applyBorder="1" applyAlignment="1" applyProtection="1">
      <alignment horizontal="left" vertical="center" wrapText="1"/>
      <protection locked="0"/>
    </xf>
    <xf numFmtId="0" fontId="85" fillId="0" borderId="19" xfId="493" quotePrefix="1" applyFont="1" applyBorder="1" applyAlignment="1">
      <alignment horizontal="center" vertical="center" wrapText="1"/>
    </xf>
    <xf numFmtId="0" fontId="85" fillId="0" borderId="20" xfId="493" applyFont="1" applyBorder="1" applyAlignment="1">
      <alignment horizontal="center" vertical="center" wrapText="1"/>
    </xf>
    <xf numFmtId="0" fontId="85" fillId="0" borderId="21" xfId="493" applyFont="1" applyBorder="1" applyAlignment="1">
      <alignment horizontal="center" vertical="center" wrapText="1"/>
    </xf>
    <xf numFmtId="0" fontId="38" fillId="0" borderId="22" xfId="338" applyFont="1" applyBorder="1" applyAlignment="1">
      <alignment horizontal="center" vertical="center"/>
    </xf>
    <xf numFmtId="0" fontId="38" fillId="0" borderId="0" xfId="338" applyFont="1" applyAlignment="1">
      <alignment horizontal="center" vertical="center"/>
    </xf>
    <xf numFmtId="0" fontId="38" fillId="0" borderId="23" xfId="338" applyFont="1" applyBorder="1" applyAlignment="1">
      <alignment horizontal="center" vertical="center"/>
    </xf>
    <xf numFmtId="49" fontId="33" fillId="0" borderId="0" xfId="338" quotePrefix="1" applyNumberFormat="1" applyFont="1" applyAlignment="1" applyProtection="1">
      <alignment horizontal="left" vertical="center"/>
      <protection locked="0"/>
    </xf>
    <xf numFmtId="49" fontId="33" fillId="0" borderId="0" xfId="338" applyNumberFormat="1" applyFont="1" applyAlignment="1" applyProtection="1">
      <alignment horizontal="left" vertical="center"/>
      <protection locked="0"/>
    </xf>
    <xf numFmtId="171" fontId="33" fillId="35" borderId="2" xfId="338" applyNumberFormat="1" applyFont="1" applyFill="1" applyBorder="1" applyAlignment="1" applyProtection="1">
      <alignment horizontal="center"/>
      <protection locked="0"/>
    </xf>
    <xf numFmtId="171" fontId="33" fillId="35" borderId="31" xfId="338" applyNumberFormat="1" applyFont="1" applyFill="1" applyBorder="1" applyAlignment="1" applyProtection="1">
      <alignment horizontal="center"/>
      <protection locked="0"/>
    </xf>
    <xf numFmtId="171" fontId="33" fillId="35" borderId="5" xfId="338" applyNumberFormat="1" applyFont="1" applyFill="1" applyBorder="1" applyAlignment="1" applyProtection="1">
      <alignment horizontal="left"/>
      <protection locked="0"/>
    </xf>
    <xf numFmtId="0" fontId="9" fillId="35" borderId="0" xfId="338" applyFill="1"/>
    <xf numFmtId="0" fontId="9" fillId="35" borderId="6" xfId="338" applyFill="1" applyBorder="1"/>
    <xf numFmtId="177" fontId="39" fillId="0" borderId="29" xfId="338" quotePrefix="1" applyNumberFormat="1" applyFont="1" applyBorder="1" applyAlignment="1">
      <alignment horizontal="left" vertical="center"/>
    </xf>
    <xf numFmtId="177" fontId="39" fillId="0" borderId="30" xfId="338" quotePrefix="1" applyNumberFormat="1" applyFont="1" applyBorder="1" applyAlignment="1">
      <alignment horizontal="left" vertical="center"/>
    </xf>
    <xf numFmtId="0" fontId="30" fillId="0" borderId="44" xfId="338" applyFont="1" applyBorder="1" applyAlignment="1">
      <alignment horizontal="left"/>
    </xf>
    <xf numFmtId="0" fontId="30" fillId="0" borderId="45" xfId="338" applyFont="1" applyBorder="1" applyAlignment="1">
      <alignment horizontal="left"/>
    </xf>
    <xf numFmtId="0" fontId="34" fillId="35" borderId="65" xfId="338" applyFont="1" applyFill="1" applyBorder="1" applyAlignment="1">
      <alignment horizontal="center" vertical="center"/>
    </xf>
    <xf numFmtId="0" fontId="34" fillId="35" borderId="66" xfId="338" applyFont="1" applyFill="1" applyBorder="1" applyAlignment="1">
      <alignment horizontal="center" vertical="center"/>
    </xf>
    <xf numFmtId="0" fontId="34" fillId="35" borderId="67" xfId="338" applyFont="1" applyFill="1" applyBorder="1" applyAlignment="1">
      <alignment horizontal="center" vertical="center"/>
    </xf>
    <xf numFmtId="0" fontId="34" fillId="35" borderId="70" xfId="338" applyFont="1" applyFill="1" applyBorder="1" applyAlignment="1">
      <alignment horizontal="center" vertical="center"/>
    </xf>
    <xf numFmtId="0" fontId="34" fillId="35" borderId="0" xfId="338" applyFont="1" applyFill="1" applyAlignment="1">
      <alignment horizontal="center" vertical="center"/>
    </xf>
    <xf numFmtId="0" fontId="34" fillId="35" borderId="71" xfId="338" applyFont="1" applyFill="1" applyBorder="1" applyAlignment="1">
      <alignment horizontal="center" vertical="center"/>
    </xf>
    <xf numFmtId="179" fontId="34" fillId="35" borderId="68" xfId="338" applyNumberFormat="1" applyFont="1" applyFill="1" applyBorder="1" applyAlignment="1">
      <alignment horizontal="center" vertical="center"/>
    </xf>
    <xf numFmtId="179" fontId="34" fillId="35" borderId="72" xfId="338" applyNumberFormat="1" applyFont="1" applyFill="1" applyBorder="1" applyAlignment="1">
      <alignment horizontal="center" vertical="center"/>
    </xf>
    <xf numFmtId="40" fontId="46" fillId="35" borderId="117" xfId="2828" applyNumberFormat="1" applyFont="1" applyFill="1" applyBorder="1" applyAlignment="1">
      <alignment horizontal="center" vertical="center" wrapText="1"/>
    </xf>
    <xf numFmtId="40" fontId="46" fillId="35" borderId="118" xfId="2828" applyNumberFormat="1" applyFont="1" applyFill="1" applyBorder="1" applyAlignment="1">
      <alignment horizontal="center" vertical="center" wrapText="1"/>
    </xf>
    <xf numFmtId="40" fontId="46" fillId="35" borderId="119" xfId="2828" applyNumberFormat="1" applyFont="1" applyFill="1" applyBorder="1" applyAlignment="1">
      <alignment horizontal="center" vertical="center" wrapText="1"/>
    </xf>
    <xf numFmtId="0" fontId="38" fillId="0" borderId="82" xfId="367" applyFont="1" applyBorder="1" applyAlignment="1">
      <alignment horizontal="center"/>
    </xf>
    <xf numFmtId="0" fontId="38" fillId="0" borderId="83" xfId="367" applyFont="1" applyBorder="1" applyAlignment="1">
      <alignment horizontal="center"/>
    </xf>
    <xf numFmtId="0" fontId="38" fillId="0" borderId="84" xfId="367" applyFont="1" applyBorder="1" applyAlignment="1">
      <alignment horizontal="center"/>
    </xf>
    <xf numFmtId="0" fontId="45" fillId="0" borderId="22" xfId="2828" applyFont="1" applyBorder="1" applyAlignment="1">
      <alignment horizontal="left"/>
    </xf>
    <xf numFmtId="0" fontId="45" fillId="0" borderId="0" xfId="2828" applyFont="1" applyAlignment="1">
      <alignment horizontal="left"/>
    </xf>
    <xf numFmtId="40" fontId="46" fillId="35" borderId="117" xfId="2828" quotePrefix="1" applyNumberFormat="1" applyFont="1" applyFill="1" applyBorder="1" applyAlignment="1">
      <alignment horizontal="center" vertical="center" wrapText="1"/>
    </xf>
    <xf numFmtId="0" fontId="4" fillId="0" borderId="137" xfId="3020" applyFont="1" applyBorder="1" applyAlignment="1">
      <alignment horizontal="left" vertical="center" wrapText="1"/>
    </xf>
    <xf numFmtId="0" fontId="4" fillId="0" borderId="28" xfId="3020" applyFont="1" applyBorder="1" applyAlignment="1">
      <alignment horizontal="left" vertical="center" wrapText="1"/>
    </xf>
    <xf numFmtId="0" fontId="87" fillId="0" borderId="0" xfId="3014" applyFont="1" applyAlignment="1">
      <alignment horizontal="center" wrapText="1"/>
    </xf>
    <xf numFmtId="0" fontId="88" fillId="0" borderId="0" xfId="3014" applyFont="1" applyAlignment="1">
      <alignment horizontal="center" wrapText="1"/>
    </xf>
    <xf numFmtId="0" fontId="33" fillId="59" borderId="38" xfId="3014" applyFont="1" applyFill="1" applyBorder="1" applyAlignment="1">
      <alignment horizontal="center" vertical="center"/>
    </xf>
    <xf numFmtId="0" fontId="33" fillId="59" borderId="144" xfId="3014" applyFont="1" applyFill="1" applyBorder="1" applyAlignment="1">
      <alignment horizontal="center" vertical="center"/>
    </xf>
    <xf numFmtId="0" fontId="33" fillId="59" borderId="145" xfId="3014" applyFont="1" applyFill="1" applyBorder="1" applyAlignment="1">
      <alignment horizontal="center" vertical="center"/>
    </xf>
    <xf numFmtId="0" fontId="4" fillId="59" borderId="135" xfId="3020" applyFont="1" applyFill="1" applyBorder="1" applyAlignment="1">
      <alignment horizontal="left" vertical="center" wrapText="1"/>
    </xf>
    <xf numFmtId="0" fontId="4" fillId="59" borderId="136" xfId="3020" applyFont="1" applyFill="1" applyBorder="1" applyAlignment="1">
      <alignment horizontal="left" vertical="center" wrapText="1"/>
    </xf>
    <xf numFmtId="0" fontId="4" fillId="0" borderId="26" xfId="3020" applyFont="1" applyBorder="1" applyAlignment="1">
      <alignment horizontal="left" vertical="center" wrapText="1"/>
    </xf>
    <xf numFmtId="0" fontId="4" fillId="0" borderId="146" xfId="3020" applyFont="1" applyBorder="1" applyAlignment="1">
      <alignment horizontal="left" vertical="center" wrapText="1"/>
    </xf>
    <xf numFmtId="0" fontId="82" fillId="0" borderId="148" xfId="3014" applyFont="1" applyBorder="1" applyAlignment="1">
      <alignment horizontal="center" vertical="center"/>
    </xf>
    <xf numFmtId="0" fontId="82" fillId="0" borderId="149" xfId="3014" applyFont="1" applyBorder="1" applyAlignment="1">
      <alignment horizontal="center" vertical="center"/>
    </xf>
    <xf numFmtId="0" fontId="82" fillId="0" borderId="150" xfId="3014" applyFont="1" applyBorder="1" applyAlignment="1">
      <alignment horizontal="center" vertical="center"/>
    </xf>
    <xf numFmtId="0" fontId="4" fillId="0" borderId="141" xfId="3020" applyFont="1" applyBorder="1" applyAlignment="1">
      <alignment horizontal="left" vertical="center" wrapText="1"/>
    </xf>
    <xf numFmtId="0" fontId="4" fillId="0" borderId="142" xfId="3020" applyFont="1" applyBorder="1" applyAlignment="1">
      <alignment horizontal="left" vertical="center" wrapText="1"/>
    </xf>
    <xf numFmtId="0" fontId="4" fillId="0" borderId="151" xfId="3020" applyFont="1" applyBorder="1" applyAlignment="1">
      <alignment horizontal="left" vertical="center" wrapText="1"/>
    </xf>
    <xf numFmtId="0" fontId="4" fillId="0" borderId="152" xfId="3020" applyFont="1" applyBorder="1" applyAlignment="1">
      <alignment horizontal="left" vertical="center" wrapText="1"/>
    </xf>
  </cellXfs>
  <cellStyles count="3022">
    <cellStyle name="20% - Accent1" xfId="27" builtinId="30" customBuiltin="1"/>
    <cellStyle name="20% - Accent1 2" xfId="2870" xr:uid="{66041140-5F7A-4A16-AC8D-793F953357EA}"/>
    <cellStyle name="20% - Accent2" xfId="30" builtinId="34" customBuiltin="1"/>
    <cellStyle name="20% - Accent2 2" xfId="2871" xr:uid="{EA95CE80-2333-4A84-AC5A-4847A03F9497}"/>
    <cellStyle name="20% - Accent3" xfId="33" builtinId="38" customBuiltin="1"/>
    <cellStyle name="20% - Accent3 2" xfId="2872" xr:uid="{19F55BF4-068B-405A-B2F8-477049B12516}"/>
    <cellStyle name="20% - Accent4" xfId="36" builtinId="42" customBuiltin="1"/>
    <cellStyle name="20% - Accent4 2" xfId="2873" xr:uid="{A871786D-8EBE-46AB-8557-B11006232F9B}"/>
    <cellStyle name="20% - Accent5" xfId="39" builtinId="46" customBuiltin="1"/>
    <cellStyle name="20% - Accent5 2" xfId="2874" xr:uid="{F0025399-88F8-4F78-8356-033E1EBD2C3C}"/>
    <cellStyle name="20% - Accent6" xfId="42" builtinId="50" customBuiltin="1"/>
    <cellStyle name="20% - Accent6 2" xfId="2875" xr:uid="{D344C2D7-A1CD-4DAF-94F3-3DB85CAB37A2}"/>
    <cellStyle name="40% - Accent1" xfId="28" builtinId="31" customBuiltin="1"/>
    <cellStyle name="40% - Accent1 2" xfId="2876" xr:uid="{D69B80EC-5FB0-49A1-A369-373E8643589E}"/>
    <cellStyle name="40% - Accent2" xfId="31" builtinId="35" customBuiltin="1"/>
    <cellStyle name="40% - Accent2 2" xfId="2877" xr:uid="{9F199605-CBB1-497D-8BE2-36FBAE803C9D}"/>
    <cellStyle name="40% - Accent3" xfId="34" builtinId="39" customBuiltin="1"/>
    <cellStyle name="40% - Accent3 2" xfId="2878" xr:uid="{FEB1D683-F15D-42DF-95F1-07D2C1F05D42}"/>
    <cellStyle name="40% - Accent4" xfId="37" builtinId="43" customBuiltin="1"/>
    <cellStyle name="40% - Accent4 2" xfId="2879" xr:uid="{79075DE0-CFE0-4D14-A1FB-B0CF86751AD0}"/>
    <cellStyle name="40% - Accent5" xfId="40" builtinId="47" customBuiltin="1"/>
    <cellStyle name="40% - Accent5 2" xfId="2880" xr:uid="{E2E77092-9C4A-43ED-8BC3-3B5E755A7ECE}"/>
    <cellStyle name="40% - Accent6" xfId="43" builtinId="51" customBuiltin="1"/>
    <cellStyle name="40% - Accent6 2" xfId="2881" xr:uid="{6347AA4B-C07A-43D8-9D40-A305F046B27A}"/>
    <cellStyle name="60% - Accent1 2" xfId="199" xr:uid="{5FCF41D7-5C3A-42A4-9D23-5724A43D2977}"/>
    <cellStyle name="60% - Accent1 2 2" xfId="2882" xr:uid="{7127321B-8475-4E08-BDF8-1AC1A5424311}"/>
    <cellStyle name="60% - Accent1 3" xfId="2836" xr:uid="{1E184CCC-8D07-44A8-B191-78AD90957A6A}"/>
    <cellStyle name="60% - Accent2 2" xfId="200" xr:uid="{E0983BE8-433D-451E-9259-0B6EAF6E234F}"/>
    <cellStyle name="60% - Accent2 2 2" xfId="2883" xr:uid="{E664BFF1-2FE9-48A4-887B-9F1F6EEBBA4F}"/>
    <cellStyle name="60% - Accent2 3" xfId="2837" xr:uid="{25EF2C17-4C2A-45EB-982E-1FA5F4F1BD22}"/>
    <cellStyle name="60% - Accent3 2" xfId="201" xr:uid="{EDA980BC-961A-446D-B715-7B0AA6CF6B56}"/>
    <cellStyle name="60% - Accent3 2 2" xfId="2884" xr:uid="{9DA7A6B4-4FE4-4776-8A64-3274CE07C7B2}"/>
    <cellStyle name="60% - Accent3 3" xfId="2838" xr:uid="{21A368CE-3E77-4280-BA50-ACFD492ABE11}"/>
    <cellStyle name="60% - Accent4 2" xfId="202" xr:uid="{54D65A3A-FF0B-4C7E-B426-C39324CFA130}"/>
    <cellStyle name="60% - Accent4 2 2" xfId="2885" xr:uid="{EB0CB8B8-4E26-41FF-B02C-77AEC55393CA}"/>
    <cellStyle name="60% - Accent4 3" xfId="2839" xr:uid="{121DA81F-7A86-4029-9902-505DC0250C06}"/>
    <cellStyle name="60% - Accent5 2" xfId="203" xr:uid="{D4D08761-F013-4FB3-A57C-0F9EE577AE22}"/>
    <cellStyle name="60% - Accent5 2 2" xfId="2886" xr:uid="{839DAE1F-B3C6-4082-B9DE-005EDEEA1881}"/>
    <cellStyle name="60% - Accent5 3" xfId="2840" xr:uid="{89E43E60-A9D3-48D8-97DB-831409ECDCEB}"/>
    <cellStyle name="60% - Accent6 2" xfId="204" xr:uid="{5EA7E24A-E4FC-4400-B15A-AE4959EDCD4B}"/>
    <cellStyle name="60% - Accent6 2 2" xfId="2887" xr:uid="{2CE57831-BA08-4711-BA7D-1C1638AB5E13}"/>
    <cellStyle name="60% - Accent6 3" xfId="2841" xr:uid="{554C00DB-B44B-48E2-9784-314345019DCC}"/>
    <cellStyle name="Accent1" xfId="26" builtinId="29" customBuiltin="1"/>
    <cellStyle name="Accent1 2" xfId="2888" xr:uid="{5B39065C-45BD-46ED-8053-246CB45D6254}"/>
    <cellStyle name="Accent2" xfId="29" builtinId="33" customBuiltin="1"/>
    <cellStyle name="Accent2 2" xfId="2889" xr:uid="{521AA820-C198-4155-91E3-AC870770F3D5}"/>
    <cellStyle name="Accent3" xfId="32" builtinId="37" customBuiltin="1"/>
    <cellStyle name="Accent3 2" xfId="2890" xr:uid="{EABC607C-77C9-42B3-BAC4-29E47EF031F1}"/>
    <cellStyle name="Accent4" xfId="35" builtinId="41" customBuiltin="1"/>
    <cellStyle name="Accent4 2" xfId="2891" xr:uid="{7667EB05-C74A-4A55-BD01-323F5806D8CD}"/>
    <cellStyle name="Accent5" xfId="38" builtinId="45" customBuiltin="1"/>
    <cellStyle name="Accent5 2" xfId="2892" xr:uid="{9B07F337-823B-43F7-B9F4-06DB7FAC07AF}"/>
    <cellStyle name="Accent6" xfId="41" builtinId="49" customBuiltin="1"/>
    <cellStyle name="Accent6 2" xfId="2893" xr:uid="{4B2F3125-EEAE-4917-A0D8-D55E30D8DEA9}"/>
    <cellStyle name="ÆÕÍ¨_BOQC" xfId="84" xr:uid="{CAFCF885-823B-4AE8-9AA9-8B60D0772E9B}"/>
    <cellStyle name="Bad" xfId="17" builtinId="27" customBuiltin="1"/>
    <cellStyle name="Bad 2" xfId="2894" xr:uid="{F567D1C4-8DE0-47EC-AD1E-6FEC29230562}"/>
    <cellStyle name="Calculation" xfId="20" builtinId="22" customBuiltin="1"/>
    <cellStyle name="Calculation 2" xfId="2911" xr:uid="{87E801BF-7DAA-4165-B228-19E2AE0446DE}"/>
    <cellStyle name="Calculation 3" xfId="2895" xr:uid="{6AF56CC8-3C04-4025-AAB8-BF06F2D9FAA9}"/>
    <cellStyle name="Check Cell" xfId="22" builtinId="23" customBuiltin="1"/>
    <cellStyle name="Check Cell 2" xfId="2896" xr:uid="{94F10902-638D-48CD-B897-E12AE3CB2CD5}"/>
    <cellStyle name="Comma" xfId="2825" builtinId="3"/>
    <cellStyle name="Comma 10" xfId="205" xr:uid="{468532EF-031A-4DFE-AF42-07E08414B21A}"/>
    <cellStyle name="Comma 10 2" xfId="357" xr:uid="{09FAFD68-0F8C-45EC-B0DE-7475DECA2F74}"/>
    <cellStyle name="Comma 10 2 2" xfId="402" xr:uid="{E182577C-29D2-4B22-8EB4-B4A7F47BE742}"/>
    <cellStyle name="Comma 10 2 2 2" xfId="2656" xr:uid="{902CE9CF-A7FF-4175-A24F-033291F4215D}"/>
    <cellStyle name="Comma 10 2 3" xfId="2050" xr:uid="{67AB6C16-E4F9-4F87-833B-135B77F75C1D}"/>
    <cellStyle name="Comma 10 2 4" xfId="859" xr:uid="{AF103B86-A1AA-48F3-A46C-C3BFC56F3CAA}"/>
    <cellStyle name="Comma 10 3" xfId="358" xr:uid="{ED0159AF-2669-4426-9373-2969DA03B18E}"/>
    <cellStyle name="Comma 10 3 2" xfId="2353" xr:uid="{253E1A2A-4C85-4D29-AE82-CDD57B841AB4}"/>
    <cellStyle name="Comma 10 3 3" xfId="1150" xr:uid="{9D03309A-6F00-448E-89AA-0AAAA1FC4C5A}"/>
    <cellStyle name="Comma 10 4" xfId="362" xr:uid="{ABB8F43B-C376-4BE3-B028-E39F891E8A23}"/>
    <cellStyle name="Comma 10 5" xfId="577" xr:uid="{9A58BF3E-4227-4321-A911-F76A79589F4C}"/>
    <cellStyle name="Comma 10 6" xfId="2814" xr:uid="{A6F9D93F-6628-433E-9A32-E016F96EED67}"/>
    <cellStyle name="Comma 10 7" xfId="2998" xr:uid="{34185949-9C80-4B09-8D96-485DC03F276A}"/>
    <cellStyle name="Comma 11" xfId="339" xr:uid="{F954424B-30A3-4AEA-9DF8-2141AE4F4AA5}"/>
    <cellStyle name="Comma 11 2" xfId="193" xr:uid="{60FCFFAB-C753-41ED-A38A-BFBFBAED13C8}"/>
    <cellStyle name="Comma 11 2 2" xfId="2505" xr:uid="{B585EF81-9B8D-42C4-BE0F-F9E59EB4F842}"/>
    <cellStyle name="Comma 11 2 3" xfId="1300" xr:uid="{BC6E9E6E-E1C0-4739-BD18-346659258D14}"/>
    <cellStyle name="Comma 11 3" xfId="371" xr:uid="{8EA9BB0B-F0DD-42E8-9740-437B440DBF54}"/>
    <cellStyle name="Comma 11 4" xfId="421" xr:uid="{9769F0CF-B66A-4A75-8D80-1E500018CD63}"/>
    <cellStyle name="Comma 11 5" xfId="3000" xr:uid="{4DF3243E-4CB6-426E-B0DD-5C62A28675C6}"/>
    <cellStyle name="Comma 12" xfId="45" xr:uid="{CEA90AE3-A2B1-4A3B-B4DA-67AD1BC79B5C}"/>
    <cellStyle name="Comma 12 2" xfId="2202" xr:uid="{638A93FA-1521-4DC8-80AE-56869C64710F}"/>
    <cellStyle name="Comma 12 3" xfId="1004" xr:uid="{3AD2BDF3-1170-42AF-A73A-902847895D8B}"/>
    <cellStyle name="Comma 12 4" xfId="3008" xr:uid="{B0706951-9CBF-4AFE-B842-0436FC5E4BB3}"/>
    <cellStyle name="Comma 13" xfId="354" xr:uid="{6D5859F2-CFD6-429F-9F2C-7B91D9F3BCC6}"/>
    <cellStyle name="Comma 14" xfId="448" xr:uid="{557A296C-7A9A-4EF1-AE6C-24C6A82ED94A}"/>
    <cellStyle name="Comma 15" xfId="2810" xr:uid="{3CFEFF80-8406-49C3-AB06-E402710A9201}"/>
    <cellStyle name="Comma 16" xfId="2927" xr:uid="{DE828854-0DE2-4124-B0BB-E8747FF6F090}"/>
    <cellStyle name="Comma 17" xfId="3021" xr:uid="{ECAEC87B-F4A1-444D-80F4-C4FA4C518A33}"/>
    <cellStyle name="Comma 2" xfId="2" xr:uid="{11BA6876-0022-49D6-B6F5-CAE21E048750}"/>
    <cellStyle name="Comma 2 10" xfId="195" xr:uid="{D8FDF655-F1AC-4171-9A59-4125E812DC64}"/>
    <cellStyle name="Comma 2 11" xfId="2842" xr:uid="{34D1022C-8F07-4E2B-9579-1EBB43E16D74}"/>
    <cellStyle name="Comma 2 2" xfId="9" xr:uid="{3F7F0C30-D5DD-4356-8157-3338B46FD387}"/>
    <cellStyle name="Comma 2 2 10" xfId="2843" xr:uid="{6F1CF93A-61B9-438A-A567-F5C77B9F5E23}"/>
    <cellStyle name="Comma 2 2 2" xfId="76" xr:uid="{33E44DE1-04E5-480C-835D-873270EC79BD}"/>
    <cellStyle name="Comma 2 2 2 2" xfId="220" xr:uid="{D88489AE-4378-474F-969A-25DA65EA7675}"/>
    <cellStyle name="Comma 2 2 2 2 2" xfId="188" xr:uid="{74112BA7-7060-4DF0-B522-C4EB81C6C106}"/>
    <cellStyle name="Comma 2 2 2 2 2 2" xfId="709" xr:uid="{B7598509-A6C0-4110-AA5B-DEF9B2197395}"/>
    <cellStyle name="Comma 2 2 2 2 2 2 2" xfId="997" xr:uid="{7CFADA52-A168-46E1-9F8A-6BEC23CAA4F3}"/>
    <cellStyle name="Comma 2 2 2 2 2 2 2 2" xfId="1592" xr:uid="{AE0EE2A6-4B76-43B6-99F1-F5E6E7D3D0DF}"/>
    <cellStyle name="Comma 2 2 2 2 2 2 2 2 2" xfId="2801" xr:uid="{280D248B-6824-4243-9A55-82294A73D583}"/>
    <cellStyle name="Comma 2 2 2 2 2 2 2 3" xfId="2195" xr:uid="{F1FC68EA-7CCA-4DA0-A28A-8197387641E2}"/>
    <cellStyle name="Comma 2 2 2 2 2 2 3" xfId="1293" xr:uid="{207987F7-724D-4B1E-8583-656847E75990}"/>
    <cellStyle name="Comma 2 2 2 2 2 2 3 2" xfId="2498" xr:uid="{F9849413-3AC4-4399-924A-CE0FC7FC5492}"/>
    <cellStyle name="Comma 2 2 2 2 2 2 4" xfId="1893" xr:uid="{46A6B49C-BCD7-4EB7-B980-3A7916113C4B}"/>
    <cellStyle name="Comma 2 2 2 2 2 3" xfId="852" xr:uid="{B22837F3-0BDE-42A6-8C79-FC469C0C622F}"/>
    <cellStyle name="Comma 2 2 2 2 2 3 2" xfId="1443" xr:uid="{2396F860-288D-459F-B0DE-4F8E58734AF8}"/>
    <cellStyle name="Comma 2 2 2 2 2 3 2 2" xfId="2649" xr:uid="{459A5ECF-A30F-4409-8D4F-B313727DA35C}"/>
    <cellStyle name="Comma 2 2 2 2 2 3 3" xfId="2043" xr:uid="{095EF708-E5FE-47D9-BACC-CC2886464D69}"/>
    <cellStyle name="Comma 2 2 2 2 2 4" xfId="1143" xr:uid="{CB8A85C0-9E9E-4EA8-B776-37C078555CDB}"/>
    <cellStyle name="Comma 2 2 2 2 2 4 2" xfId="2346" xr:uid="{AF8C2D5E-D7ED-430F-909E-7DDBD5171B75}"/>
    <cellStyle name="Comma 2 2 2 2 2 5" xfId="1742" xr:uid="{CF6AF8E5-73BD-46C4-A98E-B70556BE49C0}"/>
    <cellStyle name="Comma 2 2 2 2 2 6" xfId="571" xr:uid="{A1E41C01-3C88-44F9-83D7-2E619DDE49AD}"/>
    <cellStyle name="Comma 2 2 2 2 3" xfId="638" xr:uid="{6F6E7D70-8CF2-44D8-AF92-6A2F6F327DF7}"/>
    <cellStyle name="Comma 2 2 2 2 3 2" xfId="922" xr:uid="{32A7F09A-5DFB-4E5D-9987-46AABFC8AA6A}"/>
    <cellStyle name="Comma 2 2 2 2 3 2 2" xfId="1514" xr:uid="{F6A59897-D2E8-4507-9E7E-6D989D92973B}"/>
    <cellStyle name="Comma 2 2 2 2 3 2 2 2" xfId="2723" xr:uid="{77C996F6-F5DE-48EE-A125-26A0ADB8B2EA}"/>
    <cellStyle name="Comma 2 2 2 2 3 2 3" xfId="2117" xr:uid="{E1028008-F898-486A-8430-F6A125719887}"/>
    <cellStyle name="Comma 2 2 2 2 3 3" xfId="1215" xr:uid="{30E80B0A-82C2-456B-BCDB-30E85B508D65}"/>
    <cellStyle name="Comma 2 2 2 2 3 3 2" xfId="2420" xr:uid="{3AE40425-4D0E-4CD2-8090-CBFDBA3F9992}"/>
    <cellStyle name="Comma 2 2 2 2 3 4" xfId="1815" xr:uid="{22B17EFD-EC1E-451F-8839-AFD316DDE2CB}"/>
    <cellStyle name="Comma 2 2 2 2 4" xfId="777" xr:uid="{F4AEA689-DE1D-4FC9-84D0-DA831DBCE456}"/>
    <cellStyle name="Comma 2 2 2 2 4 2" xfId="1365" xr:uid="{3BF30203-7D45-4EA3-B350-33C1A770D8F5}"/>
    <cellStyle name="Comma 2 2 2 2 4 2 2" xfId="2571" xr:uid="{D4010846-AA3A-4B36-84CA-85EA41608524}"/>
    <cellStyle name="Comma 2 2 2 2 4 3" xfId="1965" xr:uid="{41DFB489-E548-4B30-8B0C-5DE23E197887}"/>
    <cellStyle name="Comma 2 2 2 2 5" xfId="1067" xr:uid="{78ABA371-AB9B-4E0E-8551-665D9312CA5E}"/>
    <cellStyle name="Comma 2 2 2 2 5 2" xfId="2268" xr:uid="{189A8A86-687D-4CBE-8CC9-8490BD3DF157}"/>
    <cellStyle name="Comma 2 2 2 2 6" xfId="1664" xr:uid="{ABDFA12E-1B41-4594-928B-D38D7D751492}"/>
    <cellStyle name="Comma 2 2 2 2 7" xfId="499" xr:uid="{8A6FA6A0-6F48-4629-ADDB-F1207658A770}"/>
    <cellStyle name="Comma 2 2 2 3" xfId="372" xr:uid="{82C26FA1-DDB9-4A94-A298-FF19D31789ED}"/>
    <cellStyle name="Comma 2 2 2 3 2" xfId="675" xr:uid="{04F078FD-9702-4E1A-8CEE-5AF84E634DC5}"/>
    <cellStyle name="Comma 2 2 2 3 2 2" xfId="961" xr:uid="{E90D10E5-3B17-43CD-A33A-4C8BA081DFC9}"/>
    <cellStyle name="Comma 2 2 2 3 2 2 2" xfId="1556" xr:uid="{6EDEC14B-E7A1-43C3-8C4C-D21035711865}"/>
    <cellStyle name="Comma 2 2 2 3 2 2 2 2" xfId="2765" xr:uid="{8CE2A7CC-CDCE-47A3-9640-AB41E01906B6}"/>
    <cellStyle name="Comma 2 2 2 3 2 2 3" xfId="2159" xr:uid="{1DFE0E2C-AB23-4C93-BB07-0A1A515B2B40}"/>
    <cellStyle name="Comma 2 2 2 3 2 3" xfId="1257" xr:uid="{9EF83280-8F4F-4D42-9696-FC2565774563}"/>
    <cellStyle name="Comma 2 2 2 3 2 3 2" xfId="2462" xr:uid="{EE184A32-B1D0-44CE-9AB6-85F9D8EB4839}"/>
    <cellStyle name="Comma 2 2 2 3 2 4" xfId="1857" xr:uid="{2FACA069-6189-477E-94F5-2973B39285C0}"/>
    <cellStyle name="Comma 2 2 2 3 3" xfId="816" xr:uid="{E32C6F67-9206-444E-AC72-1469C0169304}"/>
    <cellStyle name="Comma 2 2 2 3 3 2" xfId="1407" xr:uid="{28A7BBDE-79F9-437E-92BA-1B7FDE5FD690}"/>
    <cellStyle name="Comma 2 2 2 3 3 2 2" xfId="2613" xr:uid="{CE8928AA-0F99-4832-A5ED-DAD05DBB58E3}"/>
    <cellStyle name="Comma 2 2 2 3 3 3" xfId="2007" xr:uid="{115C91A6-7BF2-48CE-92CE-42741A23855A}"/>
    <cellStyle name="Comma 2 2 2 3 4" xfId="1108" xr:uid="{44544E26-065F-431F-A373-778C7184AEA0}"/>
    <cellStyle name="Comma 2 2 2 3 4 2" xfId="2310" xr:uid="{DDA06ED3-06C5-4530-88A1-2D889E7593F4}"/>
    <cellStyle name="Comma 2 2 2 3 5" xfId="1706" xr:uid="{2D4F1B3E-0201-46FB-8D31-D3375494B63C}"/>
    <cellStyle name="Comma 2 2 2 3 6" xfId="537" xr:uid="{43D11572-503A-4519-8AC6-C2C272DC6624}"/>
    <cellStyle name="Comma 2 2 2 4" xfId="398" xr:uid="{811B074B-C537-4514-B101-0B9C5C0E64B8}"/>
    <cellStyle name="Comma 2 2 2 4 2" xfId="887" xr:uid="{2EBFD440-A024-453A-8178-B8008F7FD924}"/>
    <cellStyle name="Comma 2 2 2 4 2 2" xfId="1478" xr:uid="{2727F7D8-3CF4-491A-A33C-3ECBCAC65C8C}"/>
    <cellStyle name="Comma 2 2 2 4 2 2 2" xfId="2687" xr:uid="{32188FB7-3B5B-4310-A42F-48C28A7309E7}"/>
    <cellStyle name="Comma 2 2 2 4 2 3" xfId="2081" xr:uid="{E860D7EA-CC31-4232-996D-FB87552083A1}"/>
    <cellStyle name="Comma 2 2 2 4 3" xfId="1179" xr:uid="{4921C78E-2E5D-4814-AB15-6105AD4E2087}"/>
    <cellStyle name="Comma 2 2 2 4 3 2" xfId="2384" xr:uid="{B4E70AA0-2BC8-4935-A137-4DA071C72574}"/>
    <cellStyle name="Comma 2 2 2 4 4" xfId="1779" xr:uid="{9DB7351F-5022-4617-ABDA-4FFEF3643FA6}"/>
    <cellStyle name="Comma 2 2 2 4 5" xfId="605" xr:uid="{05E533B7-E4A5-427B-8FC8-20FA690C8342}"/>
    <cellStyle name="Comma 2 2 2 5" xfId="742" xr:uid="{394B5F53-37EC-4594-9677-69199D5001DF}"/>
    <cellStyle name="Comma 2 2 2 5 2" xfId="1329" xr:uid="{FB0DBBE3-1F97-42C5-A60D-793880581643}"/>
    <cellStyle name="Comma 2 2 2 5 2 2" xfId="2535" xr:uid="{0276E2CC-93A2-4E75-B37A-B61C86D5F665}"/>
    <cellStyle name="Comma 2 2 2 5 3" xfId="1929" xr:uid="{5D3A66A3-F1F1-46B1-98C3-0C840D8B4B46}"/>
    <cellStyle name="Comma 2 2 2 6" xfId="1032" xr:uid="{4F421087-5C96-435B-A9C0-747E30066B81}"/>
    <cellStyle name="Comma 2 2 2 6 2" xfId="2232" xr:uid="{F0DBEC2A-0F8A-44E9-BD23-EC002D1B38FF}"/>
    <cellStyle name="Comma 2 2 2 7" xfId="1628" xr:uid="{1E3C8D97-6EFD-4C45-924E-1226BEFBD7A2}"/>
    <cellStyle name="Comma 2 2 2 8" xfId="467" xr:uid="{61622C5E-5EB1-4476-B605-B082E91CDC82}"/>
    <cellStyle name="Comma 2 2 2 9" xfId="2989" xr:uid="{12753A8F-EE5D-401C-BBB3-90540CD78B40}"/>
    <cellStyle name="Comma 2 2 3" xfId="87" xr:uid="{B57C5C39-69F0-485A-853C-347BCDE08C11}"/>
    <cellStyle name="Comma 2 2 3 2" xfId="229" xr:uid="{C57B4523-F457-4427-B26D-D52F070AE78D}"/>
    <cellStyle name="Comma 2 2 3 2 2" xfId="692" xr:uid="{D1EC189A-D15A-4BCD-91B8-BFBD6FA6F74C}"/>
    <cellStyle name="Comma 2 2 3 2 2 2" xfId="980" xr:uid="{4C0F2608-F7BA-4599-9A9A-4A9E1A5C3C98}"/>
    <cellStyle name="Comma 2 2 3 2 2 2 2" xfId="1575" xr:uid="{9DACA5E5-D0CD-48CB-85BC-435EA31BD7E3}"/>
    <cellStyle name="Comma 2 2 3 2 2 2 2 2" xfId="2784" xr:uid="{F3ABB0F9-2B48-4E70-BECA-BE07F373301F}"/>
    <cellStyle name="Comma 2 2 3 2 2 2 3" xfId="2178" xr:uid="{29E69B4C-EB12-4499-85E8-7AA078C1089B}"/>
    <cellStyle name="Comma 2 2 3 2 2 3" xfId="1276" xr:uid="{7BA65C1C-406E-4C65-82D2-B90D6E7F44B4}"/>
    <cellStyle name="Comma 2 2 3 2 2 3 2" xfId="2481" xr:uid="{8A37B5BF-EFF1-4491-8E4C-712D330956F6}"/>
    <cellStyle name="Comma 2 2 3 2 2 4" xfId="1876" xr:uid="{3286938F-A773-46DD-A166-D431019A283A}"/>
    <cellStyle name="Comma 2 2 3 2 3" xfId="835" xr:uid="{F0F92AC0-0D8E-48E2-BC37-FA3765EF7C34}"/>
    <cellStyle name="Comma 2 2 3 2 3 2" xfId="1426" xr:uid="{370B294F-083E-4A44-BE7E-D1F14E24CE3E}"/>
    <cellStyle name="Comma 2 2 3 2 3 2 2" xfId="2632" xr:uid="{E39DDDDB-C6E3-4941-8D62-86A2367EA584}"/>
    <cellStyle name="Comma 2 2 3 2 3 3" xfId="2026" xr:uid="{42B61B56-FFD7-425E-97CE-9C89BF59562F}"/>
    <cellStyle name="Comma 2 2 3 2 4" xfId="1126" xr:uid="{DD2DD2E3-0C56-412F-802E-903FA99DD9F1}"/>
    <cellStyle name="Comma 2 2 3 2 4 2" xfId="2329" xr:uid="{AC144F37-C162-4092-8E37-E23731CDE69C}"/>
    <cellStyle name="Comma 2 2 3 2 5" xfId="1725" xr:uid="{6928B512-2828-478E-8F0A-EC3125C2E575}"/>
    <cellStyle name="Comma 2 2 3 2 6" xfId="554" xr:uid="{14FA9F29-8EF9-4923-B31F-43D64B0443FA}"/>
    <cellStyle name="Comma 2 2 3 3" xfId="404" xr:uid="{A9E239BE-DA27-466E-A452-9A52C07C081D}"/>
    <cellStyle name="Comma 2 2 3 3 2" xfId="905" xr:uid="{B0F4D0D5-778E-42CA-A948-C85389FCC12E}"/>
    <cellStyle name="Comma 2 2 3 3 2 2" xfId="1497" xr:uid="{70DBC57D-74B8-4E14-8C83-444F17FE94C8}"/>
    <cellStyle name="Comma 2 2 3 3 2 2 2" xfId="2706" xr:uid="{982A4C47-2764-4FA9-B156-ED4AEC72E7A7}"/>
    <cellStyle name="Comma 2 2 3 3 2 3" xfId="2100" xr:uid="{38655FF1-A990-4826-8941-159969273C52}"/>
    <cellStyle name="Comma 2 2 3 3 3" xfId="1198" xr:uid="{5C092D09-26E9-4454-AC47-0AE1AE3060D5}"/>
    <cellStyle name="Comma 2 2 3 3 3 2" xfId="2403" xr:uid="{E4973641-6431-40D8-A5B9-7C86C411EDFF}"/>
    <cellStyle name="Comma 2 2 3 3 4" xfId="1798" xr:uid="{1B608668-843E-4AC7-AA8E-A434A7F068B5}"/>
    <cellStyle name="Comma 2 2 3 3 5" xfId="621" xr:uid="{49DDB545-A209-4475-891C-16870CC2F77D}"/>
    <cellStyle name="Comma 2 2 3 4" xfId="760" xr:uid="{1E6CA8A1-8961-4B19-8004-9188DE91273B}"/>
    <cellStyle name="Comma 2 2 3 4 2" xfId="1348" xr:uid="{450D7389-2404-4C14-895D-F114C7E9B584}"/>
    <cellStyle name="Comma 2 2 3 4 2 2" xfId="2554" xr:uid="{B56C62BC-BFA2-4858-85DF-934D626F36AB}"/>
    <cellStyle name="Comma 2 2 3 4 3" xfId="1948" xr:uid="{E9B7CBD6-3DC2-4943-A982-96E8782AF025}"/>
    <cellStyle name="Comma 2 2 3 5" xfId="1050" xr:uid="{BE54586A-569A-430C-88F7-5DD67AD8E6A8}"/>
    <cellStyle name="Comma 2 2 3 5 2" xfId="2251" xr:uid="{5C6EFDA9-7B27-4863-A55B-F5BE6D1F25C7}"/>
    <cellStyle name="Comma 2 2 3 6" xfId="1647" xr:uid="{BAFBDA36-CB72-40D3-BD04-E828028AEB21}"/>
    <cellStyle name="Comma 2 2 3 7" xfId="483" xr:uid="{5BA64CF3-8A34-488A-B7E6-DCA97B94DFFE}"/>
    <cellStyle name="Comma 2 2 3 8" xfId="2936" xr:uid="{9C4F336A-1F60-4610-BE5C-A05505FF7390}"/>
    <cellStyle name="Comma 2 2 4" xfId="215" xr:uid="{288300C5-8C15-4CF8-97B2-05464A0646A9}"/>
    <cellStyle name="Comma 2 2 4 2" xfId="658" xr:uid="{53C79D34-A3E6-43EB-8322-61422030C745}"/>
    <cellStyle name="Comma 2 2 4 2 2" xfId="945" xr:uid="{D5B63122-51AA-4AC7-B8CE-7E0F631FBB89}"/>
    <cellStyle name="Comma 2 2 4 2 2 2" xfId="1539" xr:uid="{EA5765C0-99BA-43D6-B1ED-37466E65C6E7}"/>
    <cellStyle name="Comma 2 2 4 2 2 2 2" xfId="2748" xr:uid="{DCB9DD59-2A3B-4721-8AF6-0D558585AA1F}"/>
    <cellStyle name="Comma 2 2 4 2 2 3" xfId="2142" xr:uid="{1CB5BCDD-78FB-488E-8B09-DC2870215951}"/>
    <cellStyle name="Comma 2 2 4 2 3" xfId="1240" xr:uid="{0FE5BF81-6740-4556-A185-5C2C47AA793F}"/>
    <cellStyle name="Comma 2 2 4 2 3 2" xfId="2445" xr:uid="{2D32BD7F-9EA5-49E5-B529-0FBBCB85439B}"/>
    <cellStyle name="Comma 2 2 4 2 4" xfId="1840" xr:uid="{9323A6EF-5F05-45E6-B149-C5CA62C9B930}"/>
    <cellStyle name="Comma 2 2 4 3" xfId="800" xr:uid="{C161BDC6-670C-43D8-A8B0-B606ED3D6C59}"/>
    <cellStyle name="Comma 2 2 4 3 2" xfId="1390" xr:uid="{72C34382-7538-4171-BFA3-515A805AECBB}"/>
    <cellStyle name="Comma 2 2 4 3 2 2" xfId="2596" xr:uid="{58D73020-FB7A-4941-9B47-258B25D1ADE9}"/>
    <cellStyle name="Comma 2 2 4 3 3" xfId="1990" xr:uid="{ABE8DAA9-42DB-42F7-BEDA-B5321B5980A4}"/>
    <cellStyle name="Comma 2 2 4 4" xfId="1091" xr:uid="{587D8E39-683E-46D5-801D-1A1E3DFFB6DD}"/>
    <cellStyle name="Comma 2 2 4 4 2" xfId="2293" xr:uid="{4005EE0D-F9AB-449E-82CA-ECB774EEEF55}"/>
    <cellStyle name="Comma 2 2 4 5" xfId="1689" xr:uid="{26C68B89-700B-465B-B5D7-C6FB50E14DCF}"/>
    <cellStyle name="Comma 2 2 4 6" xfId="520" xr:uid="{0BD098CE-4616-4A34-A6D9-2B1B804EAA63}"/>
    <cellStyle name="Comma 2 2 4 7" xfId="2973" xr:uid="{332B6F36-7417-4E93-BE0D-D607BAB77C13}"/>
    <cellStyle name="Comma 2 2 5" xfId="328" xr:uid="{B1E0933B-5045-463E-BF10-89AE1C3AFE08}"/>
    <cellStyle name="Comma 2 2 5 2" xfId="871" xr:uid="{7A7793F2-970E-4ED4-B9B5-0FCA1B7D4A7D}"/>
    <cellStyle name="Comma 2 2 5 2 2" xfId="1462" xr:uid="{9D1A2C9E-BC73-4907-A4FD-C3167EE97A49}"/>
    <cellStyle name="Comma 2 2 5 2 2 2" xfId="2670" xr:uid="{8EC55023-8C7B-4D83-93CC-4E8D0BE1E39B}"/>
    <cellStyle name="Comma 2 2 5 2 3" xfId="2064" xr:uid="{6190F962-50AB-45C6-888E-E9152E7AE339}"/>
    <cellStyle name="Comma 2 2 5 3" xfId="1163" xr:uid="{A636937C-1681-47C9-A6EE-26148D7EFFC8}"/>
    <cellStyle name="Comma 2 2 5 3 2" xfId="2367" xr:uid="{717EAD64-6D73-4B96-9EF5-E21402C06171}"/>
    <cellStyle name="Comma 2 2 5 4" xfId="1762" xr:uid="{0F9CD3A1-FCF1-4A96-AB02-EC3AE6294BCC}"/>
    <cellStyle name="Comma 2 2 5 5" xfId="588" xr:uid="{476470B3-88A9-4AE4-8ACA-AF941F20A952}"/>
    <cellStyle name="Comma 2 2 6" xfId="62" xr:uid="{335872CE-520D-4F88-B2E5-CEC882ABAC16}"/>
    <cellStyle name="Comma 2 2 6 2" xfId="1313" xr:uid="{A5663A3E-5DDC-46BE-9934-E9F788918936}"/>
    <cellStyle name="Comma 2 2 6 2 2" xfId="2518" xr:uid="{09A3FEFC-5EA8-46C6-8632-F27455DA14D0}"/>
    <cellStyle name="Comma 2 2 6 3" xfId="1912" xr:uid="{5DAC8EFA-565A-4DF4-B6CA-ECE9DE13B617}"/>
    <cellStyle name="Comma 2 2 6 4" xfId="726" xr:uid="{DB436439-86FA-4792-B20B-B9698F6D72ED}"/>
    <cellStyle name="Comma 2 2 7" xfId="405" xr:uid="{D5697736-77D4-446C-862F-4A72E514EEEA}"/>
    <cellStyle name="Comma 2 2 7 2" xfId="2215" xr:uid="{818DBCD4-5CB3-4CF6-928A-2DC88F535614}"/>
    <cellStyle name="Comma 2 2 7 3" xfId="1016" xr:uid="{C926CC91-34A9-4A11-A013-55ADB77AB50D}"/>
    <cellStyle name="Comma 2 2 8" xfId="1611" xr:uid="{68B15BFB-AB56-4D16-B987-AC9BBE9507D9}"/>
    <cellStyle name="Comma 2 2 9" xfId="384" xr:uid="{437DB18A-A0B4-4F60-9A3D-637B10D5A8F3}"/>
    <cellStyle name="Comma 2 3" xfId="71" xr:uid="{C82C22CE-86F9-4B17-9E06-156B47AAB521}"/>
    <cellStyle name="Comma 2 3 10" xfId="3012" xr:uid="{36FD5E6D-E588-4DE3-840A-A9041384A435}"/>
    <cellStyle name="Comma 2 3 2" xfId="89" xr:uid="{3E52B498-993A-462D-872D-BDC599A0BD4F}"/>
    <cellStyle name="Comma 2 3 2 2" xfId="231" xr:uid="{FEA1C944-F0A2-4D9A-93F9-191A49931361}"/>
    <cellStyle name="Comma 2 3 2 2 2" xfId="703" xr:uid="{321BFDFB-F762-4AB3-8526-3F4EE0B16869}"/>
    <cellStyle name="Comma 2 3 2 2 2 2" xfId="991" xr:uid="{2D391C3A-3AF4-40CC-9DB1-4B1DC0E2D8BB}"/>
    <cellStyle name="Comma 2 3 2 2 2 2 2" xfId="1586" xr:uid="{CC9087A1-D502-4FB3-881A-5A74B352B632}"/>
    <cellStyle name="Comma 2 3 2 2 2 2 2 2" xfId="2795" xr:uid="{58AA7EC2-2503-4B4C-8777-285F2A92C0F1}"/>
    <cellStyle name="Comma 2 3 2 2 2 2 3" xfId="2189" xr:uid="{24CCBA7F-316A-4E99-8B94-1D2549BC05AE}"/>
    <cellStyle name="Comma 2 3 2 2 2 3" xfId="1287" xr:uid="{37C4E945-0D0C-40F5-B4EA-027244C333BA}"/>
    <cellStyle name="Comma 2 3 2 2 2 3 2" xfId="2492" xr:uid="{CA30403A-1ACB-4CDA-B206-28C351BE802A}"/>
    <cellStyle name="Comma 2 3 2 2 2 4" xfId="1887" xr:uid="{B04AD042-4F4A-41C8-BFE6-D5C106F63A0A}"/>
    <cellStyle name="Comma 2 3 2 2 3" xfId="846" xr:uid="{C90A5866-77D0-4799-B823-5834A8C2EA80}"/>
    <cellStyle name="Comma 2 3 2 2 3 2" xfId="1437" xr:uid="{2C08083A-878D-4BAB-A28B-3DCA3C91FA06}"/>
    <cellStyle name="Comma 2 3 2 2 3 2 2" xfId="2643" xr:uid="{B13B6915-7DDE-40C2-89DD-0941170950E9}"/>
    <cellStyle name="Comma 2 3 2 2 3 3" xfId="2037" xr:uid="{E5CEFAE4-6F6A-4FD3-A492-59733A326B59}"/>
    <cellStyle name="Comma 2 3 2 2 4" xfId="1137" xr:uid="{08944E0C-7E20-4913-954A-14F4A2CA6A7A}"/>
    <cellStyle name="Comma 2 3 2 2 4 2" xfId="2340" xr:uid="{2C238EAD-E3AC-48AF-A05A-00C04312BE8A}"/>
    <cellStyle name="Comma 2 3 2 2 5" xfId="1736" xr:uid="{B4880FA4-24D7-4950-B870-DC0B0A835514}"/>
    <cellStyle name="Comma 2 3 2 2 6" xfId="565" xr:uid="{E4F1ECE3-4DDF-4B69-909C-FD2EA0ACDF90}"/>
    <cellStyle name="Comma 2 3 2 3" xfId="632" xr:uid="{85BDE70B-B5CB-41B5-A6AA-A5774D8BA53B}"/>
    <cellStyle name="Comma 2 3 2 3 2" xfId="916" xr:uid="{55B6DDE8-7BCA-4965-8AD9-588B49EF9313}"/>
    <cellStyle name="Comma 2 3 2 3 2 2" xfId="1508" xr:uid="{E1305C0E-460A-4C09-BBF6-5F3BCC75137C}"/>
    <cellStyle name="Comma 2 3 2 3 2 2 2" xfId="2717" xr:uid="{F8BAF3A2-E028-4274-B25F-FE650664E7A7}"/>
    <cellStyle name="Comma 2 3 2 3 2 3" xfId="2111" xr:uid="{C1711E62-0FC3-47F1-BE16-AFDDF3D98BF9}"/>
    <cellStyle name="Comma 2 3 2 3 3" xfId="1209" xr:uid="{7FE5B83E-30D1-4B5B-B260-7A453FEF2775}"/>
    <cellStyle name="Comma 2 3 2 3 3 2" xfId="2414" xr:uid="{A65F0F43-7335-4D37-9BD7-D64CB6BE88AC}"/>
    <cellStyle name="Comma 2 3 2 3 4" xfId="1809" xr:uid="{B4A0337A-C0E1-44DF-9D22-D5F2BF863E64}"/>
    <cellStyle name="Comma 2 3 2 4" xfId="771" xr:uid="{6C9B77A5-DDB1-490F-80F6-1372DB1B0A7E}"/>
    <cellStyle name="Comma 2 3 2 4 2" xfId="1359" xr:uid="{B3A45255-D2C1-4AF8-88F7-278720621F54}"/>
    <cellStyle name="Comma 2 3 2 4 2 2" xfId="2565" xr:uid="{2397F46C-B9E7-4F3C-AE41-EB9E2C8C01FB}"/>
    <cellStyle name="Comma 2 3 2 4 3" xfId="1959" xr:uid="{9B963E92-4699-4640-B78C-844FE5B45AD6}"/>
    <cellStyle name="Comma 2 3 2 5" xfId="1061" xr:uid="{72E3A71F-34FA-44CC-AEB9-D5046D209175}"/>
    <cellStyle name="Comma 2 3 2 5 2" xfId="2262" xr:uid="{7E40D1A9-020F-434D-AF5D-E075BFC0BAA6}"/>
    <cellStyle name="Comma 2 3 2 6" xfId="1658" xr:uid="{51EDC241-5D51-4EDB-B4AA-A37169873997}"/>
    <cellStyle name="Comma 2 3 2 7" xfId="494" xr:uid="{7B1D59BE-5338-4DE9-BDFF-9DF7417338CC}"/>
    <cellStyle name="Comma 2 3 2 8" xfId="2995" xr:uid="{94D4570A-5E0A-46CC-BD89-EF7DF7CF0B4D}"/>
    <cellStyle name="Comma 2 3 3" xfId="88" xr:uid="{FDEEFA59-13C9-45D6-99D6-F4FA1B1F57D0}"/>
    <cellStyle name="Comma 2 3 3 2" xfId="230" xr:uid="{348504C7-2D6D-4552-90BB-2763988CE0BC}"/>
    <cellStyle name="Comma 2 3 3 2 2" xfId="955" xr:uid="{005BE194-8E01-4989-94C0-1B185C4EB32F}"/>
    <cellStyle name="Comma 2 3 3 2 2 2" xfId="1550" xr:uid="{1420B483-4DBA-4498-9839-DEC0E227CA20}"/>
    <cellStyle name="Comma 2 3 3 2 2 2 2" xfId="2759" xr:uid="{73090F76-09A7-4FC5-B869-66EF1A8173E2}"/>
    <cellStyle name="Comma 2 3 3 2 2 3" xfId="2153" xr:uid="{0DC673F0-6E59-42DE-A874-3E86CD287C28}"/>
    <cellStyle name="Comma 2 3 3 2 3" xfId="1251" xr:uid="{B6C3F3ED-9068-4D20-8A41-80DD357413EA}"/>
    <cellStyle name="Comma 2 3 3 2 3 2" xfId="2456" xr:uid="{347AB9A8-AA2D-4BEE-8958-6B82D2AF05CE}"/>
    <cellStyle name="Comma 2 3 3 2 4" xfId="1851" xr:uid="{9CBCF365-5C2F-4A25-8DEA-C529AE2D2D16}"/>
    <cellStyle name="Comma 2 3 3 2 5" xfId="669" xr:uid="{FBA54A21-06FD-4874-B775-DDE92DDF98CF}"/>
    <cellStyle name="Comma 2 3 3 3" xfId="810" xr:uid="{25D0CEAB-8D63-46F5-B8D9-6057A0BBF0A1}"/>
    <cellStyle name="Comma 2 3 3 3 2" xfId="1401" xr:uid="{BF48946B-AF5E-4B7A-8DF4-6824A9938627}"/>
    <cellStyle name="Comma 2 3 3 3 2 2" xfId="2607" xr:uid="{05F56783-3A35-4261-84C8-256DFA346FC6}"/>
    <cellStyle name="Comma 2 3 3 3 3" xfId="2001" xr:uid="{81E9FFC4-9468-4D4E-BB3F-FAAD63ADD4DC}"/>
    <cellStyle name="Comma 2 3 3 4" xfId="1102" xr:uid="{54BB937C-9242-4643-8EC5-849DB69EA13C}"/>
    <cellStyle name="Comma 2 3 3 4 2" xfId="2304" xr:uid="{BE62331A-6512-4AFF-B9AB-0C5E926059C9}"/>
    <cellStyle name="Comma 2 3 3 5" xfId="1700" xr:uid="{35C3CE27-6874-407F-B2CB-AC027AA17182}"/>
    <cellStyle name="Comma 2 3 3 6" xfId="531" xr:uid="{ECFD91B3-7DC6-4F51-807A-58E0B41F0C31}"/>
    <cellStyle name="Comma 2 3 3 7" xfId="2985" xr:uid="{55D53F2E-C339-4C16-91CE-2BD844E08250}"/>
    <cellStyle name="Comma 2 3 4" xfId="219" xr:uid="{AB584A99-7355-4E49-98D8-06A8FC19CB6A}"/>
    <cellStyle name="Comma 2 3 4 2" xfId="881" xr:uid="{FF0ABAF5-550D-4B8E-89E5-DAC2FE37C733}"/>
    <cellStyle name="Comma 2 3 4 2 2" xfId="1472" xr:uid="{91526696-323E-427D-896E-86C3D63DBC86}"/>
    <cellStyle name="Comma 2 3 4 2 2 2" xfId="2681" xr:uid="{7E5BBB58-B022-4BAC-8B04-AC0CD50A97DE}"/>
    <cellStyle name="Comma 2 3 4 2 3" xfId="2075" xr:uid="{42A9F5D2-5212-4378-B138-F7CB25811E79}"/>
    <cellStyle name="Comma 2 3 4 3" xfId="1173" xr:uid="{AD814383-D8C5-42E0-8B39-EFA025A0EFAA}"/>
    <cellStyle name="Comma 2 3 4 3 2" xfId="2378" xr:uid="{B5617BE8-29C1-46CE-8EEC-3C09FA59971A}"/>
    <cellStyle name="Comma 2 3 4 4" xfId="1773" xr:uid="{1A75A4B8-AB5C-4C9B-B6AC-B2E2180DFA33}"/>
    <cellStyle name="Comma 2 3 4 5" xfId="599" xr:uid="{587C8A81-D33F-4320-BD86-81A730BCDA04}"/>
    <cellStyle name="Comma 2 3 5" xfId="736" xr:uid="{A6F311ED-4539-4654-876A-AF03AD6CCCC6}"/>
    <cellStyle name="Comma 2 3 5 2" xfId="1323" xr:uid="{9119498D-4A20-4C40-8D6B-AD6F9DEF37BB}"/>
    <cellStyle name="Comma 2 3 5 2 2" xfId="2529" xr:uid="{8CEF1759-C0AB-4319-AC9A-9A165A0DB11A}"/>
    <cellStyle name="Comma 2 3 5 3" xfId="1923" xr:uid="{90BBCFA5-7CFA-47CA-BD1C-DE33DC5FFC2C}"/>
    <cellStyle name="Comma 2 3 6" xfId="1026" xr:uid="{6CAAD1B5-38EB-4788-9E00-6D2014ECC089}"/>
    <cellStyle name="Comma 2 3 6 2" xfId="2226" xr:uid="{4C6CA1B5-F707-48A7-BA77-365C47933EC6}"/>
    <cellStyle name="Comma 2 3 7" xfId="1622" xr:uid="{FEE80B31-8D02-4140-AC7E-7A1C82F6F936}"/>
    <cellStyle name="Comma 2 3 8" xfId="463" xr:uid="{EC279B4D-B2CB-4203-BD45-9DEAC86757CE}"/>
    <cellStyle name="Comma 2 3 9" xfId="2924" xr:uid="{6E22D674-0846-4ACA-BBEF-81A7446DF29D}"/>
    <cellStyle name="Comma 2 4" xfId="90" xr:uid="{463F724C-7B28-42E2-AF41-E7A43F41B6E0}"/>
    <cellStyle name="Comma 2 4 2" xfId="91" xr:uid="{28387211-6E79-4D5A-87B2-5BA121E0301A}"/>
    <cellStyle name="Comma 2 4 2 2" xfId="233" xr:uid="{A7868FFF-8B5B-4063-BF0D-4D6CC580F454}"/>
    <cellStyle name="Comma 2 4 2 2 2" xfId="972" xr:uid="{EF7197BD-FE27-4ACF-9CE7-942978349DC9}"/>
    <cellStyle name="Comma 2 4 2 2 2 2" xfId="1567" xr:uid="{C2B3529F-4B46-4C51-A85E-0537AA0A5559}"/>
    <cellStyle name="Comma 2 4 2 2 2 2 2" xfId="2776" xr:uid="{1D52AAD8-23D9-4468-A557-E700085C1EFD}"/>
    <cellStyle name="Comma 2 4 2 2 2 3" xfId="2170" xr:uid="{0C10815D-535E-4CEE-A8D3-1C826B47E301}"/>
    <cellStyle name="Comma 2 4 2 2 3" xfId="1268" xr:uid="{D433E9B6-319F-448C-88DC-57DB362D2CEC}"/>
    <cellStyle name="Comma 2 4 2 2 3 2" xfId="2473" xr:uid="{2045ED4B-A1D8-4DAB-B114-A45A663B9B45}"/>
    <cellStyle name="Comma 2 4 2 2 4" xfId="1868" xr:uid="{CD1CF7CC-A52C-401C-90DF-37C9A4295B40}"/>
    <cellStyle name="Comma 2 4 2 2 5" xfId="686" xr:uid="{A73C2953-711B-4A57-9641-2FAC26A1773B}"/>
    <cellStyle name="Comma 2 4 2 3" xfId="827" xr:uid="{A5842B2E-BBDA-4248-8399-FE0B2BC86FC5}"/>
    <cellStyle name="Comma 2 4 2 3 2" xfId="1418" xr:uid="{A1142401-4865-4B3B-803E-EC57BF1EF5A4}"/>
    <cellStyle name="Comma 2 4 2 3 2 2" xfId="2624" xr:uid="{DA107F79-501E-49F9-8408-4A2F44B21999}"/>
    <cellStyle name="Comma 2 4 2 3 3" xfId="2018" xr:uid="{F681F175-E5D7-4E6C-8BBA-7B10908E7260}"/>
    <cellStyle name="Comma 2 4 2 4" xfId="1118" xr:uid="{204409CE-1550-4222-85FA-9B17DE06B7F2}"/>
    <cellStyle name="Comma 2 4 2 4 2" xfId="2321" xr:uid="{A0E46DFF-5FB1-4FAB-A18A-D499C4623BFB}"/>
    <cellStyle name="Comma 2 4 2 5" xfId="1717" xr:uid="{3642397D-6FFB-4CDC-8D23-F6656BE0AB18}"/>
    <cellStyle name="Comma 2 4 2 6" xfId="547" xr:uid="{E0C122D1-2C24-42C2-98EA-85FF5178B091}"/>
    <cellStyle name="Comma 2 4 2 7" xfId="2972" xr:uid="{FBE30801-BA20-4C57-A370-96962B98EE45}"/>
    <cellStyle name="Comma 2 4 3" xfId="232" xr:uid="{D60D5569-3B06-4A33-8920-6FF93AEFAF58}"/>
    <cellStyle name="Comma 2 4 3 2" xfId="898" xr:uid="{D13E3FFC-BAF7-4A3E-BFFA-10FC695BCE7F}"/>
    <cellStyle name="Comma 2 4 3 2 2" xfId="1489" xr:uid="{F3676A7B-552C-4414-8F73-CED7D26F4E28}"/>
    <cellStyle name="Comma 2 4 3 2 2 2" xfId="2698" xr:uid="{E55566CE-F687-4B2B-8E83-88D73BB406F9}"/>
    <cellStyle name="Comma 2 4 3 2 3" xfId="2092" xr:uid="{E00251B0-2134-4F17-B9CA-CE2495EADD19}"/>
    <cellStyle name="Comma 2 4 3 3" xfId="1190" xr:uid="{250C2961-3B30-412E-8BE8-EEFCDC47ECD6}"/>
    <cellStyle name="Comma 2 4 3 3 2" xfId="2395" xr:uid="{21604929-A1CC-4D4C-80B9-8633991EA7C7}"/>
    <cellStyle name="Comma 2 4 3 4" xfId="1790" xr:uid="{75A7BD89-EC3A-4D63-9067-C76DDE82DCF9}"/>
    <cellStyle name="Comma 2 4 3 5" xfId="615" xr:uid="{8633CFF6-B92D-4F7F-8D5A-6B5326E28601}"/>
    <cellStyle name="Comma 2 4 4" xfId="368" xr:uid="{D547B767-759A-497E-B241-4399DFEAF691}"/>
    <cellStyle name="Comma 2 4 4 2" xfId="1340" xr:uid="{7576E7A6-A2E4-4D39-8FA9-DD0B89C1C37E}"/>
    <cellStyle name="Comma 2 4 4 2 2" xfId="2546" xr:uid="{00A249CC-B653-4A17-8887-C28AA84931D9}"/>
    <cellStyle name="Comma 2 4 4 3" xfId="1940" xr:uid="{18B1518F-D7E1-4BB5-9B45-7CB1F4BC4FDA}"/>
    <cellStyle name="Comma 2 4 4 4" xfId="753" xr:uid="{A4FFDEA2-8EAF-4C50-99F3-ADD1C64E2288}"/>
    <cellStyle name="Comma 2 4 5" xfId="1042" xr:uid="{6ACE87BC-2915-420D-BCA1-58A0DB2D2E52}"/>
    <cellStyle name="Comma 2 4 5 2" xfId="2243" xr:uid="{33E284E9-9181-4C6D-B532-4F3E9EF4916C}"/>
    <cellStyle name="Comma 2 4 6" xfId="1639" xr:uid="{D9768A25-D496-4EF6-B2CB-E6BE9467ABFF}"/>
    <cellStyle name="Comma 2 4 7" xfId="478" xr:uid="{36A1BE81-2975-4D3B-AA5C-404579611507}"/>
    <cellStyle name="Comma 2 4 8" xfId="2955" xr:uid="{0E2D5F4C-5020-4A46-A5F9-A08B5518203D}"/>
    <cellStyle name="Comma 2 5" xfId="86" xr:uid="{862219CF-C76A-4BB1-B374-0789AFA100BE}"/>
    <cellStyle name="Comma 2 5 2" xfId="228" xr:uid="{6AF90C80-97BB-42CF-A6AA-F5D71F5F1684}"/>
    <cellStyle name="Comma 2 5 2 2" xfId="937" xr:uid="{D591E363-0AF1-4831-9EF0-2B1913B10257}"/>
    <cellStyle name="Comma 2 5 2 2 2" xfId="1531" xr:uid="{145CF191-C0DA-4769-A2D1-76390D32272B}"/>
    <cellStyle name="Comma 2 5 2 2 2 2" xfId="2740" xr:uid="{0FA2D585-51FC-458A-B602-910B5AB3190A}"/>
    <cellStyle name="Comma 2 5 2 2 3" xfId="2134" xr:uid="{07307F86-7DE8-42F6-929B-9E087A56E83C}"/>
    <cellStyle name="Comma 2 5 2 3" xfId="1232" xr:uid="{8F441D84-59F5-45E3-8055-0C0B49F77C81}"/>
    <cellStyle name="Comma 2 5 2 3 2" xfId="2437" xr:uid="{AD1CE26B-9C99-45D9-9562-79D2F17D158F}"/>
    <cellStyle name="Comma 2 5 2 4" xfId="1832" xr:uid="{35282D2B-F479-4EE2-8A11-610DDD42E3D7}"/>
    <cellStyle name="Comma 2 5 2 5" xfId="652" xr:uid="{02AA75A1-C018-457F-A3FF-DFF60A9ED874}"/>
    <cellStyle name="Comma 2 5 3" xfId="345" xr:uid="{EDB4327A-EF9F-4D35-9661-E130155556CC}"/>
    <cellStyle name="Comma 2 5 3 2" xfId="1382" xr:uid="{3DDDFD00-D89F-4171-B9A1-F48D1F76BCA2}"/>
    <cellStyle name="Comma 2 5 3 2 2" xfId="2588" xr:uid="{00C1DB12-7EE0-4928-AEFD-B2245827A8FB}"/>
    <cellStyle name="Comma 2 5 3 3" xfId="1982" xr:uid="{6C60D68F-C6AA-49E2-9F3E-34A8615F4FF1}"/>
    <cellStyle name="Comma 2 5 3 4" xfId="792" xr:uid="{62C0C848-4F8D-4002-9843-43A0A51488B3}"/>
    <cellStyle name="Comma 2 5 4" xfId="1083" xr:uid="{9ACA8EAA-6C03-4BDE-A8ED-0F691C4AEEB6}"/>
    <cellStyle name="Comma 2 5 4 2" xfId="2285" xr:uid="{B365352D-4EBE-43CF-86FF-BC9277EA1428}"/>
    <cellStyle name="Comma 2 5 5" xfId="1681" xr:uid="{1C1B6D8A-F562-4248-A959-F4843B737F43}"/>
    <cellStyle name="Comma 2 5 6" xfId="513" xr:uid="{C000C298-8577-4D05-9D90-C859DCE16A60}"/>
    <cellStyle name="Comma 2 5 7" xfId="2963" xr:uid="{A0140515-7027-413C-9765-BE53A71C5089}"/>
    <cellStyle name="Comma 2 6" xfId="207" xr:uid="{659BA698-9C38-40F1-AC61-30067E11AC4F}"/>
    <cellStyle name="Comma 2 6 2" xfId="864" xr:uid="{F471B0BA-0399-486D-ACB2-885D3250F09C}"/>
    <cellStyle name="Comma 2 6 2 2" xfId="1455" xr:uid="{5160CB89-9B35-4F9D-90FD-04113CBB78C1}"/>
    <cellStyle name="Comma 2 6 2 2 2" xfId="2662" xr:uid="{226CB3E7-A7B2-4935-B0D3-BF4623515792}"/>
    <cellStyle name="Comma 2 6 2 3" xfId="2056" xr:uid="{BC287939-B52F-454F-A82A-0AC21B98B2E1}"/>
    <cellStyle name="Comma 2 6 3" xfId="1156" xr:uid="{9280949D-E5D8-48AF-86D3-27C43440A174}"/>
    <cellStyle name="Comma 2 6 3 2" xfId="2359" xr:uid="{7120AE86-6EAD-471C-85FB-CBE77625376B}"/>
    <cellStyle name="Comma 2 6 4" xfId="1754" xr:uid="{97830831-9183-49FE-803D-76867FFE688C}"/>
    <cellStyle name="Comma 2 6 5" xfId="582" xr:uid="{3B6A2973-4C7F-410C-B77C-A3A64C60D3EE}"/>
    <cellStyle name="Comma 2 6 6" xfId="3003" xr:uid="{3DFBE42E-8DD5-473F-9E92-20E9A2705BF0}"/>
    <cellStyle name="Comma 2 7" xfId="323" xr:uid="{6933746D-CFEA-4127-8F57-5A6EB6F6310A}"/>
    <cellStyle name="Comma 2 7 2" xfId="1306" xr:uid="{C9B78935-8946-4DB6-ADB8-815DD8488160}"/>
    <cellStyle name="Comma 2 7 2 2" xfId="2511" xr:uid="{EE946A2D-EFFE-4137-B3F5-F9E303506649}"/>
    <cellStyle name="Comma 2 7 3" xfId="1905" xr:uid="{3DFC6CF4-9D54-45AA-8B37-7857BC7D4795}"/>
    <cellStyle name="Comma 2 7 4" xfId="719" xr:uid="{43D41B17-0614-4E83-965E-4609CF958F05}"/>
    <cellStyle name="Comma 2 7 5" xfId="3009" xr:uid="{45414DA1-79F8-4D31-80F6-58D977BD632D}"/>
    <cellStyle name="Comma 2 8" xfId="52" xr:uid="{569A09A1-0785-4074-A62F-3FEFEEB2FCDB}"/>
    <cellStyle name="Comma 2 8 2" xfId="2208" xr:uid="{5F1DD7C6-74F1-41B6-8B05-56B12518334E}"/>
    <cellStyle name="Comma 2 8 3" xfId="1009" xr:uid="{99B6EA04-C7CB-474A-8B78-0C4C86B45E93}"/>
    <cellStyle name="Comma 2 9" xfId="1604" xr:uid="{3C5E8953-0EC8-43DD-A741-3EF25C30FC30}"/>
    <cellStyle name="Comma 3" xfId="56" xr:uid="{3A39698C-DB93-45A9-ACD6-A709BC86C989}"/>
    <cellStyle name="Comma 3 10" xfId="2844" xr:uid="{06EFDABF-D07F-4EFE-9D20-373B7087A931}"/>
    <cellStyle name="Comma 3 2" xfId="93" xr:uid="{4C00B258-ADE4-4A25-B2C0-610682323C37}"/>
    <cellStyle name="Comma 3 2 2" xfId="94" xr:uid="{337E8209-51CD-43BA-97F5-4AA9294950ED}"/>
    <cellStyle name="Comma 3 2 2 2" xfId="236" xr:uid="{1B6B17A1-050C-4C18-8CCC-C2A10E2F4D11}"/>
    <cellStyle name="Comma 3 2 2 2 2" xfId="974" xr:uid="{71BC4EA3-7177-43EE-BB8D-52F6A9EC563F}"/>
    <cellStyle name="Comma 3 2 2 2 2 2" xfId="1569" xr:uid="{BD8A5950-A94D-42E1-ACFE-E48960F5CA06}"/>
    <cellStyle name="Comma 3 2 2 2 2 2 2" xfId="2778" xr:uid="{8CB50E97-998B-46F4-A7F4-EC8F87DB22AF}"/>
    <cellStyle name="Comma 3 2 2 2 2 3" xfId="2172" xr:uid="{514876B0-715C-4BEA-8AC2-182B12A1A468}"/>
    <cellStyle name="Comma 3 2 2 2 3" xfId="1270" xr:uid="{D2BDDDEC-5E6F-42CE-93F4-B2A62EE456F9}"/>
    <cellStyle name="Comma 3 2 2 2 3 2" xfId="2475" xr:uid="{DA241FCC-4797-45FD-A147-CD97C3BBBF59}"/>
    <cellStyle name="Comma 3 2 2 2 4" xfId="1870" xr:uid="{0B3E704B-A6D6-40FE-BC99-58874CD7CB59}"/>
    <cellStyle name="Comma 3 2 2 3" xfId="359" xr:uid="{A4B0EE32-AF71-4612-8529-D1E2119781A7}"/>
    <cellStyle name="Comma 3 2 2 3 2" xfId="1420" xr:uid="{28596042-59AB-45B1-ACEB-1BAD89AFDB87}"/>
    <cellStyle name="Comma 3 2 2 3 2 2" xfId="2626" xr:uid="{9DEB4975-8186-4CCE-A23B-3D4A23012C03}"/>
    <cellStyle name="Comma 3 2 2 3 3" xfId="2020" xr:uid="{01184A4F-CCD1-4A0F-87C1-6D6DFEE772FC}"/>
    <cellStyle name="Comma 3 2 2 3 4" xfId="829" xr:uid="{FABC2D79-A5D3-40CD-AB49-ED3414D86D33}"/>
    <cellStyle name="Comma 3 2 2 4" xfId="1120" xr:uid="{B94D48B9-06A1-4E97-B37D-D9F486F3ADF5}"/>
    <cellStyle name="Comma 3 2 2 4 2" xfId="2323" xr:uid="{49513F44-8B9A-4120-9EE9-EC4B7D994B71}"/>
    <cellStyle name="Comma 3 2 2 5" xfId="1719" xr:uid="{BB168B28-5546-4370-896B-1F644EAD0F42}"/>
    <cellStyle name="Comma 3 2 2 6" xfId="549" xr:uid="{5BF40A57-EEA8-4A7B-B750-EA58E10B2184}"/>
    <cellStyle name="Comma 3 2 3" xfId="235" xr:uid="{524CF4D7-1CCB-46ED-A597-21420B4EB256}"/>
    <cellStyle name="Comma 3 2 3 2" xfId="900" xr:uid="{C3A4A75E-B6BD-4B22-9DF7-4544F2CC0C8D}"/>
    <cellStyle name="Comma 3 2 3 2 2" xfId="1491" xr:uid="{5FA289B8-FAF7-4B31-BAFF-AEF008E2D1E2}"/>
    <cellStyle name="Comma 3 2 3 2 2 2" xfId="2700" xr:uid="{4B6A449E-C7E6-46DE-90DF-8830CFC0C33D}"/>
    <cellStyle name="Comma 3 2 3 2 3" xfId="2094" xr:uid="{87C2F043-A1C9-4D6E-8DBA-95EC7766E1B1}"/>
    <cellStyle name="Comma 3 2 3 3" xfId="1192" xr:uid="{9D98DF04-DBB9-4B2C-A8EB-CDA9968B155B}"/>
    <cellStyle name="Comma 3 2 3 3 2" xfId="2397" xr:uid="{0CFC2425-39AA-4347-B9A4-C52ACD23CB37}"/>
    <cellStyle name="Comma 3 2 3 4" xfId="1792" xr:uid="{F4AC1185-6457-4158-B293-20494327B821}"/>
    <cellStyle name="Comma 3 2 4" xfId="369" xr:uid="{F7BE708D-9F74-4339-9ACC-32A21941CE2E}"/>
    <cellStyle name="Comma 3 2 4 2" xfId="1342" xr:uid="{B10D0FEE-446B-4ED6-AA9B-68925FB62F08}"/>
    <cellStyle name="Comma 3 2 4 2 2" xfId="2548" xr:uid="{E71E9C8E-2DB3-4537-8C0B-3385575C16AA}"/>
    <cellStyle name="Comma 3 2 4 3" xfId="1942" xr:uid="{13BF0725-0EEA-4A69-87F1-2D78B99D38EC}"/>
    <cellStyle name="Comma 3 2 4 4" xfId="755" xr:uid="{4DD02430-DFC9-4571-AD4E-E02B4926F685}"/>
    <cellStyle name="Comma 3 2 5" xfId="1044" xr:uid="{5F7C493C-BB73-4075-AFE9-1683D9061FE6}"/>
    <cellStyle name="Comma 3 2 5 2" xfId="2245" xr:uid="{90B03AF5-A68E-40F3-BC95-8EDA3F46476B}"/>
    <cellStyle name="Comma 3 2 6" xfId="1641" xr:uid="{2CC0FBDA-E25B-4F5B-961C-97D7B633D3EC}"/>
    <cellStyle name="Comma 3 2 7" xfId="480" xr:uid="{6F0D8BA3-84F6-4E0E-A1B0-7C9C6CA0005F}"/>
    <cellStyle name="Comma 3 2 8" xfId="2845" xr:uid="{5D71D676-502F-45F3-BF4A-FFD49867E840}"/>
    <cellStyle name="Comma 3 3" xfId="95" xr:uid="{84E17D5E-39A9-4742-8E0C-8CEFEC198474}"/>
    <cellStyle name="Comma 3 3 2" xfId="237" xr:uid="{B5A4BFA4-E80D-493B-B6CB-70F1D52B3267}"/>
    <cellStyle name="Comma 3 3 2 2" xfId="939" xr:uid="{262756A5-C9C5-49E0-BD79-598587BB0843}"/>
    <cellStyle name="Comma 3 3 2 2 2" xfId="1533" xr:uid="{5DEAA157-192C-43B9-AA6E-ACA9AA22F32D}"/>
    <cellStyle name="Comma 3 3 2 2 2 2" xfId="2742" xr:uid="{ED73606F-C870-4A21-839E-E5C8CD6474DF}"/>
    <cellStyle name="Comma 3 3 2 2 3" xfId="2136" xr:uid="{51416B07-740F-4BBF-A648-0ECA38DE0194}"/>
    <cellStyle name="Comma 3 3 2 3" xfId="1234" xr:uid="{183CBC18-217D-43E8-9421-A432AC34F593}"/>
    <cellStyle name="Comma 3 3 2 3 2" xfId="2439" xr:uid="{18652116-92E3-4547-B64F-F1F05063805C}"/>
    <cellStyle name="Comma 3 3 2 4" xfId="1834" xr:uid="{5C93F8B2-F3C0-4171-B1D1-2C0319E9212F}"/>
    <cellStyle name="Comma 3 3 2 5" xfId="2974" xr:uid="{2A408637-86B6-4739-8C68-A7230CDDFF90}"/>
    <cellStyle name="Comma 3 3 3" xfId="425" xr:uid="{CB23D4F1-9889-4E3A-9491-C88370ED48CA}"/>
    <cellStyle name="Comma 3 3 3 2" xfId="1384" xr:uid="{0AE6C0BB-790E-46EA-8BAB-B7CAC5B0540C}"/>
    <cellStyle name="Comma 3 3 3 2 2" xfId="2590" xr:uid="{CA69AF3D-2A83-4BB1-87C9-0F7FB4447A6A}"/>
    <cellStyle name="Comma 3 3 3 3" xfId="1984" xr:uid="{FE0C2D98-C493-40BD-8E20-870D990B5A21}"/>
    <cellStyle name="Comma 3 3 3 4" xfId="794" xr:uid="{2851AA89-AF05-4CF8-B445-18217EC1D9C3}"/>
    <cellStyle name="Comma 3 3 4" xfId="1085" xr:uid="{5741A23A-B1B2-4AC1-B169-08260B58A421}"/>
    <cellStyle name="Comma 3 3 4 2" xfId="2287" xr:uid="{A7E34E0C-1024-4E8F-891B-A844098FF61C}"/>
    <cellStyle name="Comma 3 3 5" xfId="1683" xr:uid="{42F37C31-0AB2-4927-BC37-470BB65FFCBE}"/>
    <cellStyle name="Comma 3 3 6" xfId="515" xr:uid="{92F13110-1D06-4B2E-8BA7-E6ED0429EE62}"/>
    <cellStyle name="Comma 3 3 7" xfId="2956" xr:uid="{D127F137-5029-45D9-BD32-C6DAE9AE4CBA}"/>
    <cellStyle name="Comma 3 4" xfId="96" xr:uid="{BBC0BE43-948C-4765-BF64-0222A5800FE4}"/>
    <cellStyle name="Comma 3 4 2" xfId="97" xr:uid="{35B831A1-0F22-4873-AFCA-3C74F19ED9AA}"/>
    <cellStyle name="Comma 3 4 2 2" xfId="239" xr:uid="{E2974C7C-3119-48E1-89D8-1C3AC06CCC86}"/>
    <cellStyle name="Comma 3 4 2 2 2" xfId="2664" xr:uid="{360C7C98-3FC8-4EA2-8DDC-BFC741796D44}"/>
    <cellStyle name="Comma 3 4 2 3" xfId="2058" xr:uid="{EC0CCECB-8CE1-47F4-953E-48F22A16DC96}"/>
    <cellStyle name="Comma 3 4 2 4" xfId="2962" xr:uid="{4672E8DA-2CAD-4BEC-86EF-24FE90199B85}"/>
    <cellStyle name="Comma 3 4 3" xfId="238" xr:uid="{BC089E3C-15F5-4EC9-959E-735F85C0BB3E}"/>
    <cellStyle name="Comma 3 4 3 2" xfId="2361" xr:uid="{4E3E50DA-B1BB-4E83-9DFA-B62FEB9E4FF6}"/>
    <cellStyle name="Comma 3 4 3 3" xfId="3002" xr:uid="{67A86227-8E69-445A-9393-B63204D36CA3}"/>
    <cellStyle name="Comma 3 4 4" xfId="1756" xr:uid="{AB9B66AC-4CAC-46F5-8476-1212EE462AC1}"/>
    <cellStyle name="Comma 3 4 5" xfId="2940" xr:uid="{3CDDF58E-71F3-46E2-90A8-04912B24BA66}"/>
    <cellStyle name="Comma 3 5" xfId="98" xr:uid="{AAF10D6A-5A42-4452-AB01-63895D51EE22}"/>
    <cellStyle name="Comma 3 5 2" xfId="99" xr:uid="{06FCA088-BC96-414F-BB81-2819574786E4}"/>
    <cellStyle name="Comma 3 5 2 2" xfId="241" xr:uid="{E66F1F0B-B5E8-4E57-94AF-1440D261E2B3}"/>
    <cellStyle name="Comma 3 5 3" xfId="240" xr:uid="{4912A755-32D8-4839-BAD6-3143480EEA7E}"/>
    <cellStyle name="Comma 3 5 4" xfId="2964" xr:uid="{02814D38-7875-40B5-9EDF-65597BFEFC52}"/>
    <cellStyle name="Comma 3 6" xfId="92" xr:uid="{71A8E0AB-C44F-44EC-8FCA-E7438069E547}"/>
    <cellStyle name="Comma 3 6 2" xfId="234" xr:uid="{A818CD8F-6D10-4144-A632-0982A5D541B5}"/>
    <cellStyle name="Comma 3 6 3" xfId="3004" xr:uid="{0F58E9EA-9ED3-4C32-B63B-6814534DECDC}"/>
    <cellStyle name="Comma 3 7" xfId="211" xr:uid="{BE1A0361-BA01-4F96-8B9F-5ACB3F7D37A7}"/>
    <cellStyle name="Comma 3 7 2" xfId="3010" xr:uid="{67687C62-51CB-4CD0-A900-CA0E38F15C31}"/>
    <cellStyle name="Comma 3 8" xfId="327" xr:uid="{B8868EA8-2D1B-4EC6-8E47-FCE317853A12}"/>
    <cellStyle name="Comma 3 8 2" xfId="189" xr:uid="{D4A45686-79F7-4500-A95C-3B94FA69451B}"/>
    <cellStyle name="Comma 3 9" xfId="433" xr:uid="{AE2F2DD1-8B0A-47BD-B2C4-DB788E772303}"/>
    <cellStyle name="Comma 4" xfId="54" xr:uid="{F833693C-73F0-4B60-BC39-70FD8E536D38}"/>
    <cellStyle name="Comma 4 2" xfId="101" xr:uid="{8E2E778F-57BA-465F-B5CC-67F34DF9AFD0}"/>
    <cellStyle name="Comma 4 2 2" xfId="243" xr:uid="{448C6DA9-5786-4144-937B-576E51AFAD8F}"/>
    <cellStyle name="Comma 4 2 2 2" xfId="377" xr:uid="{88C3C452-B612-4770-B303-54EC62DA5C68}"/>
    <cellStyle name="Comma 4 2 2 2 2" xfId="982" xr:uid="{703F22B8-8E96-4B5F-B6DE-0167822E7F31}"/>
    <cellStyle name="Comma 4 2 2 2 2 2" xfId="1577" xr:uid="{7CC7DFCC-ED49-4DCD-95F7-552496E29000}"/>
    <cellStyle name="Comma 4 2 2 2 2 2 2" xfId="2786" xr:uid="{230F69F3-431B-4D10-B75D-62CA193A5E30}"/>
    <cellStyle name="Comma 4 2 2 2 2 3" xfId="2180" xr:uid="{09D96C0D-20F0-4718-B1EC-0DC45BED02EA}"/>
    <cellStyle name="Comma 4 2 2 2 3" xfId="1278" xr:uid="{24EA1918-56C7-4BB0-84D7-2BC3C605178E}"/>
    <cellStyle name="Comma 4 2 2 2 3 2" xfId="2483" xr:uid="{7C9D9EEF-78E4-45C6-8D02-6ECFF23EB6AF}"/>
    <cellStyle name="Comma 4 2 2 2 4" xfId="1878" xr:uid="{B2454EF5-6690-4A35-A574-ECF63857AFFF}"/>
    <cellStyle name="Comma 4 2 2 2 5" xfId="694" xr:uid="{72AE643A-B933-4406-8EA6-432E1FFF352F}"/>
    <cellStyle name="Comma 4 2 2 3" xfId="355" xr:uid="{42BB11B7-8765-4163-83BD-5AAD8D9F1A87}"/>
    <cellStyle name="Comma 4 2 2 3 2" xfId="1428" xr:uid="{8777B4A5-2AD3-4E12-86EB-9C4B20F03522}"/>
    <cellStyle name="Comma 4 2 2 3 2 2" xfId="2634" xr:uid="{B7A7C30A-106F-4B13-9155-CA809B57CE1D}"/>
    <cellStyle name="Comma 4 2 2 3 3" xfId="2028" xr:uid="{70CC395C-7D1C-488C-B247-ED2DD59DDC10}"/>
    <cellStyle name="Comma 4 2 2 3 4" xfId="837" xr:uid="{AEF52DA6-F11E-4E1C-85C3-1E30CB1303B9}"/>
    <cellStyle name="Comma 4 2 2 4" xfId="1128" xr:uid="{C32EA501-3CE7-41AC-B3B0-5724285F8C18}"/>
    <cellStyle name="Comma 4 2 2 4 2" xfId="2331" xr:uid="{B01836D7-7846-496D-A4E8-43BE986C8F1D}"/>
    <cellStyle name="Comma 4 2 2 5" xfId="1727" xr:uid="{E9A719F8-7DBD-46F7-89D9-9646E98F62EF}"/>
    <cellStyle name="Comma 4 2 2 6" xfId="556" xr:uid="{205EBE00-A60D-490A-B447-2548287C31F3}"/>
    <cellStyle name="Comma 4 2 3" xfId="350" xr:uid="{D5FE53F6-BC41-4943-96A2-3E678C45D205}"/>
    <cellStyle name="Comma 4 2 3 2" xfId="907" xr:uid="{00F3B881-7889-447D-AA03-9C7391106ADD}"/>
    <cellStyle name="Comma 4 2 3 2 2" xfId="1499" xr:uid="{DDD54C42-E87D-454B-9525-8C86AAE97580}"/>
    <cellStyle name="Comma 4 2 3 2 2 2" xfId="2708" xr:uid="{F330D62C-3DAC-4A79-A7D8-CA6E3F708118}"/>
    <cellStyle name="Comma 4 2 3 2 3" xfId="2102" xr:uid="{316F9CAA-0F84-4F4B-8999-E8C3A1BADA5F}"/>
    <cellStyle name="Comma 4 2 3 3" xfId="1200" xr:uid="{62668EA0-8B13-447C-8EDC-52802C39607F}"/>
    <cellStyle name="Comma 4 2 3 3 2" xfId="2405" xr:uid="{4CF86B2E-3A33-4BA9-93D3-9B67E6860940}"/>
    <cellStyle name="Comma 4 2 3 4" xfId="1800" xr:uid="{97D4C3F5-A6D3-407D-9361-53282F85920F}"/>
    <cellStyle name="Comma 4 2 3 5" xfId="623" xr:uid="{C4722B72-F0D1-47F2-B89A-3EF9860E6A7F}"/>
    <cellStyle name="Comma 4 2 4" xfId="412" xr:uid="{AE7C5F6B-2DEB-465E-9923-F9527269F973}"/>
    <cellStyle name="Comma 4 2 4 2" xfId="1350" xr:uid="{D5C69789-9978-489D-AE82-598FD34ABCC1}"/>
    <cellStyle name="Comma 4 2 4 2 2" xfId="2556" xr:uid="{BD941B0E-1079-484A-961C-73A1482DE468}"/>
    <cellStyle name="Comma 4 2 4 3" xfId="1950" xr:uid="{4A8A50C2-C5C8-4BA5-813B-2AD089E7272B}"/>
    <cellStyle name="Comma 4 2 4 4" xfId="762" xr:uid="{288F8C75-6729-45B4-83DC-8232FEBA7D64}"/>
    <cellStyle name="Comma 4 2 5" xfId="391" xr:uid="{C7367282-F58C-40F8-9552-E3F5C996F780}"/>
    <cellStyle name="Comma 4 2 5 2" xfId="2253" xr:uid="{CE6AA7C4-0E87-4E17-B18D-F717D649107D}"/>
    <cellStyle name="Comma 4 2 5 3" xfId="1052" xr:uid="{E0DB796D-7003-4828-A5D4-14589434C708}"/>
    <cellStyle name="Comma 4 2 6" xfId="1649" xr:uid="{51B55E0F-60B6-414C-B664-A30D04F9F888}"/>
    <cellStyle name="Comma 4 2 7" xfId="485" xr:uid="{6454DAF7-D620-4E9C-979F-195C95CD8722}"/>
    <cellStyle name="Comma 4 2 8" xfId="2847" xr:uid="{AD275C0D-4FE2-42E2-BD85-775B4BBF4F3F}"/>
    <cellStyle name="Comma 4 3" xfId="102" xr:uid="{7CC1740B-626C-4242-8248-F37F98113CDA}"/>
    <cellStyle name="Comma 4 3 2" xfId="103" xr:uid="{9850AA63-514A-4E20-B53D-6D34CB6F2D67}"/>
    <cellStyle name="Comma 4 3 2 2" xfId="245" xr:uid="{38C060A3-B9CA-4CFF-8AE0-87CD7F87AF21}"/>
    <cellStyle name="Comma 4 3 2 2 2" xfId="1541" xr:uid="{D2598AAD-C16F-4E98-A0FE-408B33269CF1}"/>
    <cellStyle name="Comma 4 3 2 2 2 2" xfId="2750" xr:uid="{C8890C24-6FED-4D3C-BAC7-B1A5266A3152}"/>
    <cellStyle name="Comma 4 3 2 2 3" xfId="2144" xr:uid="{3A207618-85C6-440C-9CF6-880A38434701}"/>
    <cellStyle name="Comma 4 3 2 3" xfId="428" xr:uid="{163CF8B9-E7B0-45B0-84EB-A142E656D5D3}"/>
    <cellStyle name="Comma 4 3 2 3 2" xfId="2447" xr:uid="{3AF996EF-C97E-4558-B00C-93B0312548E3}"/>
    <cellStyle name="Comma 4 3 2 3 3" xfId="1242" xr:uid="{B10CC399-E8B8-4C22-A42B-73F71944DE28}"/>
    <cellStyle name="Comma 4 3 2 4" xfId="1842" xr:uid="{CCAE18AD-8A5C-4AA1-ABC2-5254ECB5A0F8}"/>
    <cellStyle name="Comma 4 3 2 5" xfId="660" xr:uid="{2DFFD2BA-9747-475F-9320-EBD86C49D5F3}"/>
    <cellStyle name="Comma 4 3 2 6" xfId="2975" xr:uid="{974C7952-3B1A-4D35-843A-2693AF44DB30}"/>
    <cellStyle name="Comma 4 3 3" xfId="244" xr:uid="{2C51A1F8-A703-4B0E-8E4D-8FE4A96F8119}"/>
    <cellStyle name="Comma 4 3 3 2" xfId="1392" xr:uid="{DFE7EA2D-BCCA-43E3-8F34-9E5314DC6952}"/>
    <cellStyle name="Comma 4 3 3 2 2" xfId="2598" xr:uid="{1486DD45-376C-43C9-B5E6-C24EA9BAA2C0}"/>
    <cellStyle name="Comma 4 3 3 3" xfId="1992" xr:uid="{E59B5642-D504-4687-A316-849CA60B136C}"/>
    <cellStyle name="Comma 4 3 4" xfId="356" xr:uid="{72E5ECA9-7494-4BCE-9FD4-63B9505265EA}"/>
    <cellStyle name="Comma 4 3 4 2" xfId="2295" xr:uid="{15F734D7-545F-4F0A-B966-B198C15F0491}"/>
    <cellStyle name="Comma 4 3 4 3" xfId="1093" xr:uid="{62911A80-4D6D-4E03-AF04-15031314DA18}"/>
    <cellStyle name="Comma 4 3 5" xfId="1691" xr:uid="{D39F2349-D4B7-4471-BBC2-E73A2B188C61}"/>
    <cellStyle name="Comma 4 3 6" xfId="522" xr:uid="{522BE6DC-A30A-4CA8-81B7-08E49FBA09B2}"/>
    <cellStyle name="Comma 4 3 7" xfId="2959" xr:uid="{CCB7C882-684E-4CC9-8A1B-A345697E35AF}"/>
    <cellStyle name="Comma 4 4" xfId="104" xr:uid="{D0329889-E44B-461F-BC4D-FCB555097A97}"/>
    <cellStyle name="Comma 4 4 2" xfId="105" xr:uid="{B2EFD580-1E83-494D-904B-9C401B276202}"/>
    <cellStyle name="Comma 4 4 2 2" xfId="247" xr:uid="{9355683C-195A-47EC-9485-1C6941CD2848}"/>
    <cellStyle name="Comma 4 4 2 2 2" xfId="2672" xr:uid="{C9D9B298-C3D5-4D36-AE42-08B1547AA3D2}"/>
    <cellStyle name="Comma 4 4 2 3" xfId="2066" xr:uid="{334DF0A0-FA81-4615-914E-73F32B81D97D}"/>
    <cellStyle name="Comma 4 4 3" xfId="246" xr:uid="{9BDA904C-B3B4-45BE-A18C-00A3BD24358F}"/>
    <cellStyle name="Comma 4 4 3 2" xfId="2369" xr:uid="{9D609EE5-6D97-44D2-8E2A-6F33A33D2A63}"/>
    <cellStyle name="Comma 4 4 4" xfId="366" xr:uid="{6894B924-313B-4F5B-BC2B-95EA079FFA98}"/>
    <cellStyle name="Comma 4 4 4 2" xfId="1764" xr:uid="{00395D01-BB4A-4D97-947E-3E5D84C38C46}"/>
    <cellStyle name="Comma 4 4 5" xfId="590" xr:uid="{E633020E-9A3A-4748-97BF-B6FE78852638}"/>
    <cellStyle name="Comma 4 4 6" xfId="2967" xr:uid="{F3AEDCAD-C6E2-4E8D-BD8B-779B62EE5FAB}"/>
    <cellStyle name="Comma 4 5" xfId="100" xr:uid="{90EE0D94-CE84-4114-A3DA-338616CE08EC}"/>
    <cellStyle name="Comma 4 5 2" xfId="242" xr:uid="{E07CCA41-BC86-406E-A451-58ED0377E1D0}"/>
    <cellStyle name="Comma 4 5 2 2" xfId="2520" xr:uid="{520194F1-C877-4286-8589-9DD177D82FC9}"/>
    <cellStyle name="Comma 4 5 3" xfId="416" xr:uid="{98EC709B-33DC-4696-80FA-FBF32F1DE830}"/>
    <cellStyle name="Comma 4 5 3 2" xfId="1914" xr:uid="{FBBD4F2E-F315-4FDC-9BDD-CC5371807A5B}"/>
    <cellStyle name="Comma 4 5 4" xfId="3007" xr:uid="{A42F8442-835C-49C5-B880-A20DBC9DADB7}"/>
    <cellStyle name="Comma 4 6" xfId="209" xr:uid="{DC147D11-75C6-475B-ABA4-D2685B9F225A}"/>
    <cellStyle name="Comma 4 6 2" xfId="2217" xr:uid="{98317201-1FBD-448F-B7B0-2C8DFBBF6CA4}"/>
    <cellStyle name="Comma 4 7" xfId="332" xr:uid="{14F3C7E6-4C55-496C-9D99-59C503D577A0}"/>
    <cellStyle name="Comma 4 7 2" xfId="1613" xr:uid="{B815C4C9-151B-4C85-A816-EA7269494645}"/>
    <cellStyle name="Comma 4 8" xfId="458" xr:uid="{097CCCFE-8B03-4F2E-9B68-06F11D131316}"/>
    <cellStyle name="Comma 4 9" xfId="2846" xr:uid="{A2E83A56-8E17-4D02-B4E3-6856D3D52E16}"/>
    <cellStyle name="Comma 5" xfId="79" xr:uid="{9BDC0B04-1CFA-402B-BFAA-AA55524C9456}"/>
    <cellStyle name="Comma 5 2" xfId="106" xr:uid="{00386C07-4662-4948-A2EF-FEED6536EA22}"/>
    <cellStyle name="Comma 5 2 2" xfId="248" xr:uid="{B833B5C6-D605-429E-AA26-1149EE4E49ED}"/>
    <cellStyle name="Comma 5 2 2 2" xfId="387" xr:uid="{1BF3E31C-CEB3-46C6-93BA-06D7DF263A17}"/>
    <cellStyle name="Comma 5 2 2 2 2" xfId="1561" xr:uid="{07C0FCD7-E92A-4AD7-AF9A-7CB3F93B4E51}"/>
    <cellStyle name="Comma 5 2 2 2 2 2" xfId="2770" xr:uid="{412819C4-B9DD-47FD-88F3-9F8C10703AB6}"/>
    <cellStyle name="Comma 5 2 2 2 3" xfId="2164" xr:uid="{5F7B0A24-7EB8-45E4-9B0A-27F9BCA65B1C}"/>
    <cellStyle name="Comma 5 2 2 2 4" xfId="966" xr:uid="{D6D58521-02F4-4B8A-9564-0AC6E802A750}"/>
    <cellStyle name="Comma 5 2 2 3" xfId="1262" xr:uid="{6F6FBC5A-1013-42F9-9098-164F518AE594}"/>
    <cellStyle name="Comma 5 2 2 3 2" xfId="2467" xr:uid="{C86E45EA-3DE0-4FAE-9F68-35782E93044D}"/>
    <cellStyle name="Comma 5 2 2 4" xfId="1862" xr:uid="{BBD684C8-9E8C-4260-987D-409E09656F85}"/>
    <cellStyle name="Comma 5 2 2 5" xfId="680" xr:uid="{0368F78C-E141-4FAA-8C7D-CC33A9669F21}"/>
    <cellStyle name="Comma 5 2 3" xfId="413" xr:uid="{0CE558F3-D1ED-464E-B863-9653FBA6B325}"/>
    <cellStyle name="Comma 5 2 3 2" xfId="1412" xr:uid="{91DC2F0D-FAA7-4517-973B-DD660C3668D7}"/>
    <cellStyle name="Comma 5 2 3 2 2" xfId="2618" xr:uid="{8B1829A0-0FF2-4F74-BBAC-6E31D222519C}"/>
    <cellStyle name="Comma 5 2 3 3" xfId="2012" xr:uid="{E6F6ACE1-814C-4502-B2C6-F405F664ED79}"/>
    <cellStyle name="Comma 5 2 3 4" xfId="821" xr:uid="{FBCC26DC-75ED-4322-AC97-35E744178C68}"/>
    <cellStyle name="Comma 5 2 4" xfId="440" xr:uid="{88E32DF2-23AB-4950-848D-379B4C53235F}"/>
    <cellStyle name="Comma 5 2 4 2" xfId="2315" xr:uid="{31A21194-36C8-48AA-AEE7-0D6E553DD471}"/>
    <cellStyle name="Comma 5 2 5" xfId="1711" xr:uid="{4F67F0F7-82C1-4079-8782-09BFAC8FE8F4}"/>
    <cellStyle name="Comma 5 2 6" xfId="542" xr:uid="{C1414C14-E6EF-4E1F-B289-CF962595B88D}"/>
    <cellStyle name="Comma 5 3" xfId="222" xr:uid="{5EAC7F37-AAE7-44E3-8BC2-99D07FEADC95}"/>
    <cellStyle name="Comma 5 3 2" xfId="382" xr:uid="{B681328F-0C5A-4037-9EDA-93327F3756B1}"/>
    <cellStyle name="Comma 5 3 2 2" xfId="1483" xr:uid="{70302EEC-3923-4750-8AFF-CAF41AA407A6}"/>
    <cellStyle name="Comma 5 3 2 2 2" xfId="2692" xr:uid="{1EE4EDEC-1335-4730-9949-02660F04CD0D}"/>
    <cellStyle name="Comma 5 3 2 3" xfId="2086" xr:uid="{959F2FFB-86F5-4717-AF7D-F637AF037A2B}"/>
    <cellStyle name="Comma 5 3 2 4" xfId="892" xr:uid="{C4FC10D8-1104-48B5-82D8-8468BC852A67}"/>
    <cellStyle name="Comma 5 3 3" xfId="1184" xr:uid="{226FACD1-1A6A-436D-BB39-47B91031E554}"/>
    <cellStyle name="Comma 5 3 3 2" xfId="2389" xr:uid="{5EE1A8EC-0C4F-49D8-A2B2-FBB455694A90}"/>
    <cellStyle name="Comma 5 3 4" xfId="1784" xr:uid="{DE72BB22-47E6-4B2C-B40B-B3FA839A0601}"/>
    <cellStyle name="Comma 5 3 5" xfId="610" xr:uid="{8C601234-8B31-4F4A-8E28-05281C1EA6BA}"/>
    <cellStyle name="Comma 5 4" xfId="190" xr:uid="{A2C83975-70DE-402F-9288-D0E77C45EB20}"/>
    <cellStyle name="Comma 5 4 2" xfId="1334" xr:uid="{4E07F583-5B03-4463-9A82-E56B9F06F2C5}"/>
    <cellStyle name="Comma 5 4 2 2" xfId="2540" xr:uid="{AF2B0220-698C-4C21-9327-94CF0910A8AC}"/>
    <cellStyle name="Comma 5 4 3" xfId="1934" xr:uid="{A36366A8-2185-4839-9B7F-037168E9A0B3}"/>
    <cellStyle name="Comma 5 4 4" xfId="747" xr:uid="{252EC07A-8F6D-4F46-8898-CF78D48AEEA9}"/>
    <cellStyle name="Comma 5 5" xfId="388" xr:uid="{2FA3ADE9-C5E5-41EE-82BB-A3E4BD66E075}"/>
    <cellStyle name="Comma 5 5 2" xfId="2237" xr:uid="{2DD8DCD5-F57E-49B6-9060-232DE6F31CA0}"/>
    <cellStyle name="Comma 5 6" xfId="1633" xr:uid="{AFFEF307-6B24-4FDF-8AE2-AAF595BDFE42}"/>
    <cellStyle name="Comma 5 7" xfId="472" xr:uid="{61944E4B-DB5D-418B-8AC2-D1E4AE61FA66}"/>
    <cellStyle name="Comma 5 8" xfId="2848" xr:uid="{FC3C3AD2-2939-453D-8843-F1B690FF67FA}"/>
    <cellStyle name="Comma 6" xfId="107" xr:uid="{0941923B-E9E7-4D21-985A-8884480B32A0}"/>
    <cellStyle name="Comma 6 2" xfId="108" xr:uid="{447C01DF-DAB6-4A9A-9319-6B35A817F028}"/>
    <cellStyle name="Comma 6 2 2" xfId="250" xr:uid="{D27FDD43-EDF0-41D7-AC07-BD66FD36750A}"/>
    <cellStyle name="Comma 6 2 2 2" xfId="187" xr:uid="{6F8EBC11-DD9C-4DC1-8357-9F72A171F2DF}"/>
    <cellStyle name="Comma 6 2 2 2 2" xfId="1598" xr:uid="{C43C43F5-A986-4021-89D6-F9C1318FE9A1}"/>
    <cellStyle name="Comma 6 2 2 2 2 2" xfId="2807" xr:uid="{41090936-CAE3-453D-851E-9D705E88C666}"/>
    <cellStyle name="Comma 6 2 2 2 3" xfId="2201" xr:uid="{5AB37B68-3DCD-4138-9893-E74DB6C42C27}"/>
    <cellStyle name="Comma 6 2 2 2 4" xfId="1003" xr:uid="{DD42B26D-B5A8-4EF1-8D2D-090D08FE4997}"/>
    <cellStyle name="Comma 6 2 2 3" xfId="1299" xr:uid="{18435399-C3CB-4EA5-9A2B-677294A4A107}"/>
    <cellStyle name="Comma 6 2 2 3 2" xfId="2504" xr:uid="{8AA8AD9C-9189-4705-A078-E7DBBC3DD86E}"/>
    <cellStyle name="Comma 6 2 2 4" xfId="1899" xr:uid="{619185E4-D178-4E4D-A711-9D5EE65823A9}"/>
    <cellStyle name="Comma 6 2 2 5" xfId="714" xr:uid="{7FABD952-C319-4400-A677-231A27E208F9}"/>
    <cellStyle name="Comma 6 2 2 6" xfId="2992" xr:uid="{BDD3078C-95C5-458A-B29D-2190ED39E5EE}"/>
    <cellStyle name="Comma 6 2 3" xfId="423" xr:uid="{CFCFD629-6F40-432F-B774-540B5D21C4D4}"/>
    <cellStyle name="Comma 6 2 3 2" xfId="1449" xr:uid="{E986CF3E-D678-432F-A016-9773458CE474}"/>
    <cellStyle name="Comma 6 2 3 2 2" xfId="2655" xr:uid="{A9962EE4-AB47-4D9C-BA5A-8B29DBE9D0AC}"/>
    <cellStyle name="Comma 6 2 3 3" xfId="2049" xr:uid="{2CDED2AA-29B2-4F9D-B977-5C298E87942F}"/>
    <cellStyle name="Comma 6 2 3 4" xfId="858" xr:uid="{5992A63A-31D5-4E87-B886-CF89AB2AA5B3}"/>
    <cellStyle name="Comma 6 2 3 5" xfId="2982" xr:uid="{588DEE9E-694B-4886-AA5B-CEBB6B6D3479}"/>
    <cellStyle name="Comma 6 2 4" xfId="1149" xr:uid="{811415DF-8564-42D8-A072-4FBC81C62312}"/>
    <cellStyle name="Comma 6 2 4 2" xfId="2352" xr:uid="{C425F079-6C12-41EE-8455-928FC9C59585}"/>
    <cellStyle name="Comma 6 2 5" xfId="1748" xr:uid="{4A593B9B-DB71-46F9-BA90-2CB328C9D7C4}"/>
    <cellStyle name="Comma 6 2 6" xfId="576" xr:uid="{C98937B1-1446-44BE-86D0-18BE8A42761C}"/>
    <cellStyle name="Comma 6 2 7" xfId="2920" xr:uid="{361700BE-11E6-4A47-BD0A-771B68D7F781}"/>
    <cellStyle name="Comma 6 3" xfId="249" xr:uid="{ACF25BA3-FEFD-429F-AB81-E04BC1BADFBE}"/>
    <cellStyle name="Comma 6 3 2" xfId="347" xr:uid="{A3DDCC46-0658-4EA3-A7C5-0D9348FDA22D}"/>
    <cellStyle name="Comma 6 3 2 2" xfId="1520" xr:uid="{401F3B24-9DDF-4A2C-87AB-6DFAFBCC5CC4}"/>
    <cellStyle name="Comma 6 3 2 2 2" xfId="2729" xr:uid="{79BAE1D5-1FED-4926-8A75-1C9E9AF2FD12}"/>
    <cellStyle name="Comma 6 3 2 3" xfId="2123" xr:uid="{0C4F6599-1809-46B9-A74E-669EA406A9E4}"/>
    <cellStyle name="Comma 6 3 2 4" xfId="928" xr:uid="{EC74C243-CDF8-49AC-9145-84057BA953D4}"/>
    <cellStyle name="Comma 6 3 3" xfId="1221" xr:uid="{52AC7A6C-A493-4223-ABCE-F1AEC511DB1A}"/>
    <cellStyle name="Comma 6 3 3 2" xfId="2426" xr:uid="{4FD235C4-970A-4B73-93EA-3E5A46724D44}"/>
    <cellStyle name="Comma 6 3 4" xfId="1821" xr:uid="{9865FFF2-06FD-43AC-96DE-96839D71D10D}"/>
    <cellStyle name="Comma 6 3 5" xfId="643" xr:uid="{A06368A6-2A14-4681-A941-D47DA88C6C8B}"/>
    <cellStyle name="Comma 6 4" xfId="418" xr:uid="{E1CD83D3-560F-4B20-988D-BD9A9B8797BE}"/>
    <cellStyle name="Comma 6 4 2" xfId="1371" xr:uid="{DA08F2B8-539C-4BE2-AD07-6156F5D7F57D}"/>
    <cellStyle name="Comma 6 4 2 2" xfId="2577" xr:uid="{632171BE-EED5-4D55-BE40-C0D17FB62298}"/>
    <cellStyle name="Comma 6 4 3" xfId="1971" xr:uid="{434F11BB-883A-46B8-9C94-E5AFC2DC3116}"/>
    <cellStyle name="Comma 6 4 4" xfId="783" xr:uid="{1E86CF06-A643-4E79-8AD9-6316535513F1}"/>
    <cellStyle name="Comma 6 4 5" xfId="2990" xr:uid="{102F9394-DE9B-428D-AF49-6807CB4CEBBE}"/>
    <cellStyle name="Comma 6 5" xfId="1073" xr:uid="{86D150A4-6F1C-48AA-99F5-947FA537697E}"/>
    <cellStyle name="Comma 6 5 2" xfId="2274" xr:uid="{CB63A3D8-F52E-4B6C-8B43-C2F9CD268372}"/>
    <cellStyle name="Comma 6 5 3" xfId="2980" xr:uid="{75274186-FDCF-41B8-9CB7-6F98F884BF26}"/>
    <cellStyle name="Comma 6 6" xfId="1670" xr:uid="{1462BD2B-9172-48E1-A1F0-3DB3D1AC60F4}"/>
    <cellStyle name="Comma 6 7" xfId="504" xr:uid="{71F2A839-89B0-4FEB-BD40-32BD6F052BF1}"/>
    <cellStyle name="Comma 6 8" xfId="2916" xr:uid="{22462306-11EE-428D-916E-7EA97DCB4376}"/>
    <cellStyle name="Comma 7" xfId="109" xr:uid="{60E762FF-12F9-44BE-B6F7-81913EBB10E0}"/>
    <cellStyle name="Comma 7 2" xfId="110" xr:uid="{F87F4E8F-EF8E-4610-A5E6-13C888F735EF}"/>
    <cellStyle name="Comma 7 2 2" xfId="252" xr:uid="{B80C53C6-FE8C-4402-B483-9B2486295B03}"/>
    <cellStyle name="Comma 7 2 2 2" xfId="427" xr:uid="{9394E877-51C6-45E6-8B8E-CDDA2A478A64}"/>
    <cellStyle name="Comma 7 2 2 2 2" xfId="2731" xr:uid="{B8F46BFF-CB98-461B-8826-CF21DEDF4B08}"/>
    <cellStyle name="Comma 7 2 2 2 3" xfId="1522" xr:uid="{D473636D-693C-455A-8965-DC36DC996482}"/>
    <cellStyle name="Comma 7 2 2 3" xfId="2125" xr:uid="{C0D43279-C989-475B-BC0B-3C900F0D756A}"/>
    <cellStyle name="Comma 7 2 2 4" xfId="929" xr:uid="{FD437AC1-D21B-4A10-A38B-5910FD978B4B}"/>
    <cellStyle name="Comma 7 2 3" xfId="436" xr:uid="{33F49E80-DCCF-4017-8256-4F5F75C383C4}"/>
    <cellStyle name="Comma 7 2 3 2" xfId="2428" xr:uid="{EEF8342D-6877-4EE8-A6E7-050FBB0F9210}"/>
    <cellStyle name="Comma 7 2 3 3" xfId="1223" xr:uid="{44FDC941-110C-43EC-9A55-297C25F8E921}"/>
    <cellStyle name="Comma 7 2 4" xfId="353" xr:uid="{0FA3E4D1-2E3D-484D-8089-5B8438C4702D}"/>
    <cellStyle name="Comma 7 2 4 2" xfId="1823" xr:uid="{4423979F-C0B0-4CA7-940A-E7F6181E443B}"/>
    <cellStyle name="Comma 7 2 5" xfId="644" xr:uid="{7124E33F-ED58-428F-80FD-1334CF83DCEA}"/>
    <cellStyle name="Comma 7 2 6" xfId="2991" xr:uid="{FFEC2362-5E94-4CB3-B6ED-1E096DBCA534}"/>
    <cellStyle name="Comma 7 3" xfId="251" xr:uid="{F8BA977B-BF60-45B0-8AC3-6880F72D409A}"/>
    <cellStyle name="Comma 7 3 2" xfId="441" xr:uid="{43DC4FA6-F35C-4056-921E-FCC18C78AF4B}"/>
    <cellStyle name="Comma 7 3 2 2" xfId="2579" xr:uid="{9F671319-2ED4-4706-A587-6DB095D02A22}"/>
    <cellStyle name="Comma 7 3 2 3" xfId="1373" xr:uid="{68B21C6C-789E-4C03-A8E1-B00A84794D2E}"/>
    <cellStyle name="Comma 7 3 3" xfId="1973" xr:uid="{D406873D-721C-470F-9A1A-852CB3476D3C}"/>
    <cellStyle name="Comma 7 3 4" xfId="784" xr:uid="{4D9BBA4A-18B0-493B-82BC-1EC371C5475D}"/>
    <cellStyle name="Comma 7 3 5" xfId="2981" xr:uid="{5B133E80-C742-4F1A-A44B-4D74ABAA674E}"/>
    <cellStyle name="Comma 7 4" xfId="325" xr:uid="{B7DE1D67-44EF-4642-BE6C-1D0FCE0AC6C2}"/>
    <cellStyle name="Comma 7 4 2" xfId="2276" xr:uid="{C1AB9F53-3753-41B2-8A4F-229392D5BF1B}"/>
    <cellStyle name="Comma 7 4 3" xfId="1075" xr:uid="{E514BD7D-4072-48DE-96A9-5A4E02B6FA88}"/>
    <cellStyle name="Comma 7 5" xfId="409" xr:uid="{54C44054-0A8E-43FE-9C47-E0DC8D7BE7A1}"/>
    <cellStyle name="Comma 7 5 2" xfId="1672" xr:uid="{E8A80793-4C38-45FD-83BE-4073955365EF}"/>
    <cellStyle name="Comma 7 6" xfId="505" xr:uid="{4DD2CCDF-30D3-41A5-BE73-C9DB632ED515}"/>
    <cellStyle name="Comma 7 7" xfId="2917" xr:uid="{A2B3F99B-9121-4BDC-8AA2-4B1494D79EC9}"/>
    <cellStyle name="Comma 8" xfId="111" xr:uid="{7858DA4C-F5B9-41F0-86CA-E9617D7F0827}"/>
    <cellStyle name="Comma 8 2" xfId="253" xr:uid="{7A831136-82D9-4F69-804E-3240E8594EC0}"/>
    <cellStyle name="Comma 8 2 2" xfId="414" xr:uid="{C3C80D96-14FF-4161-98ED-3A53DB738F2D}"/>
    <cellStyle name="Comma 8 2 2 2" xfId="437" xr:uid="{C9D64196-60C8-4D26-92E4-DA30AD6D226A}"/>
    <cellStyle name="Comma 8 2 2 2 2" xfId="2732" xr:uid="{E55D78BF-C7F8-4CFD-8250-3B43FDC33543}"/>
    <cellStyle name="Comma 8 2 2 2 3" xfId="1523" xr:uid="{F42B2662-9FBB-4D32-9E0F-A18DF4ED040E}"/>
    <cellStyle name="Comma 8 2 2 3" xfId="2126" xr:uid="{8DE07C75-8506-4F6E-B0DB-C72B9C652D90}"/>
    <cellStyle name="Comma 8 2 2 4" xfId="930" xr:uid="{6DCDB875-7D22-4819-95B8-A84BE8CCE5BD}"/>
    <cellStyle name="Comma 8 2 3" xfId="397" xr:uid="{1F578704-98C2-47D4-B2CC-B313E27340DF}"/>
    <cellStyle name="Comma 8 2 3 2" xfId="2429" xr:uid="{1C59C9A5-A97C-415C-AF37-1D351D341EDA}"/>
    <cellStyle name="Comma 8 2 3 3" xfId="1224" xr:uid="{2B8DD346-6212-4040-B274-2C5C465EE22A}"/>
    <cellStyle name="Comma 8 2 4" xfId="432" xr:uid="{8614B3C8-4EC9-4879-BD11-3FF8A822B6CB}"/>
    <cellStyle name="Comma 8 2 4 2" xfId="1824" xr:uid="{CBACBCD2-CC1D-44B1-8A1F-F8B90F81319E}"/>
    <cellStyle name="Comma 8 2 5" xfId="645" xr:uid="{3F29F0A9-8FC5-4E0F-8AE3-E1A86EADA336}"/>
    <cellStyle name="Comma 8 2 6" xfId="2993" xr:uid="{279D2729-08C6-4F22-8D41-5070033758B2}"/>
    <cellStyle name="Comma 8 3" xfId="401" xr:uid="{2976AA3D-FB4D-40EF-AEA3-D850BB57471A}"/>
    <cellStyle name="Comma 8 3 2" xfId="375" xr:uid="{EB160DA6-6DE5-4BDF-92AF-82DC2E93C5EE}"/>
    <cellStyle name="Comma 8 3 2 2" xfId="2580" xr:uid="{BF557611-1511-43F2-945A-65BF83EC59E1}"/>
    <cellStyle name="Comma 8 3 2 3" xfId="1374" xr:uid="{5F45CAF9-6F21-49A8-A539-0E1C06F4553C}"/>
    <cellStyle name="Comma 8 3 3" xfId="1974" xr:uid="{DF616D79-B7A0-4BC8-9EAC-A7423790501E}"/>
    <cellStyle name="Comma 8 3 4" xfId="785" xr:uid="{C3F4B79C-9E75-4843-9E5F-8F71C934F7D7}"/>
    <cellStyle name="Comma 8 3 5" xfId="2983" xr:uid="{1D5B36FE-01FE-4639-9C3E-DE6D9CAF2086}"/>
    <cellStyle name="Comma 8 4" xfId="430" xr:uid="{AA4AB759-DCF8-4FC1-A5C1-222F039472F4}"/>
    <cellStyle name="Comma 8 4 2" xfId="2277" xr:uid="{438F7968-4965-4BFC-992E-983524B4CD9E}"/>
    <cellStyle name="Comma 8 4 3" xfId="1076" xr:uid="{87E55485-1553-4EC4-9AF1-EF4191553B6A}"/>
    <cellStyle name="Comma 8 5" xfId="379" xr:uid="{2B116E49-654A-43AC-BB73-33346788723A}"/>
    <cellStyle name="Comma 8 5 2" xfId="1673" xr:uid="{05BC4DAB-CCD4-4140-AD36-FCC42A4B3013}"/>
    <cellStyle name="Comma 8 6" xfId="506" xr:uid="{89249978-2728-46B3-9229-BBB4A68F25A3}"/>
    <cellStyle name="Comma 8 7" xfId="2922" xr:uid="{C3928F6D-D6EC-4041-90DD-75768A313296}"/>
    <cellStyle name="Comma 9" xfId="85" xr:uid="{9D45E5BB-EE86-48D7-A251-F18E05CA6319}"/>
    <cellStyle name="Comma 9 2" xfId="227" xr:uid="{70C8CE82-615A-42D0-A4D7-107E991C0B64}"/>
    <cellStyle name="Comma 9 2 2" xfId="408" xr:uid="{5089D7AC-62B9-44FB-8DD3-B181B2D74686}"/>
    <cellStyle name="Comma 9 2 2 2" xfId="1525" xr:uid="{2A4B3790-800C-409F-92C2-FD1966DD0ECF}"/>
    <cellStyle name="Comma 9 2 2 2 2" xfId="2734" xr:uid="{15B9602A-3AA8-4D9E-8D4D-0F6FCC645B6B}"/>
    <cellStyle name="Comma 9 2 2 3" xfId="2128" xr:uid="{406C7EB7-814B-4F6B-A758-F29D431F1FF3}"/>
    <cellStyle name="Comma 9 2 2 4" xfId="931" xr:uid="{2B77B922-A98A-4BAC-85AF-C2C866C1EB01}"/>
    <cellStyle name="Comma 9 2 3" xfId="1226" xr:uid="{5DB49894-5A06-4F87-AA58-43EE90D872EE}"/>
    <cellStyle name="Comma 9 2 3 2" xfId="2431" xr:uid="{012CD853-4AAA-44A9-A152-90D03E81E93F}"/>
    <cellStyle name="Comma 9 2 4" xfId="1826" xr:uid="{04155233-1899-455A-9AF5-A9E82DA62456}"/>
    <cellStyle name="Comma 9 2 5" xfId="646" xr:uid="{E12BF59D-1749-409B-9DFB-2A317B4EDDB2}"/>
    <cellStyle name="Comma 9 3" xfId="392" xr:uid="{AD9228BA-B380-4E84-9215-9774EA00D6D4}"/>
    <cellStyle name="Comma 9 3 2" xfId="1376" xr:uid="{CBDC7210-F8CD-4FAE-A1DE-3AF79460113D}"/>
    <cellStyle name="Comma 9 3 2 2" xfId="2582" xr:uid="{E3C2C846-9BC8-4B34-921E-6ADE855B0794}"/>
    <cellStyle name="Comma 9 3 3" xfId="1976" xr:uid="{1949B202-D014-4AAF-BC77-50D1F221DADA}"/>
    <cellStyle name="Comma 9 3 4" xfId="786" xr:uid="{5071C345-92B6-42EE-95BE-61685DF80292}"/>
    <cellStyle name="Comma 9 4" xfId="389" xr:uid="{58F1C356-5E8D-4541-8CA5-8D2386403996}"/>
    <cellStyle name="Comma 9 4 2" xfId="2279" xr:uid="{62BF3518-A635-4C1C-8C45-769464DDA44E}"/>
    <cellStyle name="Comma 9 5" xfId="1675" xr:uid="{4250E9C0-270A-4E18-9F7A-8ACC5B933F2B}"/>
    <cellStyle name="Comma 9 6" xfId="507" xr:uid="{710C0420-6B9A-48CC-81DC-EA5AE72BA766}"/>
    <cellStyle name="Comma 9 7" xfId="2988" xr:uid="{0DFB6515-AAAC-4654-82DD-02DE1C73D40F}"/>
    <cellStyle name="Comma0" xfId="3" xr:uid="{010C92AF-65C2-4875-96ED-7F8E29BDFA5B}"/>
    <cellStyle name="Comma0 10" xfId="112" xr:uid="{92618180-784F-4C02-99BC-FF3C8F922CAA}"/>
    <cellStyle name="Comma0 10 2" xfId="254" xr:uid="{415E62E7-6287-458C-A060-DD8C97A257B5}"/>
    <cellStyle name="Comma0 11" xfId="46" xr:uid="{B56CDDBF-65A6-476E-86EF-7374021D149F}"/>
    <cellStyle name="Comma0 2" xfId="51" xr:uid="{94CEC7A2-B9B1-467E-BE37-24138C497C8A}"/>
    <cellStyle name="Comma0 2 2" xfId="59" xr:uid="{0E579689-421E-4FA5-B6C8-F220C93634BC}"/>
    <cellStyle name="Comma0 2 2 2" xfId="75" xr:uid="{F4F08F84-B3EB-48A4-A6A0-AB791C8F493A}"/>
    <cellStyle name="Comma0 2 2 3" xfId="114" xr:uid="{C9C8FDF4-DFBB-4D89-9805-3869E12159BF}"/>
    <cellStyle name="Comma0 2 2 3 2" xfId="256" xr:uid="{60B67114-4CB7-43D1-BC27-95D53918F493}"/>
    <cellStyle name="Comma0 2 2 4" xfId="3017" xr:uid="{87399C6C-9FFA-4A3B-8C94-D4BECD124126}"/>
    <cellStyle name="Comma0 2 3" xfId="74" xr:uid="{AE0BAA10-1B45-46FF-9B7D-37D11F5DC5BB}"/>
    <cellStyle name="Comma0 2 3 2" xfId="116" xr:uid="{68353DEB-F3EE-4104-B3A2-0236CF1C18A3}"/>
    <cellStyle name="Comma0 2 3 2 2" xfId="258" xr:uid="{1A19C235-DF51-4602-BF98-00D14357E7AB}"/>
    <cellStyle name="Comma0 2 3 3" xfId="115" xr:uid="{E75BB263-A519-4DF8-9E04-855424C9456F}"/>
    <cellStyle name="Comma0 2 3 3 2" xfId="257" xr:uid="{C3042911-97F6-4F2A-9BB5-28627825BA9E}"/>
    <cellStyle name="Comma0 2 4" xfId="117" xr:uid="{4EC631B6-3F28-4E53-B820-F6B92529C4E4}"/>
    <cellStyle name="Comma0 2 4 2" xfId="118" xr:uid="{FF13EAE2-579B-43F7-BC1D-05AEB5C8153C}"/>
    <cellStyle name="Comma0 2 4 2 2" xfId="260" xr:uid="{CC06C65A-1F75-4894-827F-00843A53D6BC}"/>
    <cellStyle name="Comma0 2 4 3" xfId="259" xr:uid="{1A6A24B1-2BAB-4CB7-B4AB-A27C798BE980}"/>
    <cellStyle name="Comma0 2 5" xfId="113" xr:uid="{1A5F720F-C38A-4BEA-8AC5-EA2E25AA6C0F}"/>
    <cellStyle name="Comma0 2 5 2" xfId="255" xr:uid="{97DAD4B7-C74F-41A1-9C02-C4369A80BE4F}"/>
    <cellStyle name="Comma0 2 6" xfId="2849" xr:uid="{479B3C00-F265-406B-986C-4E66B0CF6019}"/>
    <cellStyle name="Comma0 3" xfId="49" xr:uid="{F7FA3998-E820-4032-ADE3-193831A32B6A}"/>
    <cellStyle name="Comma0 3 2" xfId="72" xr:uid="{71A22D20-40AF-4E44-BA91-3F58690A2285}"/>
    <cellStyle name="Comma0 3 2 2" xfId="121" xr:uid="{DB0C4024-2555-4D02-AFED-B64026EFEB07}"/>
    <cellStyle name="Comma0 3 2 2 2" xfId="263" xr:uid="{BBC70AC3-53B7-4934-8C87-23D8E0B89791}"/>
    <cellStyle name="Comma0 3 2 3" xfId="120" xr:uid="{931EFF1B-4F48-45CB-8B46-7C76AF6D69E9}"/>
    <cellStyle name="Comma0 3 2 3 2" xfId="262" xr:uid="{CA077F59-847C-4176-B705-743B66C4FC58}"/>
    <cellStyle name="Comma0 3 3" xfId="122" xr:uid="{70C018CE-0394-4492-AE96-805C6E32310C}"/>
    <cellStyle name="Comma0 3 3 2" xfId="264" xr:uid="{724AB63A-89F9-4488-8762-0679D9DF51C9}"/>
    <cellStyle name="Comma0 3 4" xfId="123" xr:uid="{C4778B6B-8920-4BF6-AAFA-3E21A6BDBA90}"/>
    <cellStyle name="Comma0 3 4 2" xfId="124" xr:uid="{B57FE769-E2AA-4605-ABA5-2FA285BD92DF}"/>
    <cellStyle name="Comma0 3 4 2 2" xfId="266" xr:uid="{B0B6DBFC-A0CA-44F1-BBF0-E53035090F54}"/>
    <cellStyle name="Comma0 3 4 3" xfId="265" xr:uid="{569F1F53-73D0-40FE-A4E5-7052BFC0C6F6}"/>
    <cellStyle name="Comma0 3 5" xfId="125" xr:uid="{A637047C-3893-4D3B-A736-D6BDC481D29F}"/>
    <cellStyle name="Comma0 3 5 2" xfId="126" xr:uid="{8F7DCFFA-A72B-496F-9535-F6CA48FBE42A}"/>
    <cellStyle name="Comma0 3 5 2 2" xfId="268" xr:uid="{0F6D8A6C-6857-426C-9AAE-2B18BD50C7E6}"/>
    <cellStyle name="Comma0 3 5 3" xfId="267" xr:uid="{72E6E947-9EB2-45C2-8C5A-A9E97E6B78E5}"/>
    <cellStyle name="Comma0 3 6" xfId="119" xr:uid="{09935964-928C-4E7A-9CDA-EEAB13150B85}"/>
    <cellStyle name="Comma0 3 6 2" xfId="261" xr:uid="{E8BCF9BA-C04B-4CA1-BBD8-63A260643912}"/>
    <cellStyle name="Comma0 4" xfId="78" xr:uid="{365AA88B-F060-4E94-9B95-5A4F20582058}"/>
    <cellStyle name="Comma0 4 2" xfId="128" xr:uid="{41559EE5-22DD-411A-AC8A-F618116F54B2}"/>
    <cellStyle name="Comma0 4 2 2" xfId="129" xr:uid="{B781D699-9D41-4990-96E4-D1BCDC141BCC}"/>
    <cellStyle name="Comma0 4 2 2 2" xfId="271" xr:uid="{D1F8B3E4-344C-42F9-AE63-20A79B6E0D67}"/>
    <cellStyle name="Comma0 4 2 3" xfId="270" xr:uid="{3E29F3C2-927C-4F6B-992C-9275C82FB498}"/>
    <cellStyle name="Comma0 4 2 4" xfId="2941" xr:uid="{7529BCA5-518C-4FCB-B69C-7C1C8EF57D30}"/>
    <cellStyle name="Comma0 4 3" xfId="130" xr:uid="{715E56BA-6AE0-4348-9888-F1DC36DA42B6}"/>
    <cellStyle name="Comma0 4 3 2" xfId="131" xr:uid="{68852EE1-2DC1-42D0-9BE7-25AC74A11C05}"/>
    <cellStyle name="Comma0 4 3 2 2" xfId="273" xr:uid="{69D50EE4-7578-4184-A6B6-7A99E65ED0F1}"/>
    <cellStyle name="Comma0 4 3 3" xfId="272" xr:uid="{11976F35-C666-4957-83E2-E1E2BA979BEB}"/>
    <cellStyle name="Comma0 4 4" xfId="127" xr:uid="{33073752-5606-4875-93E5-BEF59C276F4B}"/>
    <cellStyle name="Comma0 4 4 2" xfId="269" xr:uid="{5DE5104D-A3C6-4B8F-90A5-36B9603B2724}"/>
    <cellStyle name="Comma0 4 5" xfId="221" xr:uid="{31B092CC-6663-4304-B351-EFA39DB483A9}"/>
    <cellStyle name="Comma0 5" xfId="132" xr:uid="{7712149C-B8F8-4346-9AB0-4CE79AA0E782}"/>
    <cellStyle name="Comma0 5 2" xfId="274" xr:uid="{97557C11-A6D5-42F5-9DEA-61209296E5FF}"/>
    <cellStyle name="Comma0 6" xfId="133" xr:uid="{D7F7A179-0DA9-43C4-8D71-7D074E1BE8DA}"/>
    <cellStyle name="Comma0 6 2" xfId="275" xr:uid="{EA8C41DE-7651-4CFC-AC97-0AD5FEE415EC}"/>
    <cellStyle name="Comma0 7" xfId="134" xr:uid="{DCA50630-DEDE-4FBA-B59B-F06EF0C23FCA}"/>
    <cellStyle name="Comma0 7 2" xfId="135" xr:uid="{5F33A54E-F6E9-4685-A1AF-4BFD1984F695}"/>
    <cellStyle name="Comma0 7 2 2" xfId="277" xr:uid="{519BA8EB-6039-42ED-8968-B74E0CF5919B}"/>
    <cellStyle name="Comma0 7 3" xfId="276" xr:uid="{50C19543-2FD6-4017-B589-4D08508A249C}"/>
    <cellStyle name="Comma0 8" xfId="136" xr:uid="{BED8CCEB-8556-4520-884B-1304A330EDD5}"/>
    <cellStyle name="Comma0 8 2" xfId="137" xr:uid="{29C22EFA-779A-4A2C-99EE-6E7C932BD997}"/>
    <cellStyle name="Comma0 8 2 2" xfId="279" xr:uid="{1DAA7023-DCD1-4FA2-BA67-309F07BE0364}"/>
    <cellStyle name="Comma0 8 3" xfId="278" xr:uid="{DD0281C8-0F6E-4DA0-B690-0DF7FF4D06BC}"/>
    <cellStyle name="Comma0 9" xfId="138" xr:uid="{30C5E058-1C61-42E6-A719-2BAB493C38BC}"/>
    <cellStyle name="Comma0 9 2" xfId="280" xr:uid="{74281AB5-DE37-458D-94A0-79D5F6DFD0C4}"/>
    <cellStyle name="Comma1" xfId="139" xr:uid="{FC2BF42A-2B47-4308-8E54-B12BBC9D9C44}"/>
    <cellStyle name="Comma1 2" xfId="140" xr:uid="{90A97F08-0626-4447-8ED2-004AEE2ACFBA}"/>
    <cellStyle name="Comma1 2 2" xfId="282" xr:uid="{6AF328EA-0544-47CE-AA85-630E8530302C}"/>
    <cellStyle name="Comma1 3" xfId="141" xr:uid="{4FC986BA-7289-4852-8CF2-B0673AC5DED7}"/>
    <cellStyle name="Comma1 3 2" xfId="142" xr:uid="{245A44BD-5960-496E-AAC3-58EDAE0669B3}"/>
    <cellStyle name="Comma1 3 2 2" xfId="284" xr:uid="{7EE831E2-8A88-4325-8071-E46B48F479E0}"/>
    <cellStyle name="Comma1 3 3" xfId="283" xr:uid="{2CBA0330-15E0-4D15-9CEE-A4723318EB2A}"/>
    <cellStyle name="Comma1 4" xfId="143" xr:uid="{E6FC8532-7ACA-47F0-9690-1500778DE57D}"/>
    <cellStyle name="Comma1 4 2" xfId="144" xr:uid="{2D2EA319-4939-43FE-9438-19085C9064BE}"/>
    <cellStyle name="Comma1 4 2 2" xfId="286" xr:uid="{A20CAC20-7FEF-45F7-9DFF-915131C08736}"/>
    <cellStyle name="Comma1 4 3" xfId="285" xr:uid="{41DF320E-E236-4355-8FDA-E8D599B2E934}"/>
    <cellStyle name="Comma1 5" xfId="281" xr:uid="{7BBB62FD-F790-4527-9F27-A4A6048B8198}"/>
    <cellStyle name="Comma1 6" xfId="2850" xr:uid="{5A4E9578-93E2-4A8D-ABC6-F627B81EACF8}"/>
    <cellStyle name="Comma2" xfId="145" xr:uid="{E2E8BD02-D0CF-4077-AC2F-602BACF3CA92}"/>
    <cellStyle name="Comma3" xfId="146" xr:uid="{326BDE11-1DA6-4907-A5BC-A138738D8357}"/>
    <cellStyle name="Comma3 2" xfId="147" xr:uid="{ACD3BC89-2C5F-490A-9EDA-A45667E61CEB}"/>
    <cellStyle name="Comma3 2 2" xfId="288" xr:uid="{45B7325C-DB64-42FE-9E7A-112C1DE636AC}"/>
    <cellStyle name="Comma3 3" xfId="148" xr:uid="{CCF4901F-8C68-461A-AE14-4EC5585A5EB5}"/>
    <cellStyle name="Comma3 3 2" xfId="149" xr:uid="{A00CFFC5-EFEF-47FE-9AEF-849F498B5B14}"/>
    <cellStyle name="Comma3 3 2 2" xfId="290" xr:uid="{B888FCD1-07F2-41CD-9CC6-D2BEA83DA532}"/>
    <cellStyle name="Comma3 3 3" xfId="289" xr:uid="{9236B814-BF39-4AB8-845E-60702FFF8A22}"/>
    <cellStyle name="Comma3 4" xfId="150" xr:uid="{E0300281-391C-4046-AC6B-9A2B387C248F}"/>
    <cellStyle name="Comma3 4 2" xfId="151" xr:uid="{5598342D-28F1-4337-A037-2FAA3BCBDDBC}"/>
    <cellStyle name="Comma3 4 2 2" xfId="292" xr:uid="{DABA9051-178B-4A6D-8CE1-AE383AE8035F}"/>
    <cellStyle name="Comma3 4 3" xfId="291" xr:uid="{340555BD-F67E-458D-92FB-F23D29F30702}"/>
    <cellStyle name="Comma3 5" xfId="287" xr:uid="{A6002EFB-A50B-4155-AE7C-6D507753B072}"/>
    <cellStyle name="Comma3 6" xfId="2851" xr:uid="{C26C2F0B-F608-4C80-B0C0-6002D6530888}"/>
    <cellStyle name="Currency" xfId="10" builtinId="4"/>
    <cellStyle name="Currency 10" xfId="326" xr:uid="{4895262D-FF5A-44BD-89F0-335079222D53}"/>
    <cellStyle name="Currency 10 2" xfId="407" xr:uid="{B344836D-C2B8-490D-9CF5-9B0192609870}"/>
    <cellStyle name="Currency 10 2 2" xfId="2203" xr:uid="{7FBE7CE9-72AB-4D9C-B085-F443E09A9CBA}"/>
    <cellStyle name="Currency 10 2 3" xfId="2813" xr:uid="{632452ED-83AA-41DA-B187-B22D7F422C0A}"/>
    <cellStyle name="Currency 10 3" xfId="396" xr:uid="{3FC280F2-316F-4D03-B834-26037E310681}"/>
    <cellStyle name="Currency 11" xfId="1599" xr:uid="{41F7DAF5-DB3D-4085-A58C-BA515926F983}"/>
    <cellStyle name="Currency 12" xfId="453" xr:uid="{F12D259B-4F0B-4A87-A535-70785509EED8}"/>
    <cellStyle name="Currency 13" xfId="2811" xr:uid="{AAFEDDA8-52DC-4DFA-8A96-F893DDC39FE7}"/>
    <cellStyle name="Currency 14" xfId="3018" xr:uid="{8169CCB1-0797-46D6-873A-E1E8EFA231A9}"/>
    <cellStyle name="Currency 2" xfId="44" xr:uid="{E5612956-8E4C-461D-B1FB-B3B37FA09671}"/>
    <cellStyle name="Currency 2 10" xfId="1602" xr:uid="{005B5BA7-8D8A-4F5F-BD08-9706AA76BD39}"/>
    <cellStyle name="Currency 2 11" xfId="451" xr:uid="{859711A7-5C9C-4E5B-BFF4-9FB2EA29947D}"/>
    <cellStyle name="Currency 2 12" xfId="2852" xr:uid="{06D6B963-50DF-402E-B4A6-C0D623F5C5A5}"/>
    <cellStyle name="Currency 2 2" xfId="153" xr:uid="{B64859C3-E9EE-434B-A424-BCCD5E2566CA}"/>
    <cellStyle name="Currency 2 2 10" xfId="2925" xr:uid="{3086BAB6-54D1-49A1-A092-7A4EFDCE09AE}"/>
    <cellStyle name="Currency 2 2 2" xfId="294" xr:uid="{141E0846-8F32-425A-B3D0-775BE58050F4}"/>
    <cellStyle name="Currency 2 2 2 2" xfId="374" xr:uid="{4A1FF8A2-D0C7-4A09-96F1-855632E1E8A4}"/>
    <cellStyle name="Currency 2 2 2 2 2" xfId="569" xr:uid="{15BAD56E-E705-46B7-8499-E658A4B517A2}"/>
    <cellStyle name="Currency 2 2 2 2 2 2" xfId="707" xr:uid="{11BBCA4B-3124-40DB-9B4B-4E9F8DF120C9}"/>
    <cellStyle name="Currency 2 2 2 2 2 2 2" xfId="995" xr:uid="{372039C7-E024-4C52-AE9C-87A24FA58AA1}"/>
    <cellStyle name="Currency 2 2 2 2 2 2 2 2" xfId="1590" xr:uid="{A23559BE-D350-4B40-B9A6-D22775402466}"/>
    <cellStyle name="Currency 2 2 2 2 2 2 2 2 2" xfId="2799" xr:uid="{7A63C369-9646-47A9-9684-B65371194DA5}"/>
    <cellStyle name="Currency 2 2 2 2 2 2 2 3" xfId="2193" xr:uid="{F23BB380-2A8A-4FF2-BDA8-A9303123A8F4}"/>
    <cellStyle name="Currency 2 2 2 2 2 2 3" xfId="1291" xr:uid="{2788EF66-2BFC-427F-A24D-C84E9E75FB2C}"/>
    <cellStyle name="Currency 2 2 2 2 2 2 3 2" xfId="2496" xr:uid="{3509703D-EBCE-466D-BEF4-A071836B1CDD}"/>
    <cellStyle name="Currency 2 2 2 2 2 2 4" xfId="1891" xr:uid="{407D51BE-A560-4F52-AD24-8E8D861288A7}"/>
    <cellStyle name="Currency 2 2 2 2 2 3" xfId="850" xr:uid="{51623890-BF86-4C15-AEC3-6AAAD7983F32}"/>
    <cellStyle name="Currency 2 2 2 2 2 3 2" xfId="1441" xr:uid="{6BE4112F-6FEA-4503-954C-615250EDCA3B}"/>
    <cellStyle name="Currency 2 2 2 2 2 3 2 2" xfId="2647" xr:uid="{8EE2B154-D6A9-4EBE-A8AC-401B31E9B33B}"/>
    <cellStyle name="Currency 2 2 2 2 2 3 3" xfId="2041" xr:uid="{EF65B306-EF52-4247-BF2C-0BBE6CB2C275}"/>
    <cellStyle name="Currency 2 2 2 2 2 4" xfId="1141" xr:uid="{ED5E18FF-AAD9-4938-ABDA-B72779F56295}"/>
    <cellStyle name="Currency 2 2 2 2 2 4 2" xfId="2344" xr:uid="{8E9E5CF8-0712-43AE-B149-2CC8F1934139}"/>
    <cellStyle name="Currency 2 2 2 2 2 5" xfId="1740" xr:uid="{9E1D3A32-A618-44C5-9B7D-CA513A49D29E}"/>
    <cellStyle name="Currency 2 2 2 2 3" xfId="636" xr:uid="{A45090DA-6EC5-435D-A668-DFFF033C5329}"/>
    <cellStyle name="Currency 2 2 2 2 3 2" xfId="920" xr:uid="{3794EF9E-863B-44E3-B152-D17E1526E7B5}"/>
    <cellStyle name="Currency 2 2 2 2 3 2 2" xfId="1512" xr:uid="{AEFC72DD-281E-43FF-AD3F-1883AC08ECAF}"/>
    <cellStyle name="Currency 2 2 2 2 3 2 2 2" xfId="2721" xr:uid="{5BA6A165-CB32-4BEC-AAD4-D0EF579F6070}"/>
    <cellStyle name="Currency 2 2 2 2 3 2 3" xfId="2115" xr:uid="{215AD76E-5517-4409-8BB8-175CE51F90D5}"/>
    <cellStyle name="Currency 2 2 2 2 3 3" xfId="1213" xr:uid="{109885B1-61B5-493C-B434-1A1E37B98265}"/>
    <cellStyle name="Currency 2 2 2 2 3 3 2" xfId="2418" xr:uid="{4C60EE2A-1623-4477-BCD6-448611F8CAFA}"/>
    <cellStyle name="Currency 2 2 2 2 3 4" xfId="1813" xr:uid="{AE29EF04-594F-4E32-9BD8-42E9BE0B9225}"/>
    <cellStyle name="Currency 2 2 2 2 4" xfId="775" xr:uid="{8461E78D-8D6E-43C2-B592-3B847E5C47B5}"/>
    <cellStyle name="Currency 2 2 2 2 4 2" xfId="1363" xr:uid="{10E1BBB0-6207-4C29-92EC-DEE600157C72}"/>
    <cellStyle name="Currency 2 2 2 2 4 2 2" xfId="2569" xr:uid="{09DD82D5-2515-4A97-A6B9-429FFD8AA49C}"/>
    <cellStyle name="Currency 2 2 2 2 4 3" xfId="1963" xr:uid="{8B879844-DA05-4A2A-A812-24E0C36B1B9F}"/>
    <cellStyle name="Currency 2 2 2 2 5" xfId="1065" xr:uid="{977EF425-3BBA-4D1D-AF33-B7A24C894107}"/>
    <cellStyle name="Currency 2 2 2 2 5 2" xfId="2266" xr:uid="{AF199472-A8BE-462C-AC7D-7476BC0657B3}"/>
    <cellStyle name="Currency 2 2 2 2 6" xfId="1662" xr:uid="{0482383B-A7DB-4092-8240-D3147162852F}"/>
    <cellStyle name="Currency 2 2 2 2 7" xfId="497" xr:uid="{9341DF9F-2D58-40A9-A69C-A656697DB166}"/>
    <cellStyle name="Currency 2 2 2 3" xfId="535" xr:uid="{ADAFFBF9-4B7E-40D7-AA35-57F67F0E9C4B}"/>
    <cellStyle name="Currency 2 2 2 3 2" xfId="673" xr:uid="{7221E44F-DCC8-4FF9-B912-D7A443F1C39A}"/>
    <cellStyle name="Currency 2 2 2 3 2 2" xfId="959" xr:uid="{0D4AB11A-EF6F-4CC4-AD20-1899E67096FD}"/>
    <cellStyle name="Currency 2 2 2 3 2 2 2" xfId="1554" xr:uid="{C65B8A41-2120-45DC-B1E3-F63D19E9E542}"/>
    <cellStyle name="Currency 2 2 2 3 2 2 2 2" xfId="2763" xr:uid="{EE450430-0EDD-4A75-9D43-7C88D0B9884F}"/>
    <cellStyle name="Currency 2 2 2 3 2 2 3" xfId="2157" xr:uid="{3A6B9694-38D6-48FE-BEF9-45E512ADF6CF}"/>
    <cellStyle name="Currency 2 2 2 3 2 3" xfId="1255" xr:uid="{1086F606-7442-48CA-86C6-30076B779385}"/>
    <cellStyle name="Currency 2 2 2 3 2 3 2" xfId="2460" xr:uid="{1DC13F5D-3929-4BAC-8BB8-6F8136373BFF}"/>
    <cellStyle name="Currency 2 2 2 3 2 4" xfId="1855" xr:uid="{C11E31ED-A072-45DE-9782-A85078EB1EE5}"/>
    <cellStyle name="Currency 2 2 2 3 3" xfId="814" xr:uid="{CC42ACA1-6BD2-4BAA-9F7B-0BF5620F8726}"/>
    <cellStyle name="Currency 2 2 2 3 3 2" xfId="1405" xr:uid="{BAB9114E-A1D2-4A2C-8F19-C35F755567EA}"/>
    <cellStyle name="Currency 2 2 2 3 3 2 2" xfId="2611" xr:uid="{9FFD87CA-0FF1-45B4-912A-F3971546FD53}"/>
    <cellStyle name="Currency 2 2 2 3 3 3" xfId="2005" xr:uid="{472304F1-44AE-4F58-AC30-6B702A449034}"/>
    <cellStyle name="Currency 2 2 2 3 4" xfId="1106" xr:uid="{CA0D2B3C-AD70-4CC1-94CC-036B25F6ABCF}"/>
    <cellStyle name="Currency 2 2 2 3 4 2" xfId="2308" xr:uid="{D8E599B6-0559-4ABE-8E39-D5E555AF60C0}"/>
    <cellStyle name="Currency 2 2 2 3 5" xfId="1704" xr:uid="{BB0C09CB-F1F0-484B-9C2B-1EAB6E34EBDF}"/>
    <cellStyle name="Currency 2 2 2 4" xfId="603" xr:uid="{BC3953EA-3700-4620-BC80-F8EEC2D55A40}"/>
    <cellStyle name="Currency 2 2 2 4 2" xfId="885" xr:uid="{E8D7A58D-C45A-43AE-BBA4-BB501BB64F10}"/>
    <cellStyle name="Currency 2 2 2 4 2 2" xfId="1476" xr:uid="{2FF05D5F-3669-487D-AD4D-BC90D980D7BF}"/>
    <cellStyle name="Currency 2 2 2 4 2 2 2" xfId="2685" xr:uid="{3DD11846-D7C4-4C70-BCDE-8B3C7F2731E4}"/>
    <cellStyle name="Currency 2 2 2 4 2 3" xfId="2079" xr:uid="{92E7A0AB-DEE6-42DC-AE8F-D1FEA36C2691}"/>
    <cellStyle name="Currency 2 2 2 4 3" xfId="1177" xr:uid="{1B9DF928-33C7-49A4-A41A-88F5CF270EA7}"/>
    <cellStyle name="Currency 2 2 2 4 3 2" xfId="2382" xr:uid="{27D60D8A-1DB3-46C2-A95F-5A3A1DA877D7}"/>
    <cellStyle name="Currency 2 2 2 4 4" xfId="1777" xr:uid="{CE16212E-3FAB-415F-9BAD-BD4A99FB18D6}"/>
    <cellStyle name="Currency 2 2 2 5" xfId="740" xr:uid="{7114CDF0-50CE-4253-AC03-08EDB16AF460}"/>
    <cellStyle name="Currency 2 2 2 5 2" xfId="1327" xr:uid="{4ECAC796-33B2-4E45-ACCA-6587CEB1EF0A}"/>
    <cellStyle name="Currency 2 2 2 5 2 2" xfId="2533" xr:uid="{B39C6D07-3109-4B4B-9EF5-692200DB10ED}"/>
    <cellStyle name="Currency 2 2 2 5 3" xfId="1927" xr:uid="{2266F6ED-00AA-4896-B0B7-0D991381E3D0}"/>
    <cellStyle name="Currency 2 2 2 6" xfId="1030" xr:uid="{52290D07-8D81-4828-B51A-BA0DFA1D6371}"/>
    <cellStyle name="Currency 2 2 2 6 2" xfId="2230" xr:uid="{8C5063C9-A731-4212-93A4-298E07871EB0}"/>
    <cellStyle name="Currency 2 2 2 7" xfId="1626" xr:uid="{2F89A7D1-41C5-4C81-A2AC-8B52AC075F72}"/>
    <cellStyle name="Currency 2 2 2 8" xfId="466" xr:uid="{16992B91-2C41-4321-B67E-7F2DF365C685}"/>
    <cellStyle name="Currency 2 2 2 9" xfId="2996" xr:uid="{4C595E14-9549-40AA-BB20-4EE2CA68ED5E}"/>
    <cellStyle name="Currency 2 2 3" xfId="361" xr:uid="{0777BBFC-71BF-4DCC-91BA-B14CBDAB19D8}"/>
    <cellStyle name="Currency 2 2 3 2" xfId="552" xr:uid="{022EC2C1-3BBA-426C-A5C3-D85774944788}"/>
    <cellStyle name="Currency 2 2 3 2 2" xfId="690" xr:uid="{F6C594EB-91F7-4D44-B2BA-C891CB3DF5A3}"/>
    <cellStyle name="Currency 2 2 3 2 2 2" xfId="978" xr:uid="{0862DA7A-A77B-4ACF-8E54-A994B16ECFEF}"/>
    <cellStyle name="Currency 2 2 3 2 2 2 2" xfId="1573" xr:uid="{D9312CC3-3CA9-430B-AF2F-F0ED2E54B0E5}"/>
    <cellStyle name="Currency 2 2 3 2 2 2 2 2" xfId="2782" xr:uid="{355B5039-8E84-4172-BE0F-8909DA4FB131}"/>
    <cellStyle name="Currency 2 2 3 2 2 2 3" xfId="2176" xr:uid="{9609F23E-1F74-453B-ADBE-4823D697E17F}"/>
    <cellStyle name="Currency 2 2 3 2 2 3" xfId="1274" xr:uid="{35CBF6DA-DDEE-4B9E-9B10-FCA2B98FD81E}"/>
    <cellStyle name="Currency 2 2 3 2 2 3 2" xfId="2479" xr:uid="{B2B01AB6-2AF1-4233-87AE-C51A45DF0B74}"/>
    <cellStyle name="Currency 2 2 3 2 2 4" xfId="1874" xr:uid="{BB2EFEB8-6549-42CE-9721-928E417C1903}"/>
    <cellStyle name="Currency 2 2 3 2 3" xfId="833" xr:uid="{BC3BE72A-BA0F-4E76-8C0E-A319F6A240B9}"/>
    <cellStyle name="Currency 2 2 3 2 3 2" xfId="1424" xr:uid="{E3C325B7-5F9C-40D8-B0CD-F1CA5185B2A7}"/>
    <cellStyle name="Currency 2 2 3 2 3 2 2" xfId="2630" xr:uid="{8E097A78-1C9C-431D-9CBD-CA22A8FC94EE}"/>
    <cellStyle name="Currency 2 2 3 2 3 3" xfId="2024" xr:uid="{50D18A64-AD74-417F-A8EE-343C5A0A8FB1}"/>
    <cellStyle name="Currency 2 2 3 2 4" xfId="1124" xr:uid="{D02B0A32-0C9F-4A54-A711-B2CD3C155F81}"/>
    <cellStyle name="Currency 2 2 3 2 4 2" xfId="2327" xr:uid="{D8C67DB3-AC38-4631-9E54-74451F515434}"/>
    <cellStyle name="Currency 2 2 3 2 5" xfId="1723" xr:uid="{F4D3D4AA-EF3D-4174-999B-93BB2D524860}"/>
    <cellStyle name="Currency 2 2 3 3" xfId="619" xr:uid="{289AA851-8C38-44EB-BFB2-223196A478DE}"/>
    <cellStyle name="Currency 2 2 3 3 2" xfId="903" xr:uid="{75340F82-D507-4D92-B0E2-570EAA243931}"/>
    <cellStyle name="Currency 2 2 3 3 2 2" xfId="1495" xr:uid="{A5B065CE-CE71-45B7-AB9B-6557223E4C68}"/>
    <cellStyle name="Currency 2 2 3 3 2 2 2" xfId="2704" xr:uid="{AED4457E-DAFE-4862-B39B-40192BC48E70}"/>
    <cellStyle name="Currency 2 2 3 3 2 3" xfId="2098" xr:uid="{700A737F-5570-40F5-B66C-F0E530C5EBC6}"/>
    <cellStyle name="Currency 2 2 3 3 3" xfId="1196" xr:uid="{F873E33F-05B3-4198-82F4-D3B74BDBCD36}"/>
    <cellStyle name="Currency 2 2 3 3 3 2" xfId="2401" xr:uid="{3656FFF3-8191-48E7-87EF-6EF81DC77CB7}"/>
    <cellStyle name="Currency 2 2 3 3 4" xfId="1796" xr:uid="{626CF1A5-4CA8-4C40-BFA6-E78E365097F7}"/>
    <cellStyle name="Currency 2 2 3 4" xfId="758" xr:uid="{8D234478-8D66-4639-8FBC-7551F4391B2D}"/>
    <cellStyle name="Currency 2 2 3 4 2" xfId="1346" xr:uid="{149CE502-4702-41AA-B981-3FCA00323F77}"/>
    <cellStyle name="Currency 2 2 3 4 2 2" xfId="2552" xr:uid="{A1A19DDC-2B54-4E9C-B75E-EDE2B0BAA851}"/>
    <cellStyle name="Currency 2 2 3 4 3" xfId="1946" xr:uid="{269E6E39-BA1C-45DF-A071-F54753E8FE57}"/>
    <cellStyle name="Currency 2 2 3 5" xfId="1048" xr:uid="{047A19FC-232C-4414-BAA5-B33F24037D26}"/>
    <cellStyle name="Currency 2 2 3 5 2" xfId="2249" xr:uid="{74EB8D8C-4E77-45B0-9744-49014A8385C9}"/>
    <cellStyle name="Currency 2 2 3 6" xfId="1645" xr:uid="{F49D7C4E-A07A-48F6-89DF-BA2C3A025232}"/>
    <cellStyle name="Currency 2 2 3 7" xfId="482" xr:uid="{F16C167A-E811-4098-95C7-8C0524675EC4}"/>
    <cellStyle name="Currency 2 2 3 8" xfId="2986" xr:uid="{B9139AC7-F538-4628-8234-4ABA458E2A38}"/>
    <cellStyle name="Currency 2 2 4" xfId="518" xr:uid="{62B8025F-4CA1-412E-8598-7DCF9496CE78}"/>
    <cellStyle name="Currency 2 2 4 2" xfId="656" xr:uid="{CEC043A0-C3F5-4C93-9B7A-4D0E0071738D}"/>
    <cellStyle name="Currency 2 2 4 2 2" xfId="943" xr:uid="{E8E348D6-3776-4313-8A00-65415CCC05E7}"/>
    <cellStyle name="Currency 2 2 4 2 2 2" xfId="1537" xr:uid="{C53FE8D8-F1C8-4C1B-9055-68A1E2CCA61A}"/>
    <cellStyle name="Currency 2 2 4 2 2 2 2" xfId="2746" xr:uid="{A0C9E210-C374-42A4-ACB0-96706438BAF1}"/>
    <cellStyle name="Currency 2 2 4 2 2 3" xfId="2140" xr:uid="{29330806-42B7-406D-8A70-9E7277F9A25B}"/>
    <cellStyle name="Currency 2 2 4 2 3" xfId="1238" xr:uid="{5168C373-8D02-4323-9394-99EA8636B5BD}"/>
    <cellStyle name="Currency 2 2 4 2 3 2" xfId="2443" xr:uid="{DE57D989-0000-4B6D-BB27-F365B55E55D4}"/>
    <cellStyle name="Currency 2 2 4 2 4" xfId="1838" xr:uid="{50EAB60A-C716-4551-B72C-44EE46DC45ED}"/>
    <cellStyle name="Currency 2 2 4 3" xfId="798" xr:uid="{5B97F50E-DF76-4C7B-B70C-C3EE5D39CA58}"/>
    <cellStyle name="Currency 2 2 4 3 2" xfId="1388" xr:uid="{CC0080A3-6710-46D0-BCEE-71734117A794}"/>
    <cellStyle name="Currency 2 2 4 3 2 2" xfId="2594" xr:uid="{540628AE-5983-4997-A48B-3F211FF38472}"/>
    <cellStyle name="Currency 2 2 4 3 3" xfId="1988" xr:uid="{24394F33-6783-43AB-890E-5D5698C5AACB}"/>
    <cellStyle name="Currency 2 2 4 4" xfId="1089" xr:uid="{8D66D53E-EF0C-4123-83A1-A90DD0BCC8F8}"/>
    <cellStyle name="Currency 2 2 4 4 2" xfId="2291" xr:uid="{BC24FB18-1AC8-475C-80C6-3A25E9C2B1F6}"/>
    <cellStyle name="Currency 2 2 4 5" xfId="1687" xr:uid="{EC471D67-38B7-4FEA-B81E-191C0E68A271}"/>
    <cellStyle name="Currency 2 2 5" xfId="586" xr:uid="{5958D051-CCD5-4D2D-AE49-44CA1B2B3D64}"/>
    <cellStyle name="Currency 2 2 5 2" xfId="869" xr:uid="{B9693E49-634E-4076-A1CB-605DFB12D3E1}"/>
    <cellStyle name="Currency 2 2 5 2 2" xfId="1460" xr:uid="{D4B48C1C-20FE-4BD8-80D9-4019089EB5DC}"/>
    <cellStyle name="Currency 2 2 5 2 2 2" xfId="2668" xr:uid="{063D5CF3-6092-45D5-AEA8-45DE6CEEB93F}"/>
    <cellStyle name="Currency 2 2 5 2 3" xfId="2062" xr:uid="{88888395-976C-44E7-B83E-719AF3B01E43}"/>
    <cellStyle name="Currency 2 2 5 3" xfId="1161" xr:uid="{C21C39B9-3DD7-4BE5-8D6F-AC836F502131}"/>
    <cellStyle name="Currency 2 2 5 3 2" xfId="2365" xr:uid="{F7EF7A43-139A-4A08-84A8-D0604AAA3EB0}"/>
    <cellStyle name="Currency 2 2 5 4" xfId="1760" xr:uid="{57B4E17D-4671-448F-980D-059D5BD80FA3}"/>
    <cellStyle name="Currency 2 2 6" xfId="724" xr:uid="{B51E60C0-8F91-45F3-BD5C-626642ECFE1F}"/>
    <cellStyle name="Currency 2 2 6 2" xfId="1311" xr:uid="{C21CF45D-0156-45F0-97B7-94A80D1A7316}"/>
    <cellStyle name="Currency 2 2 6 2 2" xfId="2516" xr:uid="{C7799E76-5F3F-405D-B170-C077F4BB885B}"/>
    <cellStyle name="Currency 2 2 6 3" xfId="1910" xr:uid="{C8CCD3C4-6153-4B91-97AE-4878195DDF4B}"/>
    <cellStyle name="Currency 2 2 7" xfId="1014" xr:uid="{B8088E23-3DDC-43DE-A13E-94574283620A}"/>
    <cellStyle name="Currency 2 2 7 2" xfId="2213" xr:uid="{6F495FA7-781C-4545-A265-CE0B47FFA1FE}"/>
    <cellStyle name="Currency 2 2 8" xfId="1609" xr:uid="{0AFD491C-B00F-482B-935E-12C4A30E700C}"/>
    <cellStyle name="Currency 2 2 9" xfId="452" xr:uid="{EA967BAA-78E3-4C7C-9CD9-CBBF2833A386}"/>
    <cellStyle name="Currency 2 3" xfId="152" xr:uid="{06C342A2-A986-483C-97A0-BDC6D8927631}"/>
    <cellStyle name="Currency 2 3 10" xfId="2930" xr:uid="{1D8DB780-FFF6-4299-84A0-75D2EC5208D6}"/>
    <cellStyle name="Currency 2 3 2" xfId="293" xr:uid="{1307C2E4-A790-4229-9299-3CA30BBA6E37}"/>
    <cellStyle name="Currency 2 3 2 2" xfId="503" xr:uid="{4F9B36DD-4223-469D-B04A-0580FD927508}"/>
    <cellStyle name="Currency 2 3 2 2 2" xfId="575" xr:uid="{FF3FA88B-EE4F-4065-BEF2-4B0B0CB6F61A}"/>
    <cellStyle name="Currency 2 3 2 2 2 2" xfId="713" xr:uid="{BD487FC8-C9B3-45E4-BA3D-66DAD151179D}"/>
    <cellStyle name="Currency 2 3 2 2 2 2 2" xfId="1001" xr:uid="{CF5A99DF-6E60-4772-9B0C-B7DA85E84976}"/>
    <cellStyle name="Currency 2 3 2 2 2 2 2 2" xfId="1596" xr:uid="{9CF4B945-0C1A-4412-9DB9-1CB05ED50C4C}"/>
    <cellStyle name="Currency 2 3 2 2 2 2 2 2 2" xfId="2805" xr:uid="{0D59D74B-CE8B-4252-B10E-EA95E8CC3F21}"/>
    <cellStyle name="Currency 2 3 2 2 2 2 2 3" xfId="2199" xr:uid="{00A73268-2800-4490-89AF-6C48F9F056F0}"/>
    <cellStyle name="Currency 2 3 2 2 2 2 3" xfId="1297" xr:uid="{DF07E01B-085C-47FC-A16E-FC70A003BA37}"/>
    <cellStyle name="Currency 2 3 2 2 2 2 3 2" xfId="2502" xr:uid="{4AABE489-99F0-48AA-8A90-BBD9FD804E03}"/>
    <cellStyle name="Currency 2 3 2 2 2 2 4" xfId="1897" xr:uid="{CC87703B-5E4D-4C07-8AD2-799FA6671003}"/>
    <cellStyle name="Currency 2 3 2 2 2 3" xfId="856" xr:uid="{326064F3-FFC2-4260-91AE-9BB7520F7DD5}"/>
    <cellStyle name="Currency 2 3 2 2 2 3 2" xfId="1447" xr:uid="{3D8D8C14-66E4-4DD6-A550-069EED0EE04E}"/>
    <cellStyle name="Currency 2 3 2 2 2 3 2 2" xfId="2653" xr:uid="{FA4842BD-5B63-4467-A93A-1A9086454E05}"/>
    <cellStyle name="Currency 2 3 2 2 2 3 3" xfId="2047" xr:uid="{C679B428-1FF4-4BF2-8739-BCC0A67F21E2}"/>
    <cellStyle name="Currency 2 3 2 2 2 4" xfId="1147" xr:uid="{3D6A31D8-2A6A-4430-B2AC-ADDE9557F313}"/>
    <cellStyle name="Currency 2 3 2 2 2 4 2" xfId="2350" xr:uid="{A438B218-826F-42EA-8DCE-570D85E5E0AB}"/>
    <cellStyle name="Currency 2 3 2 2 2 5" xfId="1746" xr:uid="{1261AA7B-C91A-45A7-B0A1-EE010DC7A52D}"/>
    <cellStyle name="Currency 2 3 2 2 3" xfId="642" xr:uid="{7A52DA65-FBD6-4325-BAFA-11BE815F4CBB}"/>
    <cellStyle name="Currency 2 3 2 2 3 2" xfId="926" xr:uid="{8A4570B6-2790-4053-A795-C7A654E58343}"/>
    <cellStyle name="Currency 2 3 2 2 3 2 2" xfId="1518" xr:uid="{C291166D-9901-4F41-AD7A-569C3D7C02BB}"/>
    <cellStyle name="Currency 2 3 2 2 3 2 2 2" xfId="2727" xr:uid="{8F39F2B4-5C45-43CB-B28F-3BDFFB64D4BA}"/>
    <cellStyle name="Currency 2 3 2 2 3 2 3" xfId="2121" xr:uid="{D9B9E989-FE34-4503-AEFB-CBE7F7815685}"/>
    <cellStyle name="Currency 2 3 2 2 3 3" xfId="1219" xr:uid="{EC4F52C1-F6C4-4691-B6E3-5554F64AF93B}"/>
    <cellStyle name="Currency 2 3 2 2 3 3 2" xfId="2424" xr:uid="{3B0B00D1-7259-4A61-976C-34DDB961EB82}"/>
    <cellStyle name="Currency 2 3 2 2 3 4" xfId="1819" xr:uid="{4DB83E3C-337C-4466-A2C8-EDEF01492ADD}"/>
    <cellStyle name="Currency 2 3 2 2 4" xfId="781" xr:uid="{4889445F-9554-417B-A5E8-103058656568}"/>
    <cellStyle name="Currency 2 3 2 2 4 2" xfId="1369" xr:uid="{0C50A7AE-AD54-4EED-A213-C080A6D594FE}"/>
    <cellStyle name="Currency 2 3 2 2 4 2 2" xfId="2575" xr:uid="{0709A281-C1BA-4F56-AAA8-F954E2D81E79}"/>
    <cellStyle name="Currency 2 3 2 2 4 3" xfId="1969" xr:uid="{B9707928-233E-4F88-AE2D-23BC6A54B492}"/>
    <cellStyle name="Currency 2 3 2 2 5" xfId="1071" xr:uid="{0D1ED5C4-FB32-4C19-A508-555DE7572FF0}"/>
    <cellStyle name="Currency 2 3 2 2 5 2" xfId="2272" xr:uid="{AEC8ACA3-B375-4102-BF43-10CB2AE13F72}"/>
    <cellStyle name="Currency 2 3 2 2 6" xfId="1668" xr:uid="{158D3822-9EF6-408B-A771-7501327546B3}"/>
    <cellStyle name="Currency 2 3 2 3" xfId="541" xr:uid="{9B43F263-9C1E-4C51-99CD-06039F05140B}"/>
    <cellStyle name="Currency 2 3 2 3 2" xfId="679" xr:uid="{EE242DE3-AB31-4A1F-9AEC-C36FD3B2D049}"/>
    <cellStyle name="Currency 2 3 2 3 2 2" xfId="965" xr:uid="{604FD9E1-766D-46A5-A0E9-1BBD508D4D10}"/>
    <cellStyle name="Currency 2 3 2 3 2 2 2" xfId="1560" xr:uid="{006C9F58-C706-45B1-B2CA-4814B60B5B26}"/>
    <cellStyle name="Currency 2 3 2 3 2 2 2 2" xfId="2769" xr:uid="{1E264EF5-DB60-4107-A6D8-72DAFD5E0B35}"/>
    <cellStyle name="Currency 2 3 2 3 2 2 3" xfId="2163" xr:uid="{85FF8A76-1A4F-40E3-ABDE-DB9744E77A38}"/>
    <cellStyle name="Currency 2 3 2 3 2 3" xfId="1261" xr:uid="{1D8A613F-3762-4DB4-9E3E-9C075E2B2566}"/>
    <cellStyle name="Currency 2 3 2 3 2 3 2" xfId="2466" xr:uid="{28915BF1-7B90-40AA-AF37-E454517CBCC3}"/>
    <cellStyle name="Currency 2 3 2 3 2 4" xfId="1861" xr:uid="{BFF024FF-4C03-4F40-8127-E0827F6E29E4}"/>
    <cellStyle name="Currency 2 3 2 3 3" xfId="820" xr:uid="{EB889A1E-7A38-4B86-9C10-8F4D80630B3F}"/>
    <cellStyle name="Currency 2 3 2 3 3 2" xfId="1411" xr:uid="{A5E31466-FA44-4441-B03C-F872191F4FA5}"/>
    <cellStyle name="Currency 2 3 2 3 3 2 2" xfId="2617" xr:uid="{04206DD9-A223-4BF2-9598-A0A260801B37}"/>
    <cellStyle name="Currency 2 3 2 3 3 3" xfId="2011" xr:uid="{36C49C7C-75FF-42F1-9098-A580A2D2A463}"/>
    <cellStyle name="Currency 2 3 2 3 4" xfId="1112" xr:uid="{17938980-8E4F-4061-9B58-F1F2DE91DE85}"/>
    <cellStyle name="Currency 2 3 2 3 4 2" xfId="2314" xr:uid="{BA48955D-2DB2-45DE-A976-17B3778298F4}"/>
    <cellStyle name="Currency 2 3 2 3 5" xfId="1710" xr:uid="{E48B09B2-A8CC-4282-993C-51FC56C302A8}"/>
    <cellStyle name="Currency 2 3 2 4" xfId="609" xr:uid="{F1F2924B-AF69-4B35-9C9C-D3124A24F1DB}"/>
    <cellStyle name="Currency 2 3 2 4 2" xfId="891" xr:uid="{A4D35C1F-8733-488D-A105-BE01425F5D11}"/>
    <cellStyle name="Currency 2 3 2 4 2 2" xfId="1482" xr:uid="{09A4E50A-B720-49ED-893D-C01BF9563716}"/>
    <cellStyle name="Currency 2 3 2 4 2 2 2" xfId="2691" xr:uid="{9C55342B-DD4C-4322-BA17-C70B09996AD5}"/>
    <cellStyle name="Currency 2 3 2 4 2 3" xfId="2085" xr:uid="{1E5C9785-3BC9-4EF8-BACA-0D9A0F105A40}"/>
    <cellStyle name="Currency 2 3 2 4 3" xfId="1183" xr:uid="{E664BF56-D818-4D78-A74C-687E690EA288}"/>
    <cellStyle name="Currency 2 3 2 4 3 2" xfId="2388" xr:uid="{4DFD36C0-1338-4F86-9E91-078EDEAEFA5B}"/>
    <cellStyle name="Currency 2 3 2 4 4" xfId="1783" xr:uid="{2F1CE6D8-798C-4E1E-ADC5-15A1866E8F9E}"/>
    <cellStyle name="Currency 2 3 2 5" xfId="746" xr:uid="{028B2C20-A752-4F2C-A3FB-7B36DA6AB3FD}"/>
    <cellStyle name="Currency 2 3 2 5 2" xfId="1333" xr:uid="{57A03B6E-D24F-439A-BDA0-0D2CC3B8C351}"/>
    <cellStyle name="Currency 2 3 2 5 2 2" xfId="2539" xr:uid="{C247661E-AA29-42DD-BF5A-BF2E70FEECC9}"/>
    <cellStyle name="Currency 2 3 2 5 3" xfId="1933" xr:uid="{CA6D312E-3B34-49B3-B5A3-8FFD82A36172}"/>
    <cellStyle name="Currency 2 3 2 6" xfId="1036" xr:uid="{5A9A18F9-6AC7-44A5-AFB9-1CCDB39B839D}"/>
    <cellStyle name="Currency 2 3 2 6 2" xfId="2236" xr:uid="{9CBFBA2A-229C-4EFC-BF47-473990987A01}"/>
    <cellStyle name="Currency 2 3 2 7" xfId="1632" xr:uid="{79776849-F3CB-4F5D-B884-BA738887A54D}"/>
    <cellStyle name="Currency 2 3 2 8" xfId="471" xr:uid="{60ACD4C6-5C84-435B-83CA-D02081DD4C97}"/>
    <cellStyle name="Currency 2 3 2 9" xfId="2976" xr:uid="{29EF21E4-F425-4820-890F-D5B5101CF112}"/>
    <cellStyle name="Currency 2 3 3" xfId="420" xr:uid="{13BC1162-907E-4362-9FC6-EFE013363C7D}"/>
    <cellStyle name="Currency 2 3 3 2" xfId="560" xr:uid="{8B576F71-C9F6-43FD-97C4-26484E6060A2}"/>
    <cellStyle name="Currency 2 3 3 2 2" xfId="698" xr:uid="{4A637ABF-C60A-4483-B752-C2A7810C02B8}"/>
    <cellStyle name="Currency 2 3 3 2 2 2" xfId="986" xr:uid="{C1F9CAFC-B98C-4B4F-8DC1-F786D683E957}"/>
    <cellStyle name="Currency 2 3 3 2 2 2 2" xfId="1581" xr:uid="{83E00041-AE8D-4A6D-A7B4-4C60871A131E}"/>
    <cellStyle name="Currency 2 3 3 2 2 2 2 2" xfId="2790" xr:uid="{4691F7A7-5454-4539-90DD-FFAED40536B8}"/>
    <cellStyle name="Currency 2 3 3 2 2 2 3" xfId="2184" xr:uid="{10AF9B1D-9E59-464B-9BC2-1247698D0FCD}"/>
    <cellStyle name="Currency 2 3 3 2 2 3" xfId="1282" xr:uid="{60C3EB0A-9A97-4A54-99EB-C39FE02FCF70}"/>
    <cellStyle name="Currency 2 3 3 2 2 3 2" xfId="2487" xr:uid="{1B417FAA-0A1F-4184-909C-09F9D2EA5D1D}"/>
    <cellStyle name="Currency 2 3 3 2 2 4" xfId="1882" xr:uid="{1BCEA92C-BE18-4404-B6DE-D9BAEABA3DCF}"/>
    <cellStyle name="Currency 2 3 3 2 3" xfId="841" xr:uid="{399F6C6A-0874-4C9D-9285-F9EE94F40D33}"/>
    <cellStyle name="Currency 2 3 3 2 3 2" xfId="1432" xr:uid="{B833DB72-A9B7-4D61-8A40-A338E17DD7F9}"/>
    <cellStyle name="Currency 2 3 3 2 3 2 2" xfId="2638" xr:uid="{5A394B38-FA3A-4F6E-A574-B7044FE6744C}"/>
    <cellStyle name="Currency 2 3 3 2 3 3" xfId="2032" xr:uid="{1228BC63-1AC7-4610-8485-F298C6BEC511}"/>
    <cellStyle name="Currency 2 3 3 2 4" xfId="1132" xr:uid="{4A86CF9D-C979-4437-99C8-5B7082940603}"/>
    <cellStyle name="Currency 2 3 3 2 4 2" xfId="2335" xr:uid="{AE38F71A-A4F7-4707-BBFB-C9BAD524BDAA}"/>
    <cellStyle name="Currency 2 3 3 2 5" xfId="1731" xr:uid="{D09C3E64-85B4-4D90-A696-D013D6926C58}"/>
    <cellStyle name="Currency 2 3 3 3" xfId="627" xr:uid="{8AE26025-98CB-4FBA-AD3E-7A106BDC746A}"/>
    <cellStyle name="Currency 2 3 3 3 2" xfId="911" xr:uid="{A77BBEA9-0DC3-4518-BFD3-E19D951E5E89}"/>
    <cellStyle name="Currency 2 3 3 3 2 2" xfId="1503" xr:uid="{0EE3A979-D265-44A9-B215-FED517B2AA91}"/>
    <cellStyle name="Currency 2 3 3 3 2 2 2" xfId="2712" xr:uid="{13C9287F-6E89-49AF-BC87-861D0B85AE6C}"/>
    <cellStyle name="Currency 2 3 3 3 2 3" xfId="2106" xr:uid="{3EFB0F34-4E78-4221-9779-14352324C40F}"/>
    <cellStyle name="Currency 2 3 3 3 3" xfId="1204" xr:uid="{44F7D16E-7EC7-4EE1-B35B-034D0B5D3E44}"/>
    <cellStyle name="Currency 2 3 3 3 3 2" xfId="2409" xr:uid="{9182967E-F6D8-4878-8773-C62BF85B66E9}"/>
    <cellStyle name="Currency 2 3 3 3 4" xfId="1804" xr:uid="{462C544A-7E81-45CE-92C2-69F1FCCD3026}"/>
    <cellStyle name="Currency 2 3 3 4" xfId="766" xr:uid="{F2960782-BD24-4553-9C93-AB63CB42D6F8}"/>
    <cellStyle name="Currency 2 3 3 4 2" xfId="1354" xr:uid="{AA1BEBA1-4AAE-4B83-ADE9-18431E12B09C}"/>
    <cellStyle name="Currency 2 3 3 4 2 2" xfId="2560" xr:uid="{99D4D50F-049F-4498-A3A9-FC39FC58D7E8}"/>
    <cellStyle name="Currency 2 3 3 4 3" xfId="1954" xr:uid="{0D3453E1-F42A-4797-87ED-B6D533C86233}"/>
    <cellStyle name="Currency 2 3 3 5" xfId="1056" xr:uid="{B466CB3E-6EDD-4E0D-8435-B3A5DEC50B8A}"/>
    <cellStyle name="Currency 2 3 3 5 2" xfId="2257" xr:uid="{C2EE1933-105C-468E-94C7-90F2532DD61F}"/>
    <cellStyle name="Currency 2 3 3 6" xfId="1653" xr:uid="{51A30E74-0FE6-40C4-B08F-517F54622181}"/>
    <cellStyle name="Currency 2 3 3 7" xfId="489" xr:uid="{7CF459FA-7600-47D7-9A1D-9EE6F6013604}"/>
    <cellStyle name="Currency 2 3 4" xfId="526" xr:uid="{071160A7-6429-4D5C-BB2B-B28CAD7FBF21}"/>
    <cellStyle name="Currency 2 3 4 2" xfId="664" xr:uid="{26174BE6-18AA-42D0-ABE4-AD675B3371EF}"/>
    <cellStyle name="Currency 2 3 4 2 2" xfId="950" xr:uid="{D20670FC-157B-4570-B177-3B5688E5304C}"/>
    <cellStyle name="Currency 2 3 4 2 2 2" xfId="1545" xr:uid="{DEF66675-E9C1-490E-8B72-6E94EF9F6FFE}"/>
    <cellStyle name="Currency 2 3 4 2 2 2 2" xfId="2754" xr:uid="{C1AA03A5-8D22-444F-B75C-F4B841F22BBE}"/>
    <cellStyle name="Currency 2 3 4 2 2 3" xfId="2148" xr:uid="{FA11CA0D-D0EE-421C-A466-A65F9AA8F1D1}"/>
    <cellStyle name="Currency 2 3 4 2 3" xfId="1246" xr:uid="{55532D79-47F6-40EB-B919-760DD8D4EC3D}"/>
    <cellStyle name="Currency 2 3 4 2 3 2" xfId="2451" xr:uid="{59CD1FA7-2CEA-4C3A-B7F1-D08881C9F7FC}"/>
    <cellStyle name="Currency 2 3 4 2 4" xfId="1846" xr:uid="{015A522A-E470-4834-B57B-B346B34807F3}"/>
    <cellStyle name="Currency 2 3 4 3" xfId="805" xr:uid="{AE52E98B-0510-468E-95CB-BF4F266905FF}"/>
    <cellStyle name="Currency 2 3 4 3 2" xfId="1396" xr:uid="{087AE576-6BFB-4225-9B67-A5220CD311EC}"/>
    <cellStyle name="Currency 2 3 4 3 2 2" xfId="2602" xr:uid="{405BD8B5-CE77-44DE-BDEF-93BE66C3A473}"/>
    <cellStyle name="Currency 2 3 4 3 3" xfId="1996" xr:uid="{32872F85-E645-40D8-9E7E-E33CBB24EEB5}"/>
    <cellStyle name="Currency 2 3 4 4" xfId="1097" xr:uid="{053240A0-FD5A-4398-B6F9-9469722F37D5}"/>
    <cellStyle name="Currency 2 3 4 4 2" xfId="2299" xr:uid="{621B6157-5ABC-43DF-BFAA-2BF40C38939B}"/>
    <cellStyle name="Currency 2 3 4 5" xfId="1695" xr:uid="{C6FA29EE-45F6-45CB-B4B3-34C36BA0834A}"/>
    <cellStyle name="Currency 2 3 5" xfId="594" xr:uid="{CE0FDF19-BB99-4796-A750-4494157BE9AD}"/>
    <cellStyle name="Currency 2 3 5 2" xfId="876" xr:uid="{2D652CF8-912E-4E49-A290-C76BDB40D5C5}"/>
    <cellStyle name="Currency 2 3 5 2 2" xfId="1467" xr:uid="{2935E9E1-C7AA-44C7-AE43-170235EF1953}"/>
    <cellStyle name="Currency 2 3 5 2 2 2" xfId="2676" xr:uid="{26C40468-D72E-43E9-AA0A-839A83773132}"/>
    <cellStyle name="Currency 2 3 5 2 3" xfId="2070" xr:uid="{BB3998E2-ED17-47FE-B7A0-01377DF23896}"/>
    <cellStyle name="Currency 2 3 5 3" xfId="1168" xr:uid="{356884D7-33D6-4E2C-96AF-DF401D60A32C}"/>
    <cellStyle name="Currency 2 3 5 3 2" xfId="2373" xr:uid="{AA3CD68C-9894-4E60-9194-862B4C2B0C32}"/>
    <cellStyle name="Currency 2 3 5 4" xfId="1768" xr:uid="{FD7E7C42-2725-4A59-AD79-A14A48221773}"/>
    <cellStyle name="Currency 2 3 6" xfId="731" xr:uid="{0D228197-E3F6-442A-BFFB-78BDB9CDAF3F}"/>
    <cellStyle name="Currency 2 3 6 2" xfId="1318" xr:uid="{82FBB61F-5479-4611-AF06-7B242A72472C}"/>
    <cellStyle name="Currency 2 3 6 2 2" xfId="2524" xr:uid="{F99E7660-920A-4EB5-85F2-CEBDFA1D35B2}"/>
    <cellStyle name="Currency 2 3 6 3" xfId="1918" xr:uid="{E82592F6-B980-410C-8126-F3B240267170}"/>
    <cellStyle name="Currency 2 3 7" xfId="1021" xr:uid="{5C0D85CD-F52E-479F-9F30-BEDB842A666F}"/>
    <cellStyle name="Currency 2 3 7 2" xfId="2221" xr:uid="{66EF05FF-9F16-4FCD-A72C-E959AE29AF0D}"/>
    <cellStyle name="Currency 2 3 8" xfId="1617" xr:uid="{498BC414-0797-4BD5-9E27-CD82BAA62A1E}"/>
    <cellStyle name="Currency 2 3 9" xfId="449" xr:uid="{7C386923-58B9-4569-A6F3-0D7B2EB08048}"/>
    <cellStyle name="Currency 2 4" xfId="210" xr:uid="{4F70FA6B-47D1-4FE8-9F1E-8F3E53F26942}"/>
    <cellStyle name="Currency 2 4 2" xfId="365" xr:uid="{2CBF3B14-25BD-406E-B4C6-257030C11EA2}"/>
    <cellStyle name="Currency 2 4 2 2" xfId="563" xr:uid="{47531636-D172-4A4B-AB34-ADF1411AE6EC}"/>
    <cellStyle name="Currency 2 4 2 2 2" xfId="701" xr:uid="{8117DC1E-5EB9-46F8-8FA6-230BD51F793D}"/>
    <cellStyle name="Currency 2 4 2 2 2 2" xfId="989" xr:uid="{991425F0-43D1-4C41-BD5A-4839BB14B6F3}"/>
    <cellStyle name="Currency 2 4 2 2 2 2 2" xfId="1584" xr:uid="{17111E6D-108F-4289-8E7F-CBD7B40D9CBC}"/>
    <cellStyle name="Currency 2 4 2 2 2 2 2 2" xfId="2793" xr:uid="{79FD6208-25A3-44B1-8C0D-7E1AB3A7F6A8}"/>
    <cellStyle name="Currency 2 4 2 2 2 2 3" xfId="2187" xr:uid="{E6BC5D23-824B-4F4D-A548-9FF47F5D3F40}"/>
    <cellStyle name="Currency 2 4 2 2 2 3" xfId="1285" xr:uid="{7CCF8160-9835-4430-850B-9D0FE241EFB4}"/>
    <cellStyle name="Currency 2 4 2 2 2 3 2" xfId="2490" xr:uid="{C671D463-70B3-4252-ABB2-0D6A2027C041}"/>
    <cellStyle name="Currency 2 4 2 2 2 4" xfId="1885" xr:uid="{D68F8BFC-7AC2-4E62-8EC1-8A0064A9A2F1}"/>
    <cellStyle name="Currency 2 4 2 2 3" xfId="844" xr:uid="{09528DB7-8D8A-49C1-816E-92CAA99CE41B}"/>
    <cellStyle name="Currency 2 4 2 2 3 2" xfId="1435" xr:uid="{3E1C91CD-1A32-4694-8FFB-AC0DBC0BEC9B}"/>
    <cellStyle name="Currency 2 4 2 2 3 2 2" xfId="2641" xr:uid="{1A871BCF-EF66-4572-B8B3-FE2B1C0120AD}"/>
    <cellStyle name="Currency 2 4 2 2 3 3" xfId="2035" xr:uid="{A2178D07-61E1-4395-9C79-CD31E158529A}"/>
    <cellStyle name="Currency 2 4 2 2 4" xfId="1135" xr:uid="{B5812474-BACA-40DB-A9EE-73C55C02B46A}"/>
    <cellStyle name="Currency 2 4 2 2 4 2" xfId="2338" xr:uid="{68CD4774-D12E-4209-8BF1-2A04F7BDCAB0}"/>
    <cellStyle name="Currency 2 4 2 2 5" xfId="1734" xr:uid="{3CE9F4B7-6143-47AD-BE25-E5A8AFC8EDFD}"/>
    <cellStyle name="Currency 2 4 2 3" xfId="630" xr:uid="{3A6A2515-7924-4023-AD28-4767C2355DBA}"/>
    <cellStyle name="Currency 2 4 2 3 2" xfId="914" xr:uid="{58B0B977-1BD2-4154-A97B-98BD61AB6B19}"/>
    <cellStyle name="Currency 2 4 2 3 2 2" xfId="1506" xr:uid="{D22E4701-69C2-4183-93A3-5227DD05BE83}"/>
    <cellStyle name="Currency 2 4 2 3 2 2 2" xfId="2715" xr:uid="{3FF67570-3389-49DF-9538-3F5E5F179AFE}"/>
    <cellStyle name="Currency 2 4 2 3 2 3" xfId="2109" xr:uid="{E9EAFB05-A2F6-4171-9F80-EFB0AAE01E7C}"/>
    <cellStyle name="Currency 2 4 2 3 3" xfId="1207" xr:uid="{F66A06B0-489A-4ACF-B108-06EE763FEFEE}"/>
    <cellStyle name="Currency 2 4 2 3 3 2" xfId="2412" xr:uid="{F3A3FD88-F9F3-4753-9C29-E76ADDEC324A}"/>
    <cellStyle name="Currency 2 4 2 3 4" xfId="1807" xr:uid="{AF261D5A-8AE9-4CA9-BA55-2D468727A2B4}"/>
    <cellStyle name="Currency 2 4 2 4" xfId="769" xr:uid="{154C40DB-7BC7-4474-9054-7E243B2AB296}"/>
    <cellStyle name="Currency 2 4 2 4 2" xfId="1357" xr:uid="{A11279C5-2275-487B-9F54-3014B29696BB}"/>
    <cellStyle name="Currency 2 4 2 4 2 2" xfId="2563" xr:uid="{EEB19711-2D5C-4C59-A4D4-2D60835AF158}"/>
    <cellStyle name="Currency 2 4 2 4 3" xfId="1957" xr:uid="{3EECCD23-F575-40A3-B32A-91936CBD0A0F}"/>
    <cellStyle name="Currency 2 4 2 5" xfId="1059" xr:uid="{F837A4E5-D37F-45FE-BAF3-45F37CD73655}"/>
    <cellStyle name="Currency 2 4 2 5 2" xfId="2260" xr:uid="{DC001EE0-5ADE-4D24-B158-C590459294C7}"/>
    <cellStyle name="Currency 2 4 2 6" xfId="1656" xr:uid="{B34B7685-8AA1-4C8C-B5FF-5120B13CF85B}"/>
    <cellStyle name="Currency 2 4 2 7" xfId="492" xr:uid="{FC3AD445-9334-4494-B779-DFC08A7C6F47}"/>
    <cellStyle name="Currency 2 4 3" xfId="529" xr:uid="{AC03E352-BEA8-44C8-AD94-03439005E2D1}"/>
    <cellStyle name="Currency 2 4 3 2" xfId="667" xr:uid="{121369E9-0519-4A7E-BE58-821166EA8D17}"/>
    <cellStyle name="Currency 2 4 3 2 2" xfId="953" xr:uid="{68D4DA1E-51CA-4F7E-8EE0-A021193382ED}"/>
    <cellStyle name="Currency 2 4 3 2 2 2" xfId="1548" xr:uid="{FA512FCF-E349-4519-B73A-AB3C7BFE7E03}"/>
    <cellStyle name="Currency 2 4 3 2 2 2 2" xfId="2757" xr:uid="{38ADC08A-9BF8-423A-BF35-16C32B4CC002}"/>
    <cellStyle name="Currency 2 4 3 2 2 3" xfId="2151" xr:uid="{1C6DC7AF-205D-4545-A085-5383BDAF0B15}"/>
    <cellStyle name="Currency 2 4 3 2 3" xfId="1249" xr:uid="{BCF45818-C21B-45B4-BEC6-CE86542C47A9}"/>
    <cellStyle name="Currency 2 4 3 2 3 2" xfId="2454" xr:uid="{4DD64B13-3D62-4EDF-84BA-DF957793D0F9}"/>
    <cellStyle name="Currency 2 4 3 2 4" xfId="1849" xr:uid="{6406CBB1-77BC-49E5-B148-EBA42D0655FE}"/>
    <cellStyle name="Currency 2 4 3 3" xfId="808" xr:uid="{783032F3-A0A4-4EF9-8F54-7D9609DC92DC}"/>
    <cellStyle name="Currency 2 4 3 3 2" xfId="1399" xr:uid="{93323A9E-ADA7-417D-B295-0270D862A658}"/>
    <cellStyle name="Currency 2 4 3 3 2 2" xfId="2605" xr:uid="{8513D8D8-8A6F-4CCD-B712-971040FE386B}"/>
    <cellStyle name="Currency 2 4 3 3 3" xfId="1999" xr:uid="{B1BE6B22-675B-45F9-A741-17C9CF191E55}"/>
    <cellStyle name="Currency 2 4 3 4" xfId="1100" xr:uid="{C173E7E7-F501-4371-9BB2-53862363728B}"/>
    <cellStyle name="Currency 2 4 3 4 2" xfId="2302" xr:uid="{7C3D4ECB-4F2D-4497-8EE9-64925BD0F9DA}"/>
    <cellStyle name="Currency 2 4 3 5" xfId="1698" xr:uid="{A7E53D00-FA5D-45FA-A96D-93AE1C61C502}"/>
    <cellStyle name="Currency 2 4 4" xfId="597" xr:uid="{022836F4-E776-4722-9FFE-DAD8332AFFF5}"/>
    <cellStyle name="Currency 2 4 4 2" xfId="879" xr:uid="{862CAAD0-45C2-45AD-83B6-53B5B02431FE}"/>
    <cellStyle name="Currency 2 4 4 2 2" xfId="1470" xr:uid="{8ED56384-3369-45B7-BD83-4BC97900D12C}"/>
    <cellStyle name="Currency 2 4 4 2 2 2" xfId="2679" xr:uid="{4DB40932-D094-4205-B732-DCDBF34C4BC4}"/>
    <cellStyle name="Currency 2 4 4 2 3" xfId="2073" xr:uid="{E7885A53-E3CF-494D-ACB7-DA4ECAD00253}"/>
    <cellStyle name="Currency 2 4 4 3" xfId="1171" xr:uid="{3BEBC682-1FD0-4CE9-A552-2AC8D67B8B70}"/>
    <cellStyle name="Currency 2 4 4 3 2" xfId="2376" xr:uid="{508D86EB-38B6-4DC2-8400-4741D62BAE20}"/>
    <cellStyle name="Currency 2 4 4 4" xfId="1771" xr:uid="{6D10B131-D952-4FC9-8201-7ED8E73AAA9E}"/>
    <cellStyle name="Currency 2 4 5" xfId="734" xr:uid="{AFC37183-DF6C-4622-80D2-670880B30214}"/>
    <cellStyle name="Currency 2 4 5 2" xfId="1321" xr:uid="{6C214BA4-8BE6-435E-9E23-8C7635204370}"/>
    <cellStyle name="Currency 2 4 5 2 2" xfId="2527" xr:uid="{8322F73D-5395-4908-8BED-19C76921E7B5}"/>
    <cellStyle name="Currency 2 4 5 3" xfId="1921" xr:uid="{AD3F9BF8-21FC-4388-A449-C48CB6A0F2B2}"/>
    <cellStyle name="Currency 2 4 6" xfId="1024" xr:uid="{C070DF99-9E11-42D0-B220-A7E2FC012BFC}"/>
    <cellStyle name="Currency 2 4 6 2" xfId="2224" xr:uid="{79301D06-07CC-42FC-B153-84AEBEC5C5E1}"/>
    <cellStyle name="Currency 2 4 7" xfId="1620" xr:uid="{52AB1283-03A3-4E8B-93C9-B857A7393846}"/>
    <cellStyle name="Currency 2 4 8" xfId="462" xr:uid="{42BBDC35-8A81-4BFF-BEB2-0D0D34FDE8C9}"/>
    <cellStyle name="Currency 2 4 9" xfId="2961" xr:uid="{D90C40EA-863F-4FFE-A92F-36363AC2899A}"/>
    <cellStyle name="Currency 2 5" xfId="331" xr:uid="{6513D1A9-C1CF-4FB0-B533-A0FEB88AAD93}"/>
    <cellStyle name="Currency 2 5 2" xfId="545" xr:uid="{0DCF5770-6C72-4788-B94C-8D4B05F4BF52}"/>
    <cellStyle name="Currency 2 5 2 2" xfId="684" xr:uid="{C89ED92D-BE87-4086-A29E-B5E03341F02D}"/>
    <cellStyle name="Currency 2 5 2 2 2" xfId="970" xr:uid="{F9A8C1F5-BAD0-42F5-945B-812F048228A1}"/>
    <cellStyle name="Currency 2 5 2 2 2 2" xfId="1565" xr:uid="{4D49DBD9-78A3-40CD-AB3A-06AD289D0EF2}"/>
    <cellStyle name="Currency 2 5 2 2 2 2 2" xfId="2774" xr:uid="{47C46D58-8B8A-41F2-9340-C8F25B3B2F27}"/>
    <cellStyle name="Currency 2 5 2 2 2 3" xfId="2168" xr:uid="{C04344FC-C90E-4831-B943-655347CC52DE}"/>
    <cellStyle name="Currency 2 5 2 2 3" xfId="1266" xr:uid="{1078C519-6FD1-4AB3-98D8-25BBB282B23D}"/>
    <cellStyle name="Currency 2 5 2 2 3 2" xfId="2471" xr:uid="{4C14728E-AF4C-4247-A9FE-A50137A682DC}"/>
    <cellStyle name="Currency 2 5 2 2 4" xfId="1866" xr:uid="{EB338614-A16C-4416-A176-C32963235EF9}"/>
    <cellStyle name="Currency 2 5 2 3" xfId="825" xr:uid="{01FC50B8-7CE6-4802-BF23-C86B2B869186}"/>
    <cellStyle name="Currency 2 5 2 3 2" xfId="1416" xr:uid="{0AF94F1A-093C-445D-9593-9A98F2079604}"/>
    <cellStyle name="Currency 2 5 2 3 2 2" xfId="2622" xr:uid="{EA033CFA-133E-4CE4-A53A-092843D40750}"/>
    <cellStyle name="Currency 2 5 2 3 3" xfId="2016" xr:uid="{DADC025C-62CF-4761-BA13-FFCC328067D2}"/>
    <cellStyle name="Currency 2 5 2 4" xfId="1116" xr:uid="{4A69DF37-9BA0-45E4-A476-4E85184E3254}"/>
    <cellStyle name="Currency 2 5 2 4 2" xfId="2319" xr:uid="{CB11F8BA-C21A-4C7E-BEA3-D2FCE8F1C296}"/>
    <cellStyle name="Currency 2 5 2 5" xfId="1715" xr:uid="{F82271A6-942C-427F-94FF-6B815C16D5BD}"/>
    <cellStyle name="Currency 2 5 3" xfId="613" xr:uid="{4BA92A74-F1E5-4754-8BB4-2CF413983C80}"/>
    <cellStyle name="Currency 2 5 3 2" xfId="896" xr:uid="{7C8764F0-5F1E-473B-960F-C66FAC59961F}"/>
    <cellStyle name="Currency 2 5 3 2 2" xfId="1487" xr:uid="{08FECA28-B8DA-4959-AAD5-F637F6194939}"/>
    <cellStyle name="Currency 2 5 3 2 2 2" xfId="2696" xr:uid="{32AEAD88-6525-4AE6-97C3-5EEBCAC8402F}"/>
    <cellStyle name="Currency 2 5 3 2 3" xfId="2090" xr:uid="{4B144123-88EC-4244-AFA7-2B9DD541B8D9}"/>
    <cellStyle name="Currency 2 5 3 3" xfId="1188" xr:uid="{4383BBA6-830C-456E-B0DC-B1136BA24366}"/>
    <cellStyle name="Currency 2 5 3 3 2" xfId="2393" xr:uid="{D4B77905-FFFF-4535-9023-D17A666DAC6D}"/>
    <cellStyle name="Currency 2 5 3 4" xfId="1788" xr:uid="{EF5839C1-1FA1-4E3F-A097-3636C4626A34}"/>
    <cellStyle name="Currency 2 5 4" xfId="751" xr:uid="{47B846A8-6A43-4595-9596-55CFD0037F05}"/>
    <cellStyle name="Currency 2 5 4 2" xfId="1338" xr:uid="{CDE76C2E-B500-4900-AA2B-E72FFA144A3D}"/>
    <cellStyle name="Currency 2 5 4 2 2" xfId="2544" xr:uid="{B3D1331C-2104-483C-821D-394C274803E0}"/>
    <cellStyle name="Currency 2 5 4 3" xfId="1938" xr:uid="{31969A45-ED0C-4A51-ADBF-4FCB5C4585E7}"/>
    <cellStyle name="Currency 2 5 5" xfId="1040" xr:uid="{0E8D8EC6-2736-4A6C-8CD4-1D7C3BFEDFB3}"/>
    <cellStyle name="Currency 2 5 5 2" xfId="2241" xr:uid="{CD9FE7B1-1988-4838-A10D-4B481621CC23}"/>
    <cellStyle name="Currency 2 5 6" xfId="1637" xr:uid="{49559C7E-4551-47E8-811F-C5A97BC290A0}"/>
    <cellStyle name="Currency 2 5 7" xfId="476" xr:uid="{DF52F974-FAC7-4A74-BA20-BEB7069493DC}"/>
    <cellStyle name="Currency 2 5 8" xfId="3001" xr:uid="{57217BE6-299C-4A0C-9964-CC32A57D6869}"/>
    <cellStyle name="Currency 2 6" xfId="55" xr:uid="{3FDB1C9C-95C1-4A14-8CEF-AE8B299EFEC6}"/>
    <cellStyle name="Currency 2 6 2" xfId="650" xr:uid="{9053C2DD-6D1E-456D-9E6C-828D6ED1D388}"/>
    <cellStyle name="Currency 2 6 2 2" xfId="935" xr:uid="{76D3E42A-01AB-47EA-8E2D-0225D081CEA3}"/>
    <cellStyle name="Currency 2 6 2 2 2" xfId="1529" xr:uid="{DD7F9F89-5D32-4A0E-8232-D8E095D4B47E}"/>
    <cellStyle name="Currency 2 6 2 2 2 2" xfId="2738" xr:uid="{EE3B1EF1-9976-4935-9C21-6C343D3CB54A}"/>
    <cellStyle name="Currency 2 6 2 2 3" xfId="2132" xr:uid="{C1738162-F5DC-4FDE-B87E-B09F8895FCBE}"/>
    <cellStyle name="Currency 2 6 2 3" xfId="1230" xr:uid="{DE3FEDD5-BCCF-4FA2-82E0-CADAA3381B8E}"/>
    <cellStyle name="Currency 2 6 2 3 2" xfId="2435" xr:uid="{6FF1FE7A-B597-4DD2-BBA9-62F676B8BF35}"/>
    <cellStyle name="Currency 2 6 2 4" xfId="1830" xr:uid="{8008BCD7-79E0-4680-BEE0-E9A1BB4D5F81}"/>
    <cellStyle name="Currency 2 6 3" xfId="790" xr:uid="{EDDE97A9-AB9D-4755-9F44-683FA5EE0035}"/>
    <cellStyle name="Currency 2 6 3 2" xfId="1380" xr:uid="{C7A37924-1532-4623-95F7-49943A6CA431}"/>
    <cellStyle name="Currency 2 6 3 2 2" xfId="2586" xr:uid="{0D66DB88-2CC8-4509-9021-8D4B5AA89646}"/>
    <cellStyle name="Currency 2 6 3 3" xfId="1980" xr:uid="{8792314F-C735-4221-A11D-2991A18B3EF5}"/>
    <cellStyle name="Currency 2 6 4" xfId="1081" xr:uid="{831E68AB-997F-4F7F-956B-199BB9CF7F47}"/>
    <cellStyle name="Currency 2 6 4 2" xfId="2283" xr:uid="{6FC03AC5-61E9-4E25-801F-4FFA95827E7F}"/>
    <cellStyle name="Currency 2 6 5" xfId="1679" xr:uid="{C8912F3D-5E43-43E5-86DD-B08CD323E39A}"/>
    <cellStyle name="Currency 2 6 6" xfId="511" xr:uid="{C6F23B50-2987-48BB-AFD6-5FFC65BAC598}"/>
    <cellStyle name="Currency 2 6 7" xfId="3011" xr:uid="{3B17ECAB-553B-4DB8-BC0A-296D89AEE397}"/>
    <cellStyle name="Currency 2 7" xfId="580" xr:uid="{1FDC5EF8-098B-4A6F-8EBF-D18DA913D35D}"/>
    <cellStyle name="Currency 2 7 2" xfId="862" xr:uid="{82ECAC99-FAE5-4577-ABFC-D462452762CB}"/>
    <cellStyle name="Currency 2 7 2 2" xfId="1453" xr:uid="{D8DB6307-B108-4CC1-9886-7F9A42F4CFF1}"/>
    <cellStyle name="Currency 2 7 2 2 2" xfId="2660" xr:uid="{0A473FD8-3EEA-4A96-89E2-C3F589C69DB5}"/>
    <cellStyle name="Currency 2 7 2 3" xfId="2054" xr:uid="{AB70AC67-2EEE-457A-8E81-1661C26C982F}"/>
    <cellStyle name="Currency 2 7 3" xfId="1154" xr:uid="{537EDF44-DC08-4417-A4BA-6DEC197746E2}"/>
    <cellStyle name="Currency 2 7 3 2" xfId="2357" xr:uid="{63BEE193-21B2-4E19-917F-550F4CB7117C}"/>
    <cellStyle name="Currency 2 7 4" xfId="1752" xr:uid="{A557892A-00A0-441D-B89D-3BAFB60AEA35}"/>
    <cellStyle name="Currency 2 8" xfId="717" xr:uid="{EB8D90CE-48CC-4F94-A103-54B51DF2306D}"/>
    <cellStyle name="Currency 2 8 2" xfId="1304" xr:uid="{62C44F26-3D8D-4048-946C-5B44BEBBABCF}"/>
    <cellStyle name="Currency 2 8 2 2" xfId="2509" xr:uid="{3ECE6CF1-67B5-4E4E-95BB-22044E089042}"/>
    <cellStyle name="Currency 2 8 3" xfId="1903" xr:uid="{2F3B137A-12AC-44C2-9918-5298986680F1}"/>
    <cellStyle name="Currency 2 9" xfId="1007" xr:uid="{C9213860-EC40-47ED-BD5D-F0C1E5427C31}"/>
    <cellStyle name="Currency 2 9 2" xfId="2206" xr:uid="{09AD9FE2-519F-4472-882D-853E7BD5CEE6}"/>
    <cellStyle name="Currency 22" xfId="2817" xr:uid="{52F7E177-5A9D-4E63-B75F-64E7892708EF}"/>
    <cellStyle name="Currency 3" xfId="58" xr:uid="{A4992A60-2EAB-4B65-A7C7-CC9650E9F8BF}"/>
    <cellStyle name="Currency 3 10" xfId="447" xr:uid="{778FA75F-AFD1-4E3C-9F8E-2B1949A7981B}"/>
    <cellStyle name="Currency 3 11" xfId="2853" xr:uid="{5A4FE88C-8B04-4FF5-A581-37EF3BFDF377}"/>
    <cellStyle name="Currency 3 2" xfId="63" xr:uid="{904C58C6-6130-4187-9BCE-612FDEFDD69F}"/>
    <cellStyle name="Currency 3 2 10" xfId="2957" xr:uid="{31D006E3-34DD-4CDE-AABC-236A0EA1647B}"/>
    <cellStyle name="Currency 3 2 2" xfId="216" xr:uid="{BE75C303-D46A-4583-8F4B-45C30A44513D}"/>
    <cellStyle name="Currency 3 2 2 2" xfId="346" xr:uid="{BD42B15D-71A1-4C2A-BAEC-3A9041702166}"/>
    <cellStyle name="Currency 3 2 2 2 2" xfId="572" xr:uid="{1165687F-57B9-48EF-9131-82950E9CB05D}"/>
    <cellStyle name="Currency 3 2 2 2 2 2" xfId="710" xr:uid="{3F3B8D00-1BB2-48AD-937D-76936A684B25}"/>
    <cellStyle name="Currency 3 2 2 2 2 2 2" xfId="998" xr:uid="{5792F2A8-EC12-4122-B15C-3D592587510F}"/>
    <cellStyle name="Currency 3 2 2 2 2 2 2 2" xfId="1593" xr:uid="{DD7881F4-DDE1-4290-9C5B-23A43091E409}"/>
    <cellStyle name="Currency 3 2 2 2 2 2 2 2 2" xfId="2802" xr:uid="{7B17997A-71F7-4D15-A138-9D3D7114638C}"/>
    <cellStyle name="Currency 3 2 2 2 2 2 2 3" xfId="2196" xr:uid="{F08EFEA0-7BF9-4FDB-AEEE-EA1E02ACD7FF}"/>
    <cellStyle name="Currency 3 2 2 2 2 2 3" xfId="1294" xr:uid="{E0D50174-D552-4DC1-9BBA-D88145BD35D1}"/>
    <cellStyle name="Currency 3 2 2 2 2 2 3 2" xfId="2499" xr:uid="{B61EB849-AF53-4931-BBAA-7B89811DA0B2}"/>
    <cellStyle name="Currency 3 2 2 2 2 2 4" xfId="1894" xr:uid="{284D2141-25B8-4F4E-AB6F-5D241A9352CE}"/>
    <cellStyle name="Currency 3 2 2 2 2 3" xfId="853" xr:uid="{AFDD7EE4-02AF-4B42-B0E3-FA17B2D65031}"/>
    <cellStyle name="Currency 3 2 2 2 2 3 2" xfId="1444" xr:uid="{30EF2AAA-1DAB-44E7-BE00-26020D9531DA}"/>
    <cellStyle name="Currency 3 2 2 2 2 3 2 2" xfId="2650" xr:uid="{7E1D1370-44EA-4389-8365-437047349EBF}"/>
    <cellStyle name="Currency 3 2 2 2 2 3 3" xfId="2044" xr:uid="{0E6C3749-2A84-4BD8-A33A-6711AC803084}"/>
    <cellStyle name="Currency 3 2 2 2 2 4" xfId="1144" xr:uid="{9245F820-46A9-4726-898F-5361E5088E47}"/>
    <cellStyle name="Currency 3 2 2 2 2 4 2" xfId="2347" xr:uid="{83C215EC-2D0F-4F24-AA62-8D42BAEB8E65}"/>
    <cellStyle name="Currency 3 2 2 2 2 5" xfId="1743" xr:uid="{E2B4B98F-238F-4924-BC8D-9CBBE24072A4}"/>
    <cellStyle name="Currency 3 2 2 2 3" xfId="639" xr:uid="{3CFD04B2-1554-476B-9497-8FDAED47CDDC}"/>
    <cellStyle name="Currency 3 2 2 2 3 2" xfId="923" xr:uid="{948172C2-64AF-46A5-B037-5AC82870C52F}"/>
    <cellStyle name="Currency 3 2 2 2 3 2 2" xfId="1515" xr:uid="{5346F9B1-15A0-4A80-9896-7A2D7E341EDB}"/>
    <cellStyle name="Currency 3 2 2 2 3 2 2 2" xfId="2724" xr:uid="{2427A645-F850-4D5E-9872-060CDB26A025}"/>
    <cellStyle name="Currency 3 2 2 2 3 2 3" xfId="2118" xr:uid="{3AC8B1AD-C70C-44E7-BE16-5C8C17308786}"/>
    <cellStyle name="Currency 3 2 2 2 3 3" xfId="1216" xr:uid="{59E4C4F0-945D-43F9-BF32-DF8FF1CFBCDD}"/>
    <cellStyle name="Currency 3 2 2 2 3 3 2" xfId="2421" xr:uid="{CDE8D0BF-D70C-4D8E-B7B0-728490A227F8}"/>
    <cellStyle name="Currency 3 2 2 2 3 4" xfId="1816" xr:uid="{70107A7A-E460-4496-8FD5-D03F997C455F}"/>
    <cellStyle name="Currency 3 2 2 2 4" xfId="778" xr:uid="{7EB3AFE6-5D59-49AE-A56F-B3A266B65EDE}"/>
    <cellStyle name="Currency 3 2 2 2 4 2" xfId="1366" xr:uid="{FF39A8E5-4455-4DF8-9F40-D84F41761A13}"/>
    <cellStyle name="Currency 3 2 2 2 4 2 2" xfId="2572" xr:uid="{A4FAC410-2DA7-43B1-8CE3-CF16EF193B7F}"/>
    <cellStyle name="Currency 3 2 2 2 4 3" xfId="1966" xr:uid="{5B69A6F3-ED57-459D-B193-1E8751369710}"/>
    <cellStyle name="Currency 3 2 2 2 5" xfId="1068" xr:uid="{7876CAB2-785B-43E6-9087-EBBAF4A43D77}"/>
    <cellStyle name="Currency 3 2 2 2 5 2" xfId="2269" xr:uid="{F9D882CF-69E4-46D9-9C12-D4C686C4AC27}"/>
    <cellStyle name="Currency 3 2 2 2 6" xfId="1665" xr:uid="{66686202-732E-4BD5-ABE7-BC77C456FAC8}"/>
    <cellStyle name="Currency 3 2 2 2 7" xfId="500" xr:uid="{EBA4297B-398C-4A93-9938-42B57754A8FC}"/>
    <cellStyle name="Currency 3 2 2 3" xfId="406" xr:uid="{9B526EE4-0E0C-49C3-9B63-8E205F505BCC}"/>
    <cellStyle name="Currency 3 2 2 3 2" xfId="676" xr:uid="{FD4B2BF8-A8FB-4143-ACC2-DD3B45662007}"/>
    <cellStyle name="Currency 3 2 2 3 2 2" xfId="962" xr:uid="{D4DAF501-16AF-49B1-87E8-2A8C05FC7EEC}"/>
    <cellStyle name="Currency 3 2 2 3 2 2 2" xfId="1557" xr:uid="{0A26BF92-5823-4702-95D1-B4265A3FC2C8}"/>
    <cellStyle name="Currency 3 2 2 3 2 2 2 2" xfId="2766" xr:uid="{5F54DC58-A34F-4BA9-AC18-5DA8F810D354}"/>
    <cellStyle name="Currency 3 2 2 3 2 2 3" xfId="2160" xr:uid="{78132F47-EF9E-42D2-8439-54E245E2C1FD}"/>
    <cellStyle name="Currency 3 2 2 3 2 3" xfId="1258" xr:uid="{3583CEDB-3394-4A4E-B717-F11854EA2417}"/>
    <cellStyle name="Currency 3 2 2 3 2 3 2" xfId="2463" xr:uid="{3F770A11-B2FC-4298-A33A-613FD619895F}"/>
    <cellStyle name="Currency 3 2 2 3 2 4" xfId="1858" xr:uid="{E4DEA69E-4EB1-4394-9553-4A0B73B27D31}"/>
    <cellStyle name="Currency 3 2 2 3 3" xfId="817" xr:uid="{98285099-8E50-46C9-B369-1CBDCF6E3408}"/>
    <cellStyle name="Currency 3 2 2 3 3 2" xfId="1408" xr:uid="{BA99D321-7921-4638-9C34-E2D208661351}"/>
    <cellStyle name="Currency 3 2 2 3 3 2 2" xfId="2614" xr:uid="{58CD5999-3FF6-4083-A718-D8A443E73B61}"/>
    <cellStyle name="Currency 3 2 2 3 3 3" xfId="2008" xr:uid="{D7D1170F-A3E5-467C-A6DE-CD9B0583378B}"/>
    <cellStyle name="Currency 3 2 2 3 4" xfId="1109" xr:uid="{12699397-EE40-4EF9-9183-5134853861D4}"/>
    <cellStyle name="Currency 3 2 2 3 4 2" xfId="2311" xr:uid="{FF46FD41-03A4-43A3-8D8E-F47BE0B8B2A0}"/>
    <cellStyle name="Currency 3 2 2 3 5" xfId="1707" xr:uid="{2BB4AEE6-1FD5-42F8-9693-E97895EC5CB4}"/>
    <cellStyle name="Currency 3 2 2 3 6" xfId="538" xr:uid="{78506158-0BF5-486D-9BB7-2DC606683A71}"/>
    <cellStyle name="Currency 3 2 2 4" xfId="606" xr:uid="{52EF68F9-C1DC-4ABB-BDEB-84E05451A21E}"/>
    <cellStyle name="Currency 3 2 2 4 2" xfId="888" xr:uid="{86521D02-90A8-42A8-85A0-61C1AA855CB8}"/>
    <cellStyle name="Currency 3 2 2 4 2 2" xfId="1479" xr:uid="{EA25FD2F-80E9-4972-A33D-DFED7635C476}"/>
    <cellStyle name="Currency 3 2 2 4 2 2 2" xfId="2688" xr:uid="{298CC8CC-A03D-4D82-B048-AFA87A3B8E79}"/>
    <cellStyle name="Currency 3 2 2 4 2 3" xfId="2082" xr:uid="{A74CA30A-23A1-4F07-979C-3D723ECC37AB}"/>
    <cellStyle name="Currency 3 2 2 4 3" xfId="1180" xr:uid="{23B7C6D0-2D0D-4E21-B266-977B2AC13995}"/>
    <cellStyle name="Currency 3 2 2 4 3 2" xfId="2385" xr:uid="{B8B1A274-7980-41F6-88AC-377C9DF626D2}"/>
    <cellStyle name="Currency 3 2 2 4 4" xfId="1780" xr:uid="{E679277A-05D8-4A5A-A556-CAA6821FC685}"/>
    <cellStyle name="Currency 3 2 2 5" xfId="743" xr:uid="{FFB68344-9156-41C2-89F1-C3E328EC135A}"/>
    <cellStyle name="Currency 3 2 2 5 2" xfId="1330" xr:uid="{750435A7-F591-4534-A2DC-8822C35C7533}"/>
    <cellStyle name="Currency 3 2 2 5 2 2" xfId="2536" xr:uid="{C52A5614-9717-400D-B411-9C12E5214E30}"/>
    <cellStyle name="Currency 3 2 2 5 3" xfId="1930" xr:uid="{8FB79EAC-A693-4764-8C24-419C688A5D7D}"/>
    <cellStyle name="Currency 3 2 2 6" xfId="1033" xr:uid="{344E0737-B77C-45D9-AE7C-812BDB70C48E}"/>
    <cellStyle name="Currency 3 2 2 6 2" xfId="2233" xr:uid="{45AAC8AD-A942-467C-BF97-97A1E85A8D08}"/>
    <cellStyle name="Currency 3 2 2 7" xfId="1629" xr:uid="{977B8F55-F78D-4464-A01F-A3A8814BF8F1}"/>
    <cellStyle name="Currency 3 2 2 8" xfId="468" xr:uid="{312F3431-E334-4335-9E3D-2DF6E92928BD}"/>
    <cellStyle name="Currency 3 2 2 9" xfId="2977" xr:uid="{A71F8390-2276-47CB-A909-0BCAE0F7025E}"/>
    <cellStyle name="Currency 3 2 3" xfId="403" xr:uid="{760624B2-5013-4839-87C0-71B45FEE9B3B}"/>
    <cellStyle name="Currency 3 2 3 2" xfId="555" xr:uid="{CAB6BAFA-A223-47A0-8E4F-6DB69BC2A914}"/>
    <cellStyle name="Currency 3 2 3 2 2" xfId="693" xr:uid="{C253C073-0B04-4C7A-9952-927A089CB2A8}"/>
    <cellStyle name="Currency 3 2 3 2 2 2" xfId="981" xr:uid="{9D958B72-CB53-4712-A73F-8463648ECAEB}"/>
    <cellStyle name="Currency 3 2 3 2 2 2 2" xfId="1576" xr:uid="{8DD6DB69-DB12-41EE-921F-88350CC5CDC2}"/>
    <cellStyle name="Currency 3 2 3 2 2 2 2 2" xfId="2785" xr:uid="{DAE35371-DFE2-4392-8CF1-08ABF65922E1}"/>
    <cellStyle name="Currency 3 2 3 2 2 2 3" xfId="2179" xr:uid="{1152B12F-2898-4A98-B504-C52C260CBF2E}"/>
    <cellStyle name="Currency 3 2 3 2 2 3" xfId="1277" xr:uid="{662FDD05-07DD-4E4A-9826-89FCC9CCC172}"/>
    <cellStyle name="Currency 3 2 3 2 2 3 2" xfId="2482" xr:uid="{02DAA29C-0075-4163-B210-E7A77D9E1C0C}"/>
    <cellStyle name="Currency 3 2 3 2 2 4" xfId="1877" xr:uid="{8CCB8043-1DFB-47C4-AE4D-84D6025F9083}"/>
    <cellStyle name="Currency 3 2 3 2 3" xfId="836" xr:uid="{C835880F-8951-463E-8DA8-6FAC784C5C1A}"/>
    <cellStyle name="Currency 3 2 3 2 3 2" xfId="1427" xr:uid="{C9206D3C-E0DD-498A-9BBD-8A8A048F2654}"/>
    <cellStyle name="Currency 3 2 3 2 3 2 2" xfId="2633" xr:uid="{6DA382DF-8F42-41A7-AD04-C6B1A6B06C2A}"/>
    <cellStyle name="Currency 3 2 3 2 3 3" xfId="2027" xr:uid="{B8226BB5-C648-464A-B827-C8E7A80A3926}"/>
    <cellStyle name="Currency 3 2 3 2 4" xfId="1127" xr:uid="{7FAC8809-69CD-42DD-A4EE-9933628CE33B}"/>
    <cellStyle name="Currency 3 2 3 2 4 2" xfId="2330" xr:uid="{FF511B0D-5B51-4659-9719-B2FEAF53A7D7}"/>
    <cellStyle name="Currency 3 2 3 2 5" xfId="1726" xr:uid="{5598F21C-E537-4719-992B-60EA8B15D313}"/>
    <cellStyle name="Currency 3 2 3 3" xfId="622" xr:uid="{5B793D3F-8E31-4B7D-A3F5-E60870E049BC}"/>
    <cellStyle name="Currency 3 2 3 3 2" xfId="906" xr:uid="{27A49F94-9643-4132-9C2F-05D22B2FB27A}"/>
    <cellStyle name="Currency 3 2 3 3 2 2" xfId="1498" xr:uid="{15CB8E43-0C77-4CFD-B756-FB7A9193308E}"/>
    <cellStyle name="Currency 3 2 3 3 2 2 2" xfId="2707" xr:uid="{22A58F50-3F77-433F-ABFE-228F584E4BB0}"/>
    <cellStyle name="Currency 3 2 3 3 2 3" xfId="2101" xr:uid="{51EF8277-A5AC-42AF-80C3-2C24989DD61A}"/>
    <cellStyle name="Currency 3 2 3 3 3" xfId="1199" xr:uid="{ED5C15B4-4412-40BF-97F9-EF193AEBD85A}"/>
    <cellStyle name="Currency 3 2 3 3 3 2" xfId="2404" xr:uid="{D2F6C12E-3F2F-4F14-AF0D-F7CED925B8CF}"/>
    <cellStyle name="Currency 3 2 3 3 4" xfId="1799" xr:uid="{315BAA52-AEF8-4AD9-8D2A-03F9AC78B5DA}"/>
    <cellStyle name="Currency 3 2 3 4" xfId="761" xr:uid="{DB6AE855-84E8-4947-AB41-56FCC705B65D}"/>
    <cellStyle name="Currency 3 2 3 4 2" xfId="1349" xr:uid="{EC22961F-E2D3-4EC1-8013-8CCBCB534486}"/>
    <cellStyle name="Currency 3 2 3 4 2 2" xfId="2555" xr:uid="{F4EA75DC-82CF-43BA-B68B-0E9C3440ECC6}"/>
    <cellStyle name="Currency 3 2 3 4 3" xfId="1949" xr:uid="{4E419CAD-CA9A-4452-A0C3-A3CD35C98EA7}"/>
    <cellStyle name="Currency 3 2 3 5" xfId="1051" xr:uid="{5240A94E-DA07-4A22-9F4D-11B7D5A88895}"/>
    <cellStyle name="Currency 3 2 3 5 2" xfId="2252" xr:uid="{A94312FD-910D-4F35-B9B9-CF9DFC23DDAC}"/>
    <cellStyle name="Currency 3 2 3 6" xfId="1648" xr:uid="{C48C1781-1B78-43D3-96D6-22D8D45D508E}"/>
    <cellStyle name="Currency 3 2 3 7" xfId="484" xr:uid="{D527B59F-94FA-44F3-B8E3-52961B2E4E5C}"/>
    <cellStyle name="Currency 3 2 4" xfId="426" xr:uid="{1B07F119-7720-4DCB-9D84-E9F02D318C4B}"/>
    <cellStyle name="Currency 3 2 4 2" xfId="659" xr:uid="{8BECA086-5195-4816-845A-D355B9269415}"/>
    <cellStyle name="Currency 3 2 4 2 2" xfId="946" xr:uid="{DFDE1623-5089-4006-AC71-66879EC271B9}"/>
    <cellStyle name="Currency 3 2 4 2 2 2" xfId="1540" xr:uid="{C866AD1F-19BC-4F52-89E0-5AD655093B47}"/>
    <cellStyle name="Currency 3 2 4 2 2 2 2" xfId="2749" xr:uid="{6A330F26-6643-4F99-ABBA-2FE4201040DA}"/>
    <cellStyle name="Currency 3 2 4 2 2 3" xfId="2143" xr:uid="{3A31990F-8B93-44B9-9C2D-F1BC04F3091A}"/>
    <cellStyle name="Currency 3 2 4 2 3" xfId="1241" xr:uid="{F6A1CCE7-1218-49BB-8CD1-E51E6B67B240}"/>
    <cellStyle name="Currency 3 2 4 2 3 2" xfId="2446" xr:uid="{D936C6C6-F267-4C4C-A5BD-6F0788AF9915}"/>
    <cellStyle name="Currency 3 2 4 2 4" xfId="1841" xr:uid="{F05467D9-345C-45BF-9351-F30E77F9F152}"/>
    <cellStyle name="Currency 3 2 4 3" xfId="801" xr:uid="{C1F85B8D-02C8-4B28-A998-7EBD1584EB20}"/>
    <cellStyle name="Currency 3 2 4 3 2" xfId="1391" xr:uid="{A3FF3ED2-C8C7-4FE2-9504-00B4FE6824B8}"/>
    <cellStyle name="Currency 3 2 4 3 2 2" xfId="2597" xr:uid="{FCDEB716-745F-41FC-879B-E0B030FEECCC}"/>
    <cellStyle name="Currency 3 2 4 3 3" xfId="1991" xr:uid="{992B1FEF-4807-40DB-B8F0-F51B94502D89}"/>
    <cellStyle name="Currency 3 2 4 4" xfId="1092" xr:uid="{220FB5B8-4CFC-4F45-8C6A-9FE0A453D37C}"/>
    <cellStyle name="Currency 3 2 4 4 2" xfId="2294" xr:uid="{CDA5BA7F-22DD-4AEF-A9A6-F18BF1560EC5}"/>
    <cellStyle name="Currency 3 2 4 5" xfId="1690" xr:uid="{95727A95-E2DE-4634-BDB7-4CF17A446992}"/>
    <cellStyle name="Currency 3 2 4 6" xfId="521" xr:uid="{D9FCDCA7-7E5C-41C0-A103-D479D50EF80C}"/>
    <cellStyle name="Currency 3 2 5" xfId="348" xr:uid="{204A666B-AF03-40C7-B72B-1C43EBCEF2BD}"/>
    <cellStyle name="Currency 3 2 5 2" xfId="872" xr:uid="{6B341B01-3689-480D-8C44-1EE341B5ACE3}"/>
    <cellStyle name="Currency 3 2 5 2 2" xfId="1463" xr:uid="{97F8C49C-3687-4B3C-949C-65009F55D4B9}"/>
    <cellStyle name="Currency 3 2 5 2 2 2" xfId="2671" xr:uid="{F7F3F7CF-1954-4AD2-ADA4-9A1CD15DFEAA}"/>
    <cellStyle name="Currency 3 2 5 2 3" xfId="2065" xr:uid="{621F18DD-8A4B-4E2D-9784-139EF209BC1B}"/>
    <cellStyle name="Currency 3 2 5 3" xfId="1164" xr:uid="{67C8663A-F851-4089-9942-FDEE46497A3C}"/>
    <cellStyle name="Currency 3 2 5 3 2" xfId="2368" xr:uid="{5ADFB5B1-6726-409F-B941-88A751CB18E1}"/>
    <cellStyle name="Currency 3 2 5 4" xfId="1763" xr:uid="{14D108E4-5EE1-49E5-8644-67FAE8EABC9B}"/>
    <cellStyle name="Currency 3 2 5 5" xfId="589" xr:uid="{716A4904-818C-4F8B-B0A0-02C3D54EB36F}"/>
    <cellStyle name="Currency 3 2 6" xfId="727" xr:uid="{8F76C469-7708-4E7A-AA68-04C9066F31E0}"/>
    <cellStyle name="Currency 3 2 6 2" xfId="1314" xr:uid="{92A2C91E-B8A5-48C2-9941-8FFDFFFC438E}"/>
    <cellStyle name="Currency 3 2 6 2 2" xfId="2519" xr:uid="{2FB65422-CDB7-4732-8A77-1ECD8AED0BFB}"/>
    <cellStyle name="Currency 3 2 6 3" xfId="1913" xr:uid="{D8AC687F-2507-4C5A-9680-5AE06371EF85}"/>
    <cellStyle name="Currency 3 2 7" xfId="1017" xr:uid="{87A3FC12-6CE2-4ED6-A7C0-F5BEEDA61FBC}"/>
    <cellStyle name="Currency 3 2 7 2" xfId="2216" xr:uid="{7DD89A46-34AB-4186-9AC8-EFD14B781AF5}"/>
    <cellStyle name="Currency 3 2 8" xfId="1612" xr:uid="{155D8E45-1DA0-4A3E-8EA5-6E2090621827}"/>
    <cellStyle name="Currency 3 2 9" xfId="459" xr:uid="{AEF0BC7A-ABD0-45B1-84A2-586E9CA763E7}"/>
    <cellStyle name="Currency 3 3" xfId="70" xr:uid="{D0F4228B-F10D-4953-86BB-CAA947D0DAA7}"/>
    <cellStyle name="Currency 3 3 2" xfId="218" xr:uid="{800D84EB-0D61-41B4-952D-4D3EA331EF95}"/>
    <cellStyle name="Currency 3 3 2 2" xfId="429" xr:uid="{697F428A-6B85-45B0-89FF-2F093FDB154C}"/>
    <cellStyle name="Currency 3 3 2 2 2" xfId="704" xr:uid="{385C5372-D185-439F-A037-3527D95FE26F}"/>
    <cellStyle name="Currency 3 3 2 2 2 2" xfId="992" xr:uid="{5991B8E1-817C-43F8-9926-2E88A8E9A54E}"/>
    <cellStyle name="Currency 3 3 2 2 2 2 2" xfId="1587" xr:uid="{941F3C42-9BD1-4B69-AFB5-7C81D2C7845B}"/>
    <cellStyle name="Currency 3 3 2 2 2 2 2 2" xfId="2796" xr:uid="{5A08E30C-63EA-4E96-A079-4D06B4DE3E65}"/>
    <cellStyle name="Currency 3 3 2 2 2 2 3" xfId="2190" xr:uid="{CF92491A-6ABB-4810-8C21-7BD2F1A386C4}"/>
    <cellStyle name="Currency 3 3 2 2 2 3" xfId="1288" xr:uid="{EF536E03-0AEC-4014-A3DC-F026105F832B}"/>
    <cellStyle name="Currency 3 3 2 2 2 3 2" xfId="2493" xr:uid="{4A6CF716-E864-4901-9D37-7AA422B55FBB}"/>
    <cellStyle name="Currency 3 3 2 2 2 4" xfId="1888" xr:uid="{630ADD1E-B224-42BD-9A27-5C9DEDB986BE}"/>
    <cellStyle name="Currency 3 3 2 2 3" xfId="847" xr:uid="{9CA33F05-11E7-4B41-9FBD-97C006E54FC3}"/>
    <cellStyle name="Currency 3 3 2 2 3 2" xfId="1438" xr:uid="{55258ACE-6174-4800-BBB9-2B01C8F3833F}"/>
    <cellStyle name="Currency 3 3 2 2 3 2 2" xfId="2644" xr:uid="{99DF9DFB-8C5A-48F2-BA6D-8076191704C1}"/>
    <cellStyle name="Currency 3 3 2 2 3 3" xfId="2038" xr:uid="{FF8DDC6D-5A1B-4547-8905-CB8727A1E122}"/>
    <cellStyle name="Currency 3 3 2 2 4" xfId="1138" xr:uid="{BAC0C745-AE6B-4AB9-8DB6-1C3C1C6EAF11}"/>
    <cellStyle name="Currency 3 3 2 2 4 2" xfId="2341" xr:uid="{A2B6C8E1-9A28-4B5C-B701-8947EF0D2ADB}"/>
    <cellStyle name="Currency 3 3 2 2 5" xfId="1737" xr:uid="{E0955EA1-00D7-4216-91DF-9C794C7342D6}"/>
    <cellStyle name="Currency 3 3 2 2 6" xfId="566" xr:uid="{57E85AA8-1EF8-4744-90DC-DC9A0E533F11}"/>
    <cellStyle name="Currency 3 3 2 3" xfId="633" xr:uid="{A7F5DC93-6783-49C7-BB32-DE0BFB2D7D42}"/>
    <cellStyle name="Currency 3 3 2 3 2" xfId="917" xr:uid="{DABD4B25-D713-4B72-B2DC-6F243177A1F4}"/>
    <cellStyle name="Currency 3 3 2 3 2 2" xfId="1509" xr:uid="{7CFBB88E-5525-4940-A5B6-2B0A9B2BC9D3}"/>
    <cellStyle name="Currency 3 3 2 3 2 2 2" xfId="2718" xr:uid="{3A4B556B-6D56-4F4C-ABBE-8C74BA8429FC}"/>
    <cellStyle name="Currency 3 3 2 3 2 3" xfId="2112" xr:uid="{FB59A625-FE80-41E3-BE41-316E4970675B}"/>
    <cellStyle name="Currency 3 3 2 3 3" xfId="1210" xr:uid="{F2E26032-998B-4A17-82EA-5FD354742B2E}"/>
    <cellStyle name="Currency 3 3 2 3 3 2" xfId="2415" xr:uid="{EA0F692B-BA15-43C3-9598-6B64889CC5E5}"/>
    <cellStyle name="Currency 3 3 2 3 4" xfId="1810" xr:uid="{8CF6FE82-7E6E-4D22-9F1F-2597DAF92CEB}"/>
    <cellStyle name="Currency 3 3 2 4" xfId="772" xr:uid="{CE66219B-302B-4B25-AF9A-4DBD10A9E492}"/>
    <cellStyle name="Currency 3 3 2 4 2" xfId="1360" xr:uid="{DDD0690E-1F30-4A14-B719-AC15131610BF}"/>
    <cellStyle name="Currency 3 3 2 4 2 2" xfId="2566" xr:uid="{751A112E-D8AC-482F-B4BA-E0D2628AFDA0}"/>
    <cellStyle name="Currency 3 3 2 4 3" xfId="1960" xr:uid="{94BC2F82-2FE3-4CED-861E-55B3AA5BA4E6}"/>
    <cellStyle name="Currency 3 3 2 5" xfId="1062" xr:uid="{1F52EE91-3B2F-4621-99B7-2A1DE653DE99}"/>
    <cellStyle name="Currency 3 3 2 5 2" xfId="2263" xr:uid="{723DFBEF-9B4F-4BAA-9D2C-F849F34E5268}"/>
    <cellStyle name="Currency 3 3 2 6" xfId="1659" xr:uid="{62F28D05-B4FA-4484-9F50-277E7920CDBB}"/>
    <cellStyle name="Currency 3 3 2 7" xfId="495" xr:uid="{A3CF77B3-B2ED-4FBD-88DB-A8FD9FD358D1}"/>
    <cellStyle name="Currency 3 3 3" xfId="363" xr:uid="{2B876A94-E3C8-4DF1-B336-BF34287517EB}"/>
    <cellStyle name="Currency 3 3 3 2" xfId="670" xr:uid="{27B9941E-272F-408D-B2D9-E6416EC66CD5}"/>
    <cellStyle name="Currency 3 3 3 2 2" xfId="956" xr:uid="{00067903-1D04-4F27-A372-427FA05E4B42}"/>
    <cellStyle name="Currency 3 3 3 2 2 2" xfId="1551" xr:uid="{656B37BB-F039-4A47-B856-E01757B73A91}"/>
    <cellStyle name="Currency 3 3 3 2 2 2 2" xfId="2760" xr:uid="{95A0FAB3-A6DA-45C4-91E3-18C5C2DCD0C0}"/>
    <cellStyle name="Currency 3 3 3 2 2 3" xfId="2154" xr:uid="{F92BC057-770C-40DE-AFE0-F48EE4051FE3}"/>
    <cellStyle name="Currency 3 3 3 2 3" xfId="1252" xr:uid="{EEA1BFD2-1809-4DD5-B7A1-91787EBC4D51}"/>
    <cellStyle name="Currency 3 3 3 2 3 2" xfId="2457" xr:uid="{5FE5FEFB-1334-48F6-9204-894C0D12DB42}"/>
    <cellStyle name="Currency 3 3 3 2 4" xfId="1852" xr:uid="{249B6F08-C03D-4DE3-B328-73B15F89C867}"/>
    <cellStyle name="Currency 3 3 3 3" xfId="811" xr:uid="{B17D844D-663C-4466-AF03-25C0CC224305}"/>
    <cellStyle name="Currency 3 3 3 3 2" xfId="1402" xr:uid="{867E5A59-81EB-48CC-9939-05EA80F6B322}"/>
    <cellStyle name="Currency 3 3 3 3 2 2" xfId="2608" xr:uid="{C44E97A9-9568-47D7-A0F5-7ECEADF424BE}"/>
    <cellStyle name="Currency 3 3 3 3 3" xfId="2002" xr:uid="{5D918ECF-CC94-4777-A75A-58490086B291}"/>
    <cellStyle name="Currency 3 3 3 4" xfId="1103" xr:uid="{274B21E5-E074-4673-B611-F0E015E7A42C}"/>
    <cellStyle name="Currency 3 3 3 4 2" xfId="2305" xr:uid="{A7459D44-84CD-4B7E-BAC2-D395644B3E99}"/>
    <cellStyle name="Currency 3 3 3 5" xfId="1701" xr:uid="{8392A08C-B00D-4BE5-BD51-D0F4DF0A13D4}"/>
    <cellStyle name="Currency 3 3 3 6" xfId="532" xr:uid="{82E419AF-91CB-41B5-88F1-00A09522B88D}"/>
    <cellStyle name="Currency 3 3 4" xfId="600" xr:uid="{3F437B83-7D2E-45CF-81A3-0BC1F7A53DE0}"/>
    <cellStyle name="Currency 3 3 4 2" xfId="882" xr:uid="{5667134C-4454-4A4B-8411-4740C7E60C91}"/>
    <cellStyle name="Currency 3 3 4 2 2" xfId="1473" xr:uid="{652FC96C-6BDA-4E35-A6DC-C5475ACE605A}"/>
    <cellStyle name="Currency 3 3 4 2 2 2" xfId="2682" xr:uid="{6DF3D050-C650-4B92-8956-79C73B2FD79B}"/>
    <cellStyle name="Currency 3 3 4 2 3" xfId="2076" xr:uid="{CCA6FE67-5613-4B87-A9B1-E197124530B2}"/>
    <cellStyle name="Currency 3 3 4 3" xfId="1174" xr:uid="{60C22091-E808-47E9-866B-6EFD87F81713}"/>
    <cellStyle name="Currency 3 3 4 3 2" xfId="2379" xr:uid="{911731FF-257C-4F05-AAC4-3DDAD8D37176}"/>
    <cellStyle name="Currency 3 3 4 4" xfId="1774" xr:uid="{C467BB53-E1A6-44F6-9605-8B17BB9E1C1D}"/>
    <cellStyle name="Currency 3 3 5" xfId="737" xr:uid="{9FCB9E07-3FDF-4FC7-B4C8-041F0F7F59DD}"/>
    <cellStyle name="Currency 3 3 5 2" xfId="1324" xr:uid="{A192D52A-CC13-4545-AB2A-4A15C4A164DB}"/>
    <cellStyle name="Currency 3 3 5 2 2" xfId="2530" xr:uid="{BDC8213E-5050-4C39-8757-B6E1A27F38C2}"/>
    <cellStyle name="Currency 3 3 5 3" xfId="1924" xr:uid="{9F11D409-90F0-4970-AC18-A484D2089C35}"/>
    <cellStyle name="Currency 3 3 6" xfId="1027" xr:uid="{5E042BD3-7EE4-4379-8832-99258123372F}"/>
    <cellStyle name="Currency 3 3 6 2" xfId="2227" xr:uid="{0FD9EB51-995C-46EF-9061-41BC688B59EA}"/>
    <cellStyle name="Currency 3 3 7" xfId="1623" xr:uid="{B5C4646B-811A-4B8D-8B55-79B4E8653E40}"/>
    <cellStyle name="Currency 3 3 8" xfId="464" xr:uid="{B7A95984-190C-46B8-89E1-C5EC2FEEBBD6}"/>
    <cellStyle name="Currency 3 3 9" xfId="2965" xr:uid="{B5ADEF0E-F45C-4280-BFDB-8B6F23FF6FFD}"/>
    <cellStyle name="Currency 3 4" xfId="213" xr:uid="{010F71EC-3BB1-409C-901E-65912D4A83C2}"/>
    <cellStyle name="Currency 3 4 2" xfId="381" xr:uid="{82C3E9EF-46AF-431A-BA55-27EB2F47469D}"/>
    <cellStyle name="Currency 3 4 2 2" xfId="687" xr:uid="{20139A97-8AEF-489E-9432-3D2E03D3D574}"/>
    <cellStyle name="Currency 3 4 2 2 2" xfId="973" xr:uid="{E82D8780-332A-4ECA-B000-0B159023E18E}"/>
    <cellStyle name="Currency 3 4 2 2 2 2" xfId="1568" xr:uid="{6F5993B1-A825-48A5-A38C-1A1ED2D9AC96}"/>
    <cellStyle name="Currency 3 4 2 2 2 2 2" xfId="2777" xr:uid="{A64DF8E5-8B22-41E4-9903-90EF596159F7}"/>
    <cellStyle name="Currency 3 4 2 2 2 3" xfId="2171" xr:uid="{EB16FFE0-2BE3-4424-8400-4A9750853546}"/>
    <cellStyle name="Currency 3 4 2 2 3" xfId="1269" xr:uid="{AA5163D7-4852-42DB-A7BF-BF6B11836CAA}"/>
    <cellStyle name="Currency 3 4 2 2 3 2" xfId="2474" xr:uid="{4D85D962-DAC8-4CEB-8891-B6B4B76E0C75}"/>
    <cellStyle name="Currency 3 4 2 2 4" xfId="1869" xr:uid="{49CA4AA7-C1AF-42D8-82D0-93D837C61275}"/>
    <cellStyle name="Currency 3 4 2 3" xfId="828" xr:uid="{1F931829-6418-41CE-AB91-98487F9C1B99}"/>
    <cellStyle name="Currency 3 4 2 3 2" xfId="1419" xr:uid="{C0D5D196-53A6-4DCD-A3DC-725CC678FF2E}"/>
    <cellStyle name="Currency 3 4 2 3 2 2" xfId="2625" xr:uid="{936462C1-2A0A-4A55-875D-FCAC15E5F880}"/>
    <cellStyle name="Currency 3 4 2 3 3" xfId="2019" xr:uid="{84D88113-37A6-4BA9-BBC6-71329B9A9BF2}"/>
    <cellStyle name="Currency 3 4 2 4" xfId="1119" xr:uid="{E6686456-7504-4594-97C7-27ED97694926}"/>
    <cellStyle name="Currency 3 4 2 4 2" xfId="2322" xr:uid="{E2C68640-963A-4C31-A8A3-66FF3C1A8E70}"/>
    <cellStyle name="Currency 3 4 2 5" xfId="1718" xr:uid="{0BA390A6-8BBD-429B-AC89-91785E3FFB48}"/>
    <cellStyle name="Currency 3 4 2 6" xfId="548" xr:uid="{9F130793-4F51-4E3D-97DE-A0F522F03116}"/>
    <cellStyle name="Currency 3 4 3" xfId="616" xr:uid="{FF2C59FA-1887-4BD4-A589-128FF68695B4}"/>
    <cellStyle name="Currency 3 4 3 2" xfId="899" xr:uid="{846E515E-6D6F-4D6B-B8EA-2F90EAA8899E}"/>
    <cellStyle name="Currency 3 4 3 2 2" xfId="1490" xr:uid="{B2775607-92F5-47F4-9CB3-2467C2D50CDF}"/>
    <cellStyle name="Currency 3 4 3 2 2 2" xfId="2699" xr:uid="{94E26EE5-0FD1-483B-830F-2A6C2AC5D204}"/>
    <cellStyle name="Currency 3 4 3 2 3" xfId="2093" xr:uid="{D5F973EE-EA3D-44D6-838C-3CB7AD22F3B4}"/>
    <cellStyle name="Currency 3 4 3 3" xfId="1191" xr:uid="{63074BC2-64F1-4997-9A3D-8E303E206CA9}"/>
    <cellStyle name="Currency 3 4 3 3 2" xfId="2396" xr:uid="{ED3DF47A-75F8-4C63-9BA7-8092556E59F2}"/>
    <cellStyle name="Currency 3 4 3 4" xfId="1791" xr:uid="{5CE0EF2B-7270-43CD-A1E4-19DD545C41DD}"/>
    <cellStyle name="Currency 3 4 4" xfId="754" xr:uid="{A088CD97-7163-4659-A020-3CF2D3C53FE9}"/>
    <cellStyle name="Currency 3 4 4 2" xfId="1341" xr:uid="{380D64CE-5A83-4760-A29A-1E73314AC9ED}"/>
    <cellStyle name="Currency 3 4 4 2 2" xfId="2547" xr:uid="{AF7B8A39-699E-42E2-9A82-2B45DF87742F}"/>
    <cellStyle name="Currency 3 4 4 3" xfId="1941" xr:uid="{2D73A6F4-4725-4B71-AB72-891785C50989}"/>
    <cellStyle name="Currency 3 4 5" xfId="1043" xr:uid="{29A974A6-96D4-4E5F-86ED-89B06F16DCEA}"/>
    <cellStyle name="Currency 3 4 5 2" xfId="2244" xr:uid="{B42A475A-D1EE-4F53-982A-C5C2C7CEEAB7}"/>
    <cellStyle name="Currency 3 4 6" xfId="1640" xr:uid="{4FA5DE17-5068-4A5B-9C80-0AE39BFD9CB6}"/>
    <cellStyle name="Currency 3 4 7" xfId="479" xr:uid="{CC478208-9ABF-4EF1-A470-EB03805A1DD0}"/>
    <cellStyle name="Currency 3 4 8" xfId="3005" xr:uid="{D9073FCF-8766-4061-8719-6B2694E59CFF}"/>
    <cellStyle name="Currency 3 5" xfId="333" xr:uid="{E1FD20AE-BF54-49E7-9A29-6976ADEF1EE9}"/>
    <cellStyle name="Currency 3 5 2" xfId="653" xr:uid="{E9A74074-FD03-42FC-8388-2181EC5AFF65}"/>
    <cellStyle name="Currency 3 5 2 2" xfId="938" xr:uid="{3A6B507A-8B25-448A-928E-CF400425C7A8}"/>
    <cellStyle name="Currency 3 5 2 2 2" xfId="1532" xr:uid="{55A016B8-21F7-40E7-BBFE-257199E717D1}"/>
    <cellStyle name="Currency 3 5 2 2 2 2" xfId="2741" xr:uid="{7CBD3210-1E77-44F7-9764-ED484DC3F64E}"/>
    <cellStyle name="Currency 3 5 2 2 3" xfId="2135" xr:uid="{DCFA8295-3B2C-4209-8BC1-0B6E3876A141}"/>
    <cellStyle name="Currency 3 5 2 3" xfId="1233" xr:uid="{CC02B209-C05C-4561-91E6-BD47845FC20E}"/>
    <cellStyle name="Currency 3 5 2 3 2" xfId="2438" xr:uid="{97ADFBFE-F779-47A3-953A-1A43CA804438}"/>
    <cellStyle name="Currency 3 5 2 4" xfId="1833" xr:uid="{4F80E338-2FE3-4BC7-A2A2-562A134F44B8}"/>
    <cellStyle name="Currency 3 5 3" xfId="793" xr:uid="{9665D1F1-44CC-47EC-938C-744E8F19903D}"/>
    <cellStyle name="Currency 3 5 3 2" xfId="1383" xr:uid="{9A872FF5-896E-4572-AAFE-3B6C0FB96EE6}"/>
    <cellStyle name="Currency 3 5 3 2 2" xfId="2589" xr:uid="{41E1BD28-7EA8-4156-8DD9-21CE95F100A8}"/>
    <cellStyle name="Currency 3 5 3 3" xfId="1983" xr:uid="{3443CC0C-FA94-4A7D-8EE5-901024ECE539}"/>
    <cellStyle name="Currency 3 5 4" xfId="1084" xr:uid="{2F8CA1FE-EAF0-45DD-A02B-F4EA31E5EF9C}"/>
    <cellStyle name="Currency 3 5 4 2" xfId="2286" xr:uid="{5CA91740-4284-4FFE-AD01-A8FE3C658974}"/>
    <cellStyle name="Currency 3 5 5" xfId="1682" xr:uid="{C9E0FD1C-1879-4728-A119-3390172F9F8A}"/>
    <cellStyle name="Currency 3 5 6" xfId="514" xr:uid="{32DE56DE-9476-421D-92FB-D47E92057A2D}"/>
    <cellStyle name="Currency 3 6" xfId="583" xr:uid="{6F634A0F-8AF8-4342-8091-011D4B241CCB}"/>
    <cellStyle name="Currency 3 6 2" xfId="865" xr:uid="{85C25EB2-FCD8-4938-A870-627C48604805}"/>
    <cellStyle name="Currency 3 6 2 2" xfId="1456" xr:uid="{8DEB85BB-1924-4236-B1CF-7B24FBF9A3DA}"/>
    <cellStyle name="Currency 3 6 2 2 2" xfId="2663" xr:uid="{E88B8AE0-F58B-4B70-8620-D71170576E8A}"/>
    <cellStyle name="Currency 3 6 2 3" xfId="2057" xr:uid="{9D3F095A-C86E-4357-8BDB-BE3774233178}"/>
    <cellStyle name="Currency 3 6 3" xfId="1157" xr:uid="{29C76274-FD82-46D8-9D5A-24C2C6F04C24}"/>
    <cellStyle name="Currency 3 6 3 2" xfId="2360" xr:uid="{8DAA68FD-1C7A-4F2B-BC38-5725A356AAC3}"/>
    <cellStyle name="Currency 3 6 4" xfId="1755" xr:uid="{4B8CA8CA-4B80-4195-9039-8FC079F7C199}"/>
    <cellStyle name="Currency 3 7" xfId="720" xr:uid="{E2D6D516-9FF9-4735-A402-977D828622E1}"/>
    <cellStyle name="Currency 3 7 2" xfId="1307" xr:uid="{ED4E79A8-1404-4091-9DFF-F8A6A8E74A6C}"/>
    <cellStyle name="Currency 3 7 2 2" xfId="2512" xr:uid="{066AA41A-4D6A-4F7F-84A0-84509D029289}"/>
    <cellStyle name="Currency 3 7 3" xfId="1906" xr:uid="{60C2F860-0A09-4A5F-9DA3-C7D00DE93491}"/>
    <cellStyle name="Currency 3 8" xfId="1010" xr:uid="{7C379D33-C15D-478F-9A52-504DFCE8A440}"/>
    <cellStyle name="Currency 3 8 2" xfId="2209" xr:uid="{E96F58C2-EEFA-4D35-B438-D4498864797A}"/>
    <cellStyle name="Currency 3 9" xfId="1605" xr:uid="{7B2116EC-B7F8-4919-A90B-9840DCF70A43}"/>
    <cellStyle name="Currency 4" xfId="61" xr:uid="{F041CD12-10D4-4A8D-AF75-AC307581CE3E}"/>
    <cellStyle name="Currency 4 10" xfId="2816" xr:uid="{AE304CC2-DCB6-4A44-B268-654235A93076}"/>
    <cellStyle name="Currency 4 11" xfId="2854" xr:uid="{9FD8832A-2495-4908-A210-21DEA295D105}"/>
    <cellStyle name="Currency 4 16" xfId="2819" xr:uid="{9045C0DC-91D8-4E54-82C7-FC60B722D260}"/>
    <cellStyle name="Currency 4 2" xfId="80" xr:uid="{D8131947-6100-4450-8C0C-94A50BEA33AE}"/>
    <cellStyle name="Currency 4 2 2" xfId="156" xr:uid="{B8561630-978D-48B2-BE36-803B5084F7AA}"/>
    <cellStyle name="Currency 4 2 2 2" xfId="297" xr:uid="{C616C8E2-3955-48E6-9256-B5947EC2A2DB}"/>
    <cellStyle name="Currency 4 2 2 2 2" xfId="975" xr:uid="{DC14E98B-EB6C-43F5-A68F-921979DBF302}"/>
    <cellStyle name="Currency 4 2 2 2 2 2" xfId="1570" xr:uid="{2F1B3760-08F4-478B-A60B-0503546FB5F2}"/>
    <cellStyle name="Currency 4 2 2 2 2 2 2" xfId="2779" xr:uid="{0EADCD85-3609-4CD9-88F9-C1B9CA92AB30}"/>
    <cellStyle name="Currency 4 2 2 2 2 3" xfId="2173" xr:uid="{8D753ACB-E2CD-4767-BF24-10F9E9C9CC48}"/>
    <cellStyle name="Currency 4 2 2 2 3" xfId="1271" xr:uid="{30DC073D-F3C1-4AA7-802A-8AF76DB38341}"/>
    <cellStyle name="Currency 4 2 2 2 3 2" xfId="2476" xr:uid="{53473713-2916-475D-8F8D-C0CA6373C202}"/>
    <cellStyle name="Currency 4 2 2 2 4" xfId="1871" xr:uid="{73944CA6-71E1-4530-883E-C25E9C27FF2B}"/>
    <cellStyle name="Currency 4 2 2 3" xfId="830" xr:uid="{93C337F7-7020-483B-B9ED-6C13D23E09AA}"/>
    <cellStyle name="Currency 4 2 2 3 2" xfId="1421" xr:uid="{9B0479AF-4412-4A03-A9BB-F149FA42E46A}"/>
    <cellStyle name="Currency 4 2 2 3 2 2" xfId="2627" xr:uid="{387379D0-F820-41BF-A950-174E31B97BDC}"/>
    <cellStyle name="Currency 4 2 2 3 3" xfId="2021" xr:uid="{F8D65C6D-FBDE-4FE8-867E-1FAA4CC418D5}"/>
    <cellStyle name="Currency 4 2 2 4" xfId="1121" xr:uid="{8C604A05-E0AE-4343-9B6C-D38F99E60D29}"/>
    <cellStyle name="Currency 4 2 2 4 2" xfId="2324" xr:uid="{505F862B-D561-4B3C-BB2E-82735A4EC3E5}"/>
    <cellStyle name="Currency 4 2 2 5" xfId="1720" xr:uid="{9801A933-A0B0-4900-A4CD-A9B1BCB16CD2}"/>
    <cellStyle name="Currency 4 2 3" xfId="155" xr:uid="{245545D6-FAF7-4A64-937D-62E5BD6CAC2F}"/>
    <cellStyle name="Currency 4 2 3 2" xfId="296" xr:uid="{10D4F653-C98A-4EB6-A95A-931BF2830101}"/>
    <cellStyle name="Currency 4 2 3 2 2" xfId="1492" xr:uid="{5CE89044-A1BA-45E7-9EF3-1CEFC07B06DC}"/>
    <cellStyle name="Currency 4 2 3 2 2 2" xfId="2701" xr:uid="{5CF732A7-AF43-4B56-9585-08CD1C0EBBB8}"/>
    <cellStyle name="Currency 4 2 3 2 3" xfId="2095" xr:uid="{343D6C83-6C70-47B0-8135-4DD6EC454B22}"/>
    <cellStyle name="Currency 4 2 3 3" xfId="1193" xr:uid="{7024ACEB-67AA-453D-AE64-DA86BCFAC63B}"/>
    <cellStyle name="Currency 4 2 3 3 2" xfId="2398" xr:uid="{64A4540A-0A7B-4276-BE12-75A3FC2D02E6}"/>
    <cellStyle name="Currency 4 2 3 4" xfId="1793" xr:uid="{E05931EB-0801-482E-B686-0D9BB658782A}"/>
    <cellStyle name="Currency 4 2 4" xfId="223" xr:uid="{9BAB2D46-2A10-4527-BEC2-8E820724DF9D}"/>
    <cellStyle name="Currency 4 2 4 2" xfId="1343" xr:uid="{06765C1E-E48E-4994-916D-F8E2EA903B4F}"/>
    <cellStyle name="Currency 4 2 4 2 2" xfId="2549" xr:uid="{9FFE3072-3772-41EC-9A13-D137DCAE3388}"/>
    <cellStyle name="Currency 4 2 4 3" xfId="1943" xr:uid="{3F00FE57-8E79-4C78-8824-8EC161D1D887}"/>
    <cellStyle name="Currency 4 2 5" xfId="1045" xr:uid="{E0DE61A9-D524-495F-B998-CDD5D85B8994}"/>
    <cellStyle name="Currency 4 2 5 2" xfId="2246" xr:uid="{B0D7B230-0421-405C-8859-21DAB9019F32}"/>
    <cellStyle name="Currency 4 2 6" xfId="1642" xr:uid="{684CA7B0-392B-4B09-8E74-A1BB4AC217C6}"/>
    <cellStyle name="Currency 4 2 7" xfId="2855" xr:uid="{8440D4B0-899B-4F3D-9F15-8E9CF6DEC014}"/>
    <cellStyle name="Currency 4 3" xfId="157" xr:uid="{7AB662C7-67EF-4876-AF60-93E9CDDCC934}"/>
    <cellStyle name="Currency 4 3 2" xfId="158" xr:uid="{095066CD-B389-4F6C-815B-1835F17CA842}"/>
    <cellStyle name="Currency 4 3 2 2" xfId="299" xr:uid="{295F706A-67BE-4C03-A2B8-A02BCCD2D181}"/>
    <cellStyle name="Currency 4 3 2 2 2" xfId="1524" xr:uid="{E46DB605-9B9A-4481-A7DA-23BEFFA0C4DD}"/>
    <cellStyle name="Currency 4 3 2 2 2 2" xfId="2733" xr:uid="{0C8416C3-90B3-4FC6-AAC0-3380B870CC97}"/>
    <cellStyle name="Currency 4 3 2 2 3" xfId="2127" xr:uid="{E15A90AB-767D-49C9-A075-00A1FBE816F5}"/>
    <cellStyle name="Currency 4 3 2 3" xfId="1225" xr:uid="{C1FCBFB9-D568-4C4F-978B-60CD08225B04}"/>
    <cellStyle name="Currency 4 3 2 3 2" xfId="2430" xr:uid="{DCEC58F2-999B-4846-89A5-AD426AB3495F}"/>
    <cellStyle name="Currency 4 3 2 4" xfId="1825" xr:uid="{2558034E-1245-4699-9234-33FB9964E7F9}"/>
    <cellStyle name="Currency 4 3 2 5" xfId="2978" xr:uid="{39027EE0-EB27-4EEA-9B78-C5093B5B9E8C}"/>
    <cellStyle name="Currency 4 3 3" xfId="298" xr:uid="{39940347-7B23-491F-BA24-B807C1951C9F}"/>
    <cellStyle name="Currency 4 3 3 2" xfId="1375" xr:uid="{FBCE11ED-5B4B-4B79-9B1A-D7CD1F1B49D7}"/>
    <cellStyle name="Currency 4 3 3 2 2" xfId="2581" xr:uid="{E26C44A6-61F6-48C3-868D-410646180574}"/>
    <cellStyle name="Currency 4 3 3 3" xfId="1975" xr:uid="{359DB930-FBFB-40FF-A730-286580DDA54B}"/>
    <cellStyle name="Currency 4 3 4" xfId="1077" xr:uid="{B15436C2-CA73-40EB-9871-CBFB708EAAA4}"/>
    <cellStyle name="Currency 4 3 4 2" xfId="2278" xr:uid="{127B7565-4A8A-44AB-94AB-A9A6B66EF257}"/>
    <cellStyle name="Currency 4 3 5" xfId="1674" xr:uid="{8E8CC7BF-CA54-47EF-929B-EA202C504658}"/>
    <cellStyle name="Currency 4 3 6" xfId="2958" xr:uid="{988A3BCA-A7AF-4F0C-9182-EF92747ADFAF}"/>
    <cellStyle name="Currency 4 4" xfId="154" xr:uid="{ADC6F405-F588-427F-BCB7-FEE69D16C2DA}"/>
    <cellStyle name="Currency 4 4 2" xfId="295" xr:uid="{DDB946E6-9E72-46B0-A17B-C29F2F1F1FBB}"/>
    <cellStyle name="Currency 4 4 2 2" xfId="940" xr:uid="{4A69FED6-4DF5-4A7E-BF75-89C0C26318CD}"/>
    <cellStyle name="Currency 4 4 2 2 2" xfId="1534" xr:uid="{4F3E5DE3-1D9A-4DEE-9E9D-22C1A64585B8}"/>
    <cellStyle name="Currency 4 4 2 2 2 2" xfId="2743" xr:uid="{96B2D32D-AEAF-45AC-9B9E-5C673F4238B6}"/>
    <cellStyle name="Currency 4 4 2 2 3" xfId="2137" xr:uid="{BE3C2AD3-E875-4D6D-AB88-85068243239E}"/>
    <cellStyle name="Currency 4 4 2 3" xfId="1235" xr:uid="{095F8489-DC9F-4975-93D1-370C4CC0BE1A}"/>
    <cellStyle name="Currency 4 4 2 3 2" xfId="2440" xr:uid="{08EE9BF5-B1B5-406E-9F73-DC046F086597}"/>
    <cellStyle name="Currency 4 4 2 4" xfId="1835" xr:uid="{2FBBB614-C94F-474D-8880-F677EFC773BA}"/>
    <cellStyle name="Currency 4 4 3" xfId="795" xr:uid="{DD3BF2A9-9260-4B01-9161-E7254AAF57AA}"/>
    <cellStyle name="Currency 4 4 3 2" xfId="1385" xr:uid="{61AF5B2D-3E5D-47F6-B4D2-A74E7E0235A2}"/>
    <cellStyle name="Currency 4 4 3 2 2" xfId="2591" xr:uid="{EC13E9D1-4C2C-4C7C-92A5-CC6466E28F30}"/>
    <cellStyle name="Currency 4 4 3 3" xfId="1985" xr:uid="{171CF9EA-F9CC-45B1-A5F6-8B02235E1B26}"/>
    <cellStyle name="Currency 4 4 4" xfId="1086" xr:uid="{0DDC69F0-2DBA-463A-8EF2-8C1B1A363B8A}"/>
    <cellStyle name="Currency 4 4 4 2" xfId="2288" xr:uid="{22752CEB-E2AD-45DA-8C67-5E33809BBA4E}"/>
    <cellStyle name="Currency 4 4 5" xfId="1684" xr:uid="{1251E756-B4DC-418B-BABC-DB87B0162CF7}"/>
    <cellStyle name="Currency 4 4 6" xfId="2966" xr:uid="{9F6BE49A-C0C8-4A2A-9B7F-1D962F79BF89}"/>
    <cellStyle name="Currency 4 5" xfId="214" xr:uid="{6DD44ADF-D107-4CF7-8231-5CDFBBC09089}"/>
    <cellStyle name="Currency 4 5 2" xfId="866" xr:uid="{0CCB0917-652A-4ED3-A33C-57CFC13DD01D}"/>
    <cellStyle name="Currency 4 5 2 2" xfId="1457" xr:uid="{DA5A646A-F39A-42A1-AA4E-5E204445F262}"/>
    <cellStyle name="Currency 4 5 2 2 2" xfId="2665" xr:uid="{69D6AC1E-0E01-4946-A6B5-BFDF8F5B7350}"/>
    <cellStyle name="Currency 4 5 2 3" xfId="2059" xr:uid="{D36C2640-9FB1-4D80-A41C-71784CCBD421}"/>
    <cellStyle name="Currency 4 5 3" xfId="1158" xr:uid="{1278E7A8-B4A3-42D2-98DF-D6648366A3A1}"/>
    <cellStyle name="Currency 4 5 3 2" xfId="2362" xr:uid="{46345C86-354E-4132-8FA7-89C7D2E82954}"/>
    <cellStyle name="Currency 4 5 4" xfId="1757" xr:uid="{F69B5C89-D906-4922-BDEB-9456BBE4A186}"/>
    <cellStyle name="Currency 4 5 5" xfId="3006" xr:uid="{6358236C-006D-46E5-BFCC-B8D98012A2C6}"/>
    <cellStyle name="Currency 4 6" xfId="341" xr:uid="{B8FC33D9-69E9-4323-AED3-45F5D26CE020}"/>
    <cellStyle name="Currency 4 6 2" xfId="1308" xr:uid="{430B6B97-F9FA-404D-A7C7-6C56F611BED3}"/>
    <cellStyle name="Currency 4 6 2 2" xfId="2513" xr:uid="{0B4CCBC5-48EF-4BA9-B8FB-319DCB9CFA82}"/>
    <cellStyle name="Currency 4 6 3" xfId="1907" xr:uid="{07E12D30-C563-4DF1-BC36-8E5A51A00D28}"/>
    <cellStyle name="Currency 4 6 4" xfId="721" xr:uid="{C50117F9-27FF-414B-8D34-8F4A63923B99}"/>
    <cellStyle name="Currency 4 7" xfId="1011" xr:uid="{A3F9E7FE-7B1A-4871-8F87-C8FFBDC28725}"/>
    <cellStyle name="Currency 4 7 2" xfId="2210" xr:uid="{73E19E69-0798-492E-84EE-CE2A42200E8B}"/>
    <cellStyle name="Currency 4 7 3" xfId="2821" xr:uid="{E5B09DB6-C45A-44B1-AC1A-1A0CA309F944}"/>
    <cellStyle name="Currency 4 8" xfId="1606" xr:uid="{9CBB8C98-0610-4BC5-A6CF-B8C08B548D8D}"/>
    <cellStyle name="Currency 4 9" xfId="380" xr:uid="{2B302165-712C-4221-8FAD-B0D2F54FBC81}"/>
    <cellStyle name="Currency 5" xfId="67" xr:uid="{A4BFF652-CD71-4B19-A72A-A306F9B9B096}"/>
    <cellStyle name="Currency 5 10" xfId="2918" xr:uid="{4508FE34-CA83-4048-99AA-D98EC5F118F3}"/>
    <cellStyle name="Currency 5 2" xfId="370" xr:uid="{DCEC79DA-1040-49A1-A5E8-F5CF5905D299}"/>
    <cellStyle name="Currency 5 2 2" xfId="393" xr:uid="{23CC10E5-9A91-4847-A46A-FA0DBB8CC6DC}"/>
    <cellStyle name="Currency 5 2 2 2" xfId="349" xr:uid="{54602AE9-9524-482F-A1C7-40A9F1834CE2}"/>
    <cellStyle name="Currency 5 2 2 2 2" xfId="983" xr:uid="{0737E36D-E441-4BB1-9B4A-67220BEA67D6}"/>
    <cellStyle name="Currency 5 2 2 2 2 2" xfId="1578" xr:uid="{62FCAE04-3269-4441-995E-DFC88FBCBB5A}"/>
    <cellStyle name="Currency 5 2 2 2 2 2 2" xfId="2787" xr:uid="{AB46958D-5898-45EF-ABD5-A0D15AC58B5D}"/>
    <cellStyle name="Currency 5 2 2 2 2 3" xfId="2181" xr:uid="{789CCED5-B281-4A5E-8EF7-B40E8F105B7A}"/>
    <cellStyle name="Currency 5 2 2 2 3" xfId="1279" xr:uid="{3BD09566-0318-4CD7-B2F7-AC6AD7220B98}"/>
    <cellStyle name="Currency 5 2 2 2 3 2" xfId="2484" xr:uid="{4E74C0A5-4C0D-4603-9F6D-8C238E3F8939}"/>
    <cellStyle name="Currency 5 2 2 2 4" xfId="1879" xr:uid="{FC5345A2-B9D1-44A8-AC3F-2DC92854BF87}"/>
    <cellStyle name="Currency 5 2 2 2 5" xfId="695" xr:uid="{BFAD8C7A-EB83-4044-BC77-9F4794FB98E1}"/>
    <cellStyle name="Currency 5 2 2 3" xfId="838" xr:uid="{4B9203A2-51E8-44A3-BE0D-AFB9BB5610B8}"/>
    <cellStyle name="Currency 5 2 2 3 2" xfId="1429" xr:uid="{8003D3F9-39D3-49CD-90E6-E455EE6BC22D}"/>
    <cellStyle name="Currency 5 2 2 3 2 2" xfId="2635" xr:uid="{EF7E2540-524B-458A-9F40-4B403581EE2E}"/>
    <cellStyle name="Currency 5 2 2 3 3" xfId="2029" xr:uid="{335C16B4-7F98-451F-861E-2BA9168358A7}"/>
    <cellStyle name="Currency 5 2 2 4" xfId="1129" xr:uid="{E6602D53-0EBB-4826-BC10-437FBD36D0E8}"/>
    <cellStyle name="Currency 5 2 2 4 2" xfId="2332" xr:uid="{A01FCFD1-04EB-4D75-B61C-5E7857440893}"/>
    <cellStyle name="Currency 5 2 2 5" xfId="1728" xr:uid="{31B52C7E-2364-4701-B139-6AD1137F5E42}"/>
    <cellStyle name="Currency 5 2 2 6" xfId="557" xr:uid="{5D56B9CB-E48B-4FA8-8DB2-0216E19E1EC6}"/>
    <cellStyle name="Currency 5 2 3" xfId="383" xr:uid="{7E86F223-3346-4B1D-B7C4-93B80B729EAD}"/>
    <cellStyle name="Currency 5 2 3 2" xfId="908" xr:uid="{E426B19D-F572-4171-8568-88D39ECB710E}"/>
    <cellStyle name="Currency 5 2 3 2 2" xfId="1500" xr:uid="{46254C45-BBD2-4910-819D-8BE9E5B20595}"/>
    <cellStyle name="Currency 5 2 3 2 2 2" xfId="2709" xr:uid="{D1D4C632-B7F6-42CC-8C65-0A2074E61166}"/>
    <cellStyle name="Currency 5 2 3 2 3" xfId="2103" xr:uid="{5161C8E4-7B50-449F-8383-C5EA77BDBF83}"/>
    <cellStyle name="Currency 5 2 3 3" xfId="1201" xr:uid="{5D3CA65B-A173-4499-ABB6-1BD7B2CFEE2A}"/>
    <cellStyle name="Currency 5 2 3 3 2" xfId="2406" xr:uid="{B5AB33A6-351D-4D4D-A5FB-73E06D789AC2}"/>
    <cellStyle name="Currency 5 2 3 4" xfId="1801" xr:uid="{99BB5C6D-1DA3-4605-AA09-0AEC76E139A2}"/>
    <cellStyle name="Currency 5 2 3 5" xfId="624" xr:uid="{4C37D1BC-8E0D-4D4A-B74E-0744D18B4715}"/>
    <cellStyle name="Currency 5 2 4" xfId="431" xr:uid="{D7DC861E-DF0F-4F83-8DC1-B7AE1ECC3D94}"/>
    <cellStyle name="Currency 5 2 4 2" xfId="1351" xr:uid="{AEA06015-96CE-4A00-AFBD-60C69875A3FE}"/>
    <cellStyle name="Currency 5 2 4 2 2" xfId="2557" xr:uid="{D6592F37-31AB-46B8-AB2B-81C521177BD7}"/>
    <cellStyle name="Currency 5 2 4 3" xfId="1951" xr:uid="{367EA0FD-B246-4D21-B436-D3530FCFD0B6}"/>
    <cellStyle name="Currency 5 2 4 4" xfId="763" xr:uid="{F8FE1AB6-18E2-46E5-BFC7-B03722587F63}"/>
    <cellStyle name="Currency 5 2 5" xfId="1053" xr:uid="{8EA08719-7B53-48F8-AAC3-52B7DC8A39AF}"/>
    <cellStyle name="Currency 5 2 5 2" xfId="2254" xr:uid="{D09A9E7D-4922-4F48-ADB0-2E4BDDEF477A}"/>
    <cellStyle name="Currency 5 2 6" xfId="1650" xr:uid="{CCB87BC6-AE3A-43AB-B792-9263870CD757}"/>
    <cellStyle name="Currency 5 2 7" xfId="486" xr:uid="{D7B61AD4-3A62-426D-B849-1D22DB0F4F43}"/>
    <cellStyle name="Currency 5 3" xfId="376" xr:uid="{19168740-CA27-4F51-B060-7D94AF21F96E}"/>
    <cellStyle name="Currency 5 3 2" xfId="386" xr:uid="{C459BB76-CECF-48BB-ACCF-A7F6B008D883}"/>
    <cellStyle name="Currency 5 3 2 2" xfId="947" xr:uid="{C54480F6-2EB8-4E94-8254-4802183D7F1E}"/>
    <cellStyle name="Currency 5 3 2 2 2" xfId="1542" xr:uid="{4BBA4601-96A9-49BC-A026-D4DB2AD252F9}"/>
    <cellStyle name="Currency 5 3 2 2 2 2" xfId="2751" xr:uid="{6D3B90FB-9E52-4BB1-81F9-4B34481FEEBF}"/>
    <cellStyle name="Currency 5 3 2 2 3" xfId="2145" xr:uid="{9AE20356-B2D9-4941-B018-52CF444B6760}"/>
    <cellStyle name="Currency 5 3 2 3" xfId="1243" xr:uid="{CE01AAEE-FE96-4BEF-ABCB-25CA758C1775}"/>
    <cellStyle name="Currency 5 3 2 3 2" xfId="2448" xr:uid="{A11B95F1-54AF-4C27-96F0-4F4D54891040}"/>
    <cellStyle name="Currency 5 3 2 4" xfId="1843" xr:uid="{E502FD36-5626-4827-BE5F-D07CD1A099BC}"/>
    <cellStyle name="Currency 5 3 2 5" xfId="661" xr:uid="{2A450668-32A7-45C2-976F-A3DDB7C8A471}"/>
    <cellStyle name="Currency 5 3 3" xfId="802" xr:uid="{1E4A4B1A-BDF8-4A93-8544-02080DAFA6EE}"/>
    <cellStyle name="Currency 5 3 3 2" xfId="1393" xr:uid="{46B04900-559D-4D91-B120-9D8B89EF0862}"/>
    <cellStyle name="Currency 5 3 3 2 2" xfId="2599" xr:uid="{C56C5DDA-1D2C-44A2-ADB3-7F9886BC2487}"/>
    <cellStyle name="Currency 5 3 3 3" xfId="1993" xr:uid="{7F471D77-8A07-4377-8000-3CA857BDD22E}"/>
    <cellStyle name="Currency 5 3 4" xfId="1094" xr:uid="{086622C8-468D-4E5F-B53A-460594F9FB8A}"/>
    <cellStyle name="Currency 5 3 4 2" xfId="2296" xr:uid="{3C851022-654C-4A00-B42D-29212784C90D}"/>
    <cellStyle name="Currency 5 3 5" xfId="1692" xr:uid="{F707F189-1B39-4308-B287-64787C56EE56}"/>
    <cellStyle name="Currency 5 3 6" xfId="523" xr:uid="{1CECAC63-B7F2-4321-97B3-5284F38EF60D}"/>
    <cellStyle name="Currency 5 4" xfId="360" xr:uid="{C99C556D-6EC3-4D1A-AB72-9AE1FB5A50F4}"/>
    <cellStyle name="Currency 5 4 2" xfId="873" xr:uid="{E6C997C8-3E01-4D2D-8242-F98567AE2AB4}"/>
    <cellStyle name="Currency 5 4 2 2" xfId="1464" xr:uid="{1D8137F4-2F7A-418A-89DE-AE596BDB4929}"/>
    <cellStyle name="Currency 5 4 2 2 2" xfId="2673" xr:uid="{7E3D1149-D2E0-4ED8-9B7B-1DECE9C7D885}"/>
    <cellStyle name="Currency 5 4 2 3" xfId="2067" xr:uid="{003EEF68-6A75-4930-BB5C-9137CC490E8D}"/>
    <cellStyle name="Currency 5 4 3" xfId="1165" xr:uid="{30B222D9-9A93-4796-8207-7399C5251F7D}"/>
    <cellStyle name="Currency 5 4 3 2" xfId="2370" xr:uid="{3E2B8220-7612-4BA3-ACC5-96407606882E}"/>
    <cellStyle name="Currency 5 4 4" xfId="1765" xr:uid="{72363AFF-BF0D-4772-8859-495C55D2E6AC}"/>
    <cellStyle name="Currency 5 4 5" xfId="591" xr:uid="{F11B69F6-EE1F-4C28-950D-6006084BD315}"/>
    <cellStyle name="Currency 5 5" xfId="424" xr:uid="{21957400-8218-406E-9D0B-762FE3AB3BDD}"/>
    <cellStyle name="Currency 5 5 2" xfId="1315" xr:uid="{5E1A8F5A-1165-4E8D-8F2F-CD6F1EC60A18}"/>
    <cellStyle name="Currency 5 5 2 2" xfId="2521" xr:uid="{9391E3CC-76E4-40B6-AFBE-EA76C3014EA1}"/>
    <cellStyle name="Currency 5 5 3" xfId="1915" xr:uid="{B0484A5C-35E5-44C2-8832-B97EB120764C}"/>
    <cellStyle name="Currency 5 5 4" xfId="728" xr:uid="{6E936FE5-2FDB-4CEC-A8FC-130DE9175C54}"/>
    <cellStyle name="Currency 5 6" xfId="194" xr:uid="{6CBCA6EB-9D60-41D3-9252-EC9166C0C15D}"/>
    <cellStyle name="Currency 5 6 2" xfId="2218" xr:uid="{5C7E6EC0-02F8-4A8A-9B53-520992377D55}"/>
    <cellStyle name="Currency 5 6 3" xfId="1018" xr:uid="{98F7CB4C-6EDE-4E1F-8E9B-832808DB0909}"/>
    <cellStyle name="Currency 5 7" xfId="1614" xr:uid="{B6FC07C1-9E59-47B5-9C7F-6704D2AE77A7}"/>
    <cellStyle name="Currency 5 8" xfId="455" xr:uid="{E35D5493-04CC-4B09-A861-8306CCE8A75B}"/>
    <cellStyle name="Currency 5 9" xfId="2812" xr:uid="{11B97FA8-2BDF-429C-92B6-AA02CEB2CF09}"/>
    <cellStyle name="Currency 6" xfId="81" xr:uid="{1716A2A1-CCDE-4EA5-8D86-BFFDA8D21B61}"/>
    <cellStyle name="Currency 6 2" xfId="224" xr:uid="{8A96C1AF-EECB-4BD5-A68B-8235A8C5C671}"/>
    <cellStyle name="Currency 6 2 2" xfId="681" xr:uid="{C2CE2FE3-9726-404C-A1AA-BD4109F763C9}"/>
    <cellStyle name="Currency 6 2 2 2" xfId="967" xr:uid="{27EEB6C1-61B8-4132-BFBB-68CC5555E832}"/>
    <cellStyle name="Currency 6 2 2 2 2" xfId="1562" xr:uid="{29BEEA5B-010E-4074-8B42-866E02F87341}"/>
    <cellStyle name="Currency 6 2 2 2 2 2" xfId="2771" xr:uid="{28DEFDE0-C996-45E9-A406-EC516AD347BD}"/>
    <cellStyle name="Currency 6 2 2 2 3" xfId="2165" xr:uid="{99279260-052F-480A-A56B-F852E97378F4}"/>
    <cellStyle name="Currency 6 2 2 3" xfId="1263" xr:uid="{841C4412-2891-4689-B9B0-F96A0635B0F9}"/>
    <cellStyle name="Currency 6 2 2 3 2" xfId="2468" xr:uid="{D8A7CC7B-5F62-42F6-B2F6-9AE90F5DFEB9}"/>
    <cellStyle name="Currency 6 2 2 4" xfId="1863" xr:uid="{D9FEC904-ED1B-4441-91E3-F7F2CD581268}"/>
    <cellStyle name="Currency 6 2 3" xfId="822" xr:uid="{EDFD960E-5D8E-4759-8A2D-E9294C4150EC}"/>
    <cellStyle name="Currency 6 2 3 2" xfId="1413" xr:uid="{76D78220-C2AB-4FE1-899A-96F3EDEA9E75}"/>
    <cellStyle name="Currency 6 2 3 2 2" xfId="2619" xr:uid="{2BEB0BDC-AB09-4BA7-ADE1-552D146EA751}"/>
    <cellStyle name="Currency 6 2 3 3" xfId="2013" xr:uid="{D5DE5AF6-D7EA-4566-B736-76E4468C7EFA}"/>
    <cellStyle name="Currency 6 2 4" xfId="1113" xr:uid="{93CA5E9C-FF88-4453-BB2A-7881F9518579}"/>
    <cellStyle name="Currency 6 2 4 2" xfId="2316" xr:uid="{6E6106CB-A7DF-4D2E-B914-6F5F9673566A}"/>
    <cellStyle name="Currency 6 2 5" xfId="1712" xr:uid="{5BC6F544-C07F-4D86-9878-D99CB1ECE6DB}"/>
    <cellStyle name="Currency 6 2 6" xfId="2994" xr:uid="{CF35FEEA-D455-4D9F-B7E2-5FDC5C0048D2}"/>
    <cellStyle name="Currency 6 3" xfId="410" xr:uid="{09A9F2BC-D487-4B37-B9E5-6E3316426B3C}"/>
    <cellStyle name="Currency 6 3 2" xfId="893" xr:uid="{F5A8C0C2-69CF-4079-B3CF-2AEDF4533E03}"/>
    <cellStyle name="Currency 6 3 2 2" xfId="1484" xr:uid="{3BFDFB4C-EC07-4827-A952-C03943D1E546}"/>
    <cellStyle name="Currency 6 3 2 2 2" xfId="2693" xr:uid="{16C1061C-AE60-4EE4-B495-6BB3610CF49E}"/>
    <cellStyle name="Currency 6 3 2 3" xfId="2087" xr:uid="{D65D956F-A37E-4C1F-8A1E-DC5477CEFBC1}"/>
    <cellStyle name="Currency 6 3 3" xfId="1185" xr:uid="{1614C29F-B8A0-4AB1-9918-DC815DDAA8BA}"/>
    <cellStyle name="Currency 6 3 3 2" xfId="2390" xr:uid="{86043E65-40B4-4FE6-AAA0-F8F408B86746}"/>
    <cellStyle name="Currency 6 3 4" xfId="1785" xr:uid="{2CD99F34-0928-44E9-A02E-A5E808A730F2}"/>
    <cellStyle name="Currency 6 3 5" xfId="2984" xr:uid="{82F34DCA-1FBE-4AE8-8792-F0FC0391BF77}"/>
    <cellStyle name="Currency 6 4" xfId="748" xr:uid="{151280B7-9E2D-4546-9123-4AA5A1961942}"/>
    <cellStyle name="Currency 6 4 2" xfId="1335" xr:uid="{539EF913-95C4-459D-9192-C9C8C6AA54CB}"/>
    <cellStyle name="Currency 6 4 2 2" xfId="2541" xr:uid="{24BE9C86-5914-4AD7-B92F-56C4664F8EB9}"/>
    <cellStyle name="Currency 6 4 3" xfId="1935" xr:uid="{EF517602-B1D2-4E89-BD53-D23C6E8BE1DA}"/>
    <cellStyle name="Currency 6 5" xfId="1037" xr:uid="{D641373B-9B9C-46D5-B8AB-C48C4F570399}"/>
    <cellStyle name="Currency 6 5 2" xfId="2238" xr:uid="{C0EDC585-C109-4DF6-B684-E83405919E30}"/>
    <cellStyle name="Currency 6 6" xfId="1634" xr:uid="{228D4BE9-527A-43F8-86E1-1DBDB51B3BC0}"/>
    <cellStyle name="Currency 6 7" xfId="473" xr:uid="{6D4575BD-EB69-49AE-859A-B42B0025FB22}"/>
    <cellStyle name="Currency 6 8" xfId="2923" xr:uid="{EB9AE604-F9E8-4602-972C-6A94199AABBC}"/>
    <cellStyle name="Currency 7" xfId="206" xr:uid="{7E36126C-A3E3-4388-86E5-AE89F98ABC1C}"/>
    <cellStyle name="Currency 7 2" xfId="647" xr:uid="{B81D19E3-3844-472E-9690-EF83484516B5}"/>
    <cellStyle name="Currency 7 2 2" xfId="932" xr:uid="{71083ABE-546F-4339-AD15-DC8A6109E700}"/>
    <cellStyle name="Currency 7 2 2 2" xfId="1526" xr:uid="{FDC3BFDA-5BE2-400B-A39A-079D78FAF462}"/>
    <cellStyle name="Currency 7 2 2 2 2" xfId="2735" xr:uid="{AD329BEC-405F-48A6-889D-8041AD36EBB4}"/>
    <cellStyle name="Currency 7 2 2 3" xfId="2129" xr:uid="{1609163E-5B8B-4005-95A4-7ABDDBA72DAA}"/>
    <cellStyle name="Currency 7 2 3" xfId="1227" xr:uid="{834521A3-D94E-44A0-935C-08B200AB50BC}"/>
    <cellStyle name="Currency 7 2 3 2" xfId="2432" xr:uid="{3BA79174-C554-481F-9E23-D1D8CE9D9A75}"/>
    <cellStyle name="Currency 7 2 4" xfId="1827" xr:uid="{8AA8BAE0-C7CB-4865-AAC8-38FD4653478A}"/>
    <cellStyle name="Currency 7 2 5" xfId="2997" xr:uid="{FDAE0AD6-B057-4A12-B499-EC924F1E63FD}"/>
    <cellStyle name="Currency 7 3" xfId="787" xr:uid="{CC50652B-3F87-434E-AC0D-197105A42903}"/>
    <cellStyle name="Currency 7 3 2" xfId="1377" xr:uid="{568B883A-8175-4148-9026-5B14BFB4DCF9}"/>
    <cellStyle name="Currency 7 3 2 2" xfId="2583" xr:uid="{F3F792EA-8319-4646-B118-E7479E3DBB8E}"/>
    <cellStyle name="Currency 7 3 3" xfId="1977" xr:uid="{65DB530D-2934-45BA-94D7-B22EF369ED30}"/>
    <cellStyle name="Currency 7 3 4" xfId="2987" xr:uid="{224AA054-3D80-4C5D-BAEF-76CB460A500D}"/>
    <cellStyle name="Currency 7 4" xfId="1078" xr:uid="{FC16A2DB-D356-47C9-8CCB-2A37167D2CA8}"/>
    <cellStyle name="Currency 7 4 2" xfId="2280" xr:uid="{CD76F728-54E5-4225-B60C-16C59CFE9D25}"/>
    <cellStyle name="Currency 7 5" xfId="1676" xr:uid="{BCAC034E-0D53-4C61-861E-9D4AF31209B7}"/>
    <cellStyle name="Currency 7 6" xfId="508" xr:uid="{C17AA29C-2FBA-4F59-ABC5-AF33C9A1A427}"/>
    <cellStyle name="Currency 7 7" xfId="2926" xr:uid="{857763EF-1E94-44E5-9CCB-F47513489D16}"/>
    <cellStyle name="Currency 8" xfId="342" xr:uid="{35B15576-30C5-457E-B7A7-DEDE97E3A377}"/>
    <cellStyle name="Currency 8 2" xfId="364" xr:uid="{4ACBC4D4-A6A3-4253-97AD-C34A7FF5552B}"/>
    <cellStyle name="Currency 8 2 2" xfId="1450" xr:uid="{98FC5A1A-A0AC-4748-A3D4-82518DDFBA91}"/>
    <cellStyle name="Currency 8 2 2 2" xfId="2657" xr:uid="{7A375042-41A9-4C12-80B4-41BC1BE4AF86}"/>
    <cellStyle name="Currency 8 2 3" xfId="2051" xr:uid="{0B056EFD-73A5-42AF-AFF9-A969F87AF4D7}"/>
    <cellStyle name="Currency 8 3" xfId="1151" xr:uid="{3BA91B7C-83D9-4D5D-9F5C-C8DFCE81F65F}"/>
    <cellStyle name="Currency 8 3 2" xfId="2354" xr:uid="{5F5BEDDF-208A-44F5-BA60-15AAC7502A0E}"/>
    <cellStyle name="Currency 8 4" xfId="1749" xr:uid="{4EE0EC3C-FA20-4083-B721-84EC53492A81}"/>
    <cellStyle name="Currency 8 5" xfId="2969" xr:uid="{9AA152FC-71C3-4887-B6B2-9A92D9D8E729}"/>
    <cellStyle name="Currency 9" xfId="50" xr:uid="{75F8ED67-D660-48D5-9DB5-36567B9AEE16}"/>
    <cellStyle name="Currency 9 2" xfId="1301" xr:uid="{25FCAF0B-C289-4690-8DCA-D745A74F6EC8}"/>
    <cellStyle name="Currency 9 2 2" xfId="2506" xr:uid="{CBF12EB2-7395-4259-9B65-17520410DAFC}"/>
    <cellStyle name="Currency 9 3" xfId="1900" xr:uid="{19B09833-1E7C-4836-86BC-65B340F10E2C}"/>
    <cellStyle name="Currency0" xfId="159" xr:uid="{E7447055-6ADF-4331-9DE6-5319EB835C00}"/>
    <cellStyle name="Currency0 2" xfId="160" xr:uid="{8E1A28AB-D424-49DD-B32B-BF713394669E}"/>
    <cellStyle name="Currency0 2 2" xfId="301" xr:uid="{646A7341-25A1-4456-A6B2-DD6DB8DFCA5A}"/>
    <cellStyle name="Currency0 3" xfId="300" xr:uid="{1835B728-57A8-4894-862E-8A46C0C20387}"/>
    <cellStyle name="Currency0 4" xfId="2856" xr:uid="{75E45465-B805-49D6-B6BF-1E6719B13FBC}"/>
    <cellStyle name="Date" xfId="161" xr:uid="{B9BE01C2-1648-4CDD-878C-DC3C5B774355}"/>
    <cellStyle name="Date 2" xfId="2857" xr:uid="{F346D290-E1BB-41DB-B460-6BF03C606CC4}"/>
    <cellStyle name="Explanatory Text" xfId="24" builtinId="53" customBuiltin="1"/>
    <cellStyle name="Explanatory Text 2" xfId="2897" xr:uid="{A26CD494-1FFE-4CFC-B8DD-08D2D9BF5AAD}"/>
    <cellStyle name="Fixed" xfId="162" xr:uid="{A6F74607-9786-4326-B13E-5FA1DA346876}"/>
    <cellStyle name="Fixed 2" xfId="2858" xr:uid="{D243EAA0-B42F-4A5E-A7A7-D6750DD49AF8}"/>
    <cellStyle name="Followed Hyper" xfId="2859" xr:uid="{71F6CA59-8DBA-43DF-9EF0-FCAF7659CB51}"/>
    <cellStyle name="Good" xfId="16" builtinId="26" customBuiltin="1"/>
    <cellStyle name="Good 2" xfId="2898" xr:uid="{75F69AC5-8706-477D-B6E2-63355571A147}"/>
    <cellStyle name="Heading 1" xfId="12" builtinId="16" customBuiltin="1"/>
    <cellStyle name="Heading 1 2" xfId="2899" xr:uid="{0CC57CE2-8F3C-42A1-8A70-74F7109823C2}"/>
    <cellStyle name="Heading 2" xfId="13" builtinId="17" customBuiltin="1"/>
    <cellStyle name="Heading 2 2" xfId="2900" xr:uid="{63302270-96A4-4857-8418-988D148FAE5F}"/>
    <cellStyle name="Heading 3" xfId="14" builtinId="18" customBuiltin="1"/>
    <cellStyle name="Heading 3 2" xfId="2901" xr:uid="{9E8993A2-1DE9-418E-AA0D-5CDD858C675E}"/>
    <cellStyle name="Heading 4" xfId="15" builtinId="19" customBuiltin="1"/>
    <cellStyle name="Heading 4 2" xfId="2902" xr:uid="{ED748B13-2DA6-4D71-8E7A-4FE507E6F044}"/>
    <cellStyle name="HEADING1" xfId="163" xr:uid="{05EB4F1A-9065-43F1-B552-2D7062C923A5}"/>
    <cellStyle name="HEADING2" xfId="164" xr:uid="{D8643DB7-FD9A-443A-818A-E81FD7691D53}"/>
    <cellStyle name="Hyperlink" xfId="3019" builtinId="8"/>
    <cellStyle name="Input" xfId="18" builtinId="20" customBuiltin="1"/>
    <cellStyle name="Input 2" xfId="2912" xr:uid="{88DCCF96-7E5F-48CF-96B7-CEE91111CFE9}"/>
    <cellStyle name="Input 3" xfId="2903" xr:uid="{4C1115D1-26DB-4A56-A049-5F521385B9C8}"/>
    <cellStyle name="Linked Cell" xfId="21" builtinId="24" customBuiltin="1"/>
    <cellStyle name="Linked Cell 2" xfId="2904" xr:uid="{2CBBD92D-21AC-4A42-9B18-38BA0CF79638}"/>
    <cellStyle name="Neutral 2" xfId="197" xr:uid="{0CA191B3-B643-4193-9D8F-80860059D38E}"/>
    <cellStyle name="Neutral 2 2" xfId="2905" xr:uid="{64A2D4A8-65AA-4F9E-8074-999853E7C809}"/>
    <cellStyle name="Neutral 3" xfId="2835" xr:uid="{FA720AD1-CE9B-440B-B8F1-5A792F18792E}"/>
    <cellStyle name="Normal" xfId="0" builtinId="0"/>
    <cellStyle name="Normal 10" xfId="446" xr:uid="{531F5201-F97F-4D03-BF48-56CF22828431}"/>
    <cellStyle name="Normal 10 10" xfId="3014" xr:uid="{F537C1BD-4C29-4304-8439-0AC763CE8604}"/>
    <cellStyle name="Normal 10 2" xfId="329" xr:uid="{EBF6FDC0-C815-400B-9514-1E25B89893C3}"/>
    <cellStyle name="Normal 10 3" xfId="454" xr:uid="{8304DF2E-A1C9-458B-9A1D-50355E14FE8A}"/>
    <cellStyle name="Normal 10 37" xfId="3013" xr:uid="{7F73401F-A12A-44EA-B0CC-C47BB13F95CE}"/>
    <cellStyle name="Normal 10 4" xfId="2928" xr:uid="{00A19006-839E-4ACD-BD72-F0191BBFF75E}"/>
    <cellStyle name="Normal 11" xfId="7" xr:uid="{A1255750-0837-47A8-9C0D-7F210FFED7C9}"/>
    <cellStyle name="Normal 11 2" xfId="68" xr:uid="{E23F181F-AC7A-4446-8733-6CAC29C93A53}"/>
    <cellStyle name="Normal 11 3" xfId="2809" xr:uid="{252AD5E5-444D-414C-980B-A7D0207EEB6F}"/>
    <cellStyle name="Normal 11 4" xfId="2942" xr:uid="{475BAA43-AF4B-437F-9A1A-BA852A0A4F2C}"/>
    <cellStyle name="Normal 12" xfId="2824" xr:uid="{4EA69151-3564-45CC-AB80-5C2A35B4A57C}"/>
    <cellStyle name="Normal 12 2" xfId="2999" xr:uid="{55B083AF-15C2-4095-BC3E-9B6DCEE08ADA}"/>
    <cellStyle name="Normal 15" xfId="3015" xr:uid="{A2DD7B09-B818-4CFD-A2D2-24C8AB97BD35}"/>
    <cellStyle name="Normal 16" xfId="2820" xr:uid="{B420F555-9021-4A07-AD92-91914CA2558B}"/>
    <cellStyle name="Normal 17" xfId="2823" xr:uid="{85C49944-705B-4567-9530-B12E4010D720}"/>
    <cellStyle name="Normal 18" xfId="2822" xr:uid="{C974B781-69D9-4839-8F3E-0D7EFE478490}"/>
    <cellStyle name="Normal 19" xfId="2815" xr:uid="{8B6259CC-9BE7-4DC7-8709-FE2D5225FB4A}"/>
    <cellStyle name="Normal 2" xfId="1" xr:uid="{C9E22286-2164-48E0-81B1-80D704C82975}"/>
    <cellStyle name="Normal 2 2" xfId="60" xr:uid="{77A8B55B-6DD3-45B6-ACDA-FA52E76C6263}"/>
    <cellStyle name="Normal 2 2 2" xfId="77" xr:uid="{4F85F8A5-2738-42A7-96EC-ED23AD4A3BF0}"/>
    <cellStyle name="Normal 2 2 2 2" xfId="399" xr:uid="{2CDF5870-F767-4249-9882-BCA323C3B03D}"/>
    <cellStyle name="Normal 2 2 3" xfId="166" xr:uid="{27F6CF93-EE8D-415B-9111-A93CB1BB4F06}"/>
    <cellStyle name="Normal 2 2 3 2" xfId="303" xr:uid="{C1F6030B-754E-46A1-8732-E958C1F1B956}"/>
    <cellStyle name="Normal 2 2 4" xfId="330" xr:uid="{35D53201-E2D5-4BB6-995E-2BE8D22D4499}"/>
    <cellStyle name="Normal 2 2 5" xfId="438" xr:uid="{1AA90FB8-EBCF-4B01-BB90-DD3FF45A2118}"/>
    <cellStyle name="Normal 2 2 6" xfId="2860" xr:uid="{734622B8-957C-4907-9CBE-2147599DCD6C}"/>
    <cellStyle name="Normal 2 20" xfId="337" xr:uid="{2C9AAB14-DE44-461E-A908-3EE2078F6E9A}"/>
    <cellStyle name="Normal 2 27" xfId="2939" xr:uid="{DDF50625-8F19-44E2-8776-28BC1FAC5988}"/>
    <cellStyle name="Normal 2 28" xfId="2938" xr:uid="{8BB493E2-3945-4B4B-BC8E-442FF799CE86}"/>
    <cellStyle name="Normal 2 3" xfId="69" xr:uid="{FAC0AB1F-7C8A-4204-871C-E90558B32554}"/>
    <cellStyle name="Normal 2 3 2" xfId="168" xr:uid="{9D5334F5-1F1E-43AB-9EA8-341DDB3070EF}"/>
    <cellStyle name="Normal 2 3 2 2" xfId="305" xr:uid="{E1E00CD0-9418-49C5-812E-2B2B3F193957}"/>
    <cellStyle name="Normal 2 3 2 3" xfId="2970" xr:uid="{66BF71C9-E39C-47C5-A007-539A1566C5B0}"/>
    <cellStyle name="Normal 2 3 3" xfId="167" xr:uid="{4EF913DC-CE66-44B2-AE94-49246A41F043}"/>
    <cellStyle name="Normal 2 3 3 2" xfId="304" xr:uid="{7A423834-6480-435A-AD75-D417D80DF850}"/>
    <cellStyle name="Normal 2 3 4" xfId="443" xr:uid="{533BAC42-C7C4-42F1-9BEE-55B3FE3373F2}"/>
    <cellStyle name="Normal 2 3 5" xfId="2934" xr:uid="{DC63D70C-CE38-4241-AE0E-3E8F09821259}"/>
    <cellStyle name="Normal 2 31" xfId="2943" xr:uid="{0F75E900-B5FE-4463-8025-5D1A13DC700F}"/>
    <cellStyle name="Normal 2 32" xfId="2944" xr:uid="{9F25F7B8-EAAF-4323-AE65-620046C08473}"/>
    <cellStyle name="Normal 2 33" xfId="2945" xr:uid="{308A3F3E-3E82-4572-B6EC-A478F2E30C85}"/>
    <cellStyle name="Normal 2 34" xfId="2946" xr:uid="{4E502D34-D964-49A3-ADAD-137D120C2611}"/>
    <cellStyle name="Normal 2 35" xfId="2947" xr:uid="{4FCC0C20-EF69-4F48-8003-C315945CD8F8}"/>
    <cellStyle name="Normal 2 36" xfId="2948" xr:uid="{F8172992-4150-4ED7-880B-EC553C41650F}"/>
    <cellStyle name="Normal 2 37" xfId="2949" xr:uid="{B6053B88-077C-4C00-A161-AAF48587DA08}"/>
    <cellStyle name="Normal 2 39" xfId="2950" xr:uid="{BFE43D09-E9D7-4ED7-903E-B38E1A71E03D}"/>
    <cellStyle name="Normal 2 4" xfId="169" xr:uid="{9084DECF-4F62-43B0-AE99-BCA19D698477}"/>
    <cellStyle name="Normal 2 4 2" xfId="170" xr:uid="{CDA6457F-0064-444D-AF66-4995054DF70E}"/>
    <cellStyle name="Normal 2 4 2 2" xfId="307" xr:uid="{A129412E-BE5A-439B-A779-15579B62F0AF}"/>
    <cellStyle name="Normal 2 4 3" xfId="306" xr:uid="{78DB9651-1154-4D69-B0DA-BA0D61188097}"/>
    <cellStyle name="Normal 2 40" xfId="2951" xr:uid="{24423911-AD65-4858-B0BC-D5AB9A720113}"/>
    <cellStyle name="Normal 2 41" xfId="2953" xr:uid="{A7921218-852A-455E-856A-C67D3A31B17A}"/>
    <cellStyle name="Normal 2 42" xfId="2952" xr:uid="{EC9C8327-603F-4DD4-B909-B62BE60ED172}"/>
    <cellStyle name="Normal 2 43" xfId="2954" xr:uid="{AC5E92CC-C382-42E8-8675-0CE16055F2D2}"/>
    <cellStyle name="Normal 2 44" xfId="2933" xr:uid="{7EE38913-0E24-401F-BB4A-DC03767B35A3}"/>
    <cellStyle name="Normal 2 45" xfId="2932" xr:uid="{B365CC92-B01A-4109-9142-EEB0D05B7CE3}"/>
    <cellStyle name="Normal 2 46" xfId="2935" xr:uid="{5ED5D594-E887-439F-8517-380812DEBB68}"/>
    <cellStyle name="Normal 2 47" xfId="2937" xr:uid="{0E0BE642-9C2B-4AE2-AE31-AF1A346DEFBC}"/>
    <cellStyle name="Normal 2 5" xfId="165" xr:uid="{D1AF6DE0-33C9-4D6E-A02E-C583983E7063}"/>
    <cellStyle name="Normal 2 5 2" xfId="302" xr:uid="{011CBBCC-FC62-4706-B2B8-EBF08A16EF0F}"/>
    <cellStyle name="Normal 2 6" xfId="48" xr:uid="{8B4D1191-04C5-4FA8-A896-AC7E0B499DB9}"/>
    <cellStyle name="Normal 231" xfId="2861" xr:uid="{2EA6B6F7-EB3B-4694-BCA9-4823C8FD34E3}"/>
    <cellStyle name="Normal 232" xfId="2862" xr:uid="{B744A201-2A7A-4C83-92D3-DF78923BAF0D}"/>
    <cellStyle name="Normal 25" xfId="2818" xr:uid="{ED4442FD-C11B-4BC9-94BB-01E7402205A6}"/>
    <cellStyle name="Normal 3" xfId="65" xr:uid="{C8A676AF-CB13-4A5F-8059-219C9F7B4023}"/>
    <cellStyle name="Normal 3 10" xfId="1600" xr:uid="{D52DFEE7-2A09-4975-B5B0-46E545C5366E}"/>
    <cellStyle name="Normal 3 11" xfId="2808" xr:uid="{A9881832-FCBD-400E-891D-5E1FEE8F2232}"/>
    <cellStyle name="Normal 3 12" xfId="2829" xr:uid="{50899B87-68E1-40F3-8B83-60BCAABDEA2E}"/>
    <cellStyle name="Normal 3 2" xfId="171" xr:uid="{AA9FFE20-2617-49AC-99F7-C4D84C0BAAD0}"/>
    <cellStyle name="Normal 3 2 2" xfId="308" xr:uid="{4F1EE727-69D9-4329-8B61-357628599F00}"/>
    <cellStyle name="Normal 3 2 2 2" xfId="385" xr:uid="{5A405238-996C-402D-8185-CFC4C0E90F3E}"/>
    <cellStyle name="Normal 3 2 2 2 2" xfId="567" xr:uid="{14A60E55-12C1-41CC-B340-D63BA55DA5C9}"/>
    <cellStyle name="Normal 3 2 2 2 2 2" xfId="705" xr:uid="{C7E2C2AE-041F-4C70-A063-A9768352ED27}"/>
    <cellStyle name="Normal 3 2 2 2 2 2 2" xfId="993" xr:uid="{7B55B7CE-EB54-4F6B-A6AF-CFCD1D52E1EE}"/>
    <cellStyle name="Normal 3 2 2 2 2 2 2 2" xfId="1588" xr:uid="{CDB64F95-6A82-41B9-94F1-C441431C689F}"/>
    <cellStyle name="Normal 3 2 2 2 2 2 2 2 2" xfId="2797" xr:uid="{E0CBA492-2E7B-4626-AE00-EB50A6691340}"/>
    <cellStyle name="Normal 3 2 2 2 2 2 2 3" xfId="2191" xr:uid="{FF932860-6D8C-4E43-81F8-2E08D21904B6}"/>
    <cellStyle name="Normal 3 2 2 2 2 2 3" xfId="1289" xr:uid="{440002AB-6A40-43D2-B921-BB22CF01FD0D}"/>
    <cellStyle name="Normal 3 2 2 2 2 2 3 2" xfId="2494" xr:uid="{BD41D3BA-CA88-43B5-8873-16677D1D3191}"/>
    <cellStyle name="Normal 3 2 2 2 2 2 4" xfId="1889" xr:uid="{1E88D2B7-22FE-4D25-8AFA-2BFA8616A789}"/>
    <cellStyle name="Normal 3 2 2 2 2 3" xfId="848" xr:uid="{190789DF-000E-4CB5-9F7E-292BF76B1F11}"/>
    <cellStyle name="Normal 3 2 2 2 2 3 2" xfId="1439" xr:uid="{1EA78B62-80FB-4697-A59E-FA986C41272A}"/>
    <cellStyle name="Normal 3 2 2 2 2 3 2 2" xfId="2645" xr:uid="{432B8308-2DA1-421A-8C7A-751F18AB602C}"/>
    <cellStyle name="Normal 3 2 2 2 2 3 3" xfId="2039" xr:uid="{12631DF4-C32A-40C8-8805-02F03E1DA0F2}"/>
    <cellStyle name="Normal 3 2 2 2 2 4" xfId="1139" xr:uid="{F61941A4-12EB-4B12-8219-7FD8E4DAD314}"/>
    <cellStyle name="Normal 3 2 2 2 2 4 2" xfId="2342" xr:uid="{73B90AD2-DE83-4D4C-A377-F0B1643F9F20}"/>
    <cellStyle name="Normal 3 2 2 2 2 5" xfId="1738" xr:uid="{EADF820C-4102-4ABA-9EB7-07FF682F3412}"/>
    <cellStyle name="Normal 3 2 2 2 3" xfId="634" xr:uid="{D07AD639-DB35-4B8B-A29A-4F944DC48578}"/>
    <cellStyle name="Normal 3 2 2 2 3 2" xfId="918" xr:uid="{D4C40E14-FC7F-42AC-9082-FB362B5DE3D0}"/>
    <cellStyle name="Normal 3 2 2 2 3 2 2" xfId="1510" xr:uid="{941AA5E0-C971-44CC-A9E6-DD275BA4ADFF}"/>
    <cellStyle name="Normal 3 2 2 2 3 2 2 2" xfId="2719" xr:uid="{5ADF0431-0011-4C9B-84ED-BA56EE3A8B8D}"/>
    <cellStyle name="Normal 3 2 2 2 3 2 3" xfId="2113" xr:uid="{3D65949A-055C-46F4-B024-E1D19B334B62}"/>
    <cellStyle name="Normal 3 2 2 2 3 3" xfId="1211" xr:uid="{2A904711-5644-473B-ADA5-192BF47FA654}"/>
    <cellStyle name="Normal 3 2 2 2 3 3 2" xfId="2416" xr:uid="{E463BCB3-F70D-430E-B7AF-95CB692555FC}"/>
    <cellStyle name="Normal 3 2 2 2 3 4" xfId="1811" xr:uid="{9EF4902B-0AD9-4144-954E-AA15DE7294B9}"/>
    <cellStyle name="Normal 3 2 2 2 4" xfId="773" xr:uid="{08D03E58-5935-4856-896E-0DD243D7D81B}"/>
    <cellStyle name="Normal 3 2 2 2 4 2" xfId="1361" xr:uid="{FFD67767-2E33-4458-B6FC-E98C1FCA8127}"/>
    <cellStyle name="Normal 3 2 2 2 4 2 2" xfId="2567" xr:uid="{DCCC4DE1-82EE-4F7F-85CD-1FF42298F870}"/>
    <cellStyle name="Normal 3 2 2 2 4 3" xfId="1961" xr:uid="{75200497-890B-401E-8BB9-69C9C9799AEC}"/>
    <cellStyle name="Normal 3 2 2 2 5" xfId="1063" xr:uid="{D596C91D-DF05-4857-B79B-7C4D23BFF62E}"/>
    <cellStyle name="Normal 3 2 2 2 5 2" xfId="2264" xr:uid="{7E0B363B-2D80-4498-B736-4ACA1095BDC3}"/>
    <cellStyle name="Normal 3 2 2 2 6" xfId="1660" xr:uid="{FDE89324-08E1-40D1-8FA0-C25AE89A35D4}"/>
    <cellStyle name="Normal 3 2 2 3" xfId="533" xr:uid="{5F77B005-AE6F-4568-8E56-400C15E1A071}"/>
    <cellStyle name="Normal 3 2 2 3 2" xfId="671" xr:uid="{536F4861-37D5-4EEF-8DEB-CB2696F2D667}"/>
    <cellStyle name="Normal 3 2 2 3 2 2" xfId="957" xr:uid="{F8C6E70F-B2FA-46BF-9E3D-B22B573C3B52}"/>
    <cellStyle name="Normal 3 2 2 3 2 2 2" xfId="1552" xr:uid="{C5C9979F-9543-4CA2-AD06-1E2F4E4996C8}"/>
    <cellStyle name="Normal 3 2 2 3 2 2 2 2" xfId="2761" xr:uid="{08D624C2-25BC-42B8-BA86-BF2860486BE4}"/>
    <cellStyle name="Normal 3 2 2 3 2 2 3" xfId="2155" xr:uid="{6D3A2461-32C9-4682-BC6E-0FC79F3F800C}"/>
    <cellStyle name="Normal 3 2 2 3 2 3" xfId="1253" xr:uid="{D2F67D64-5D61-4400-A1BF-72C70D2628F2}"/>
    <cellStyle name="Normal 3 2 2 3 2 3 2" xfId="2458" xr:uid="{A6A7888A-1289-4426-B7B5-196EEE4C1A5E}"/>
    <cellStyle name="Normal 3 2 2 3 2 4" xfId="1853" xr:uid="{19D93FAF-0E6E-49AA-A753-B01BC1E96788}"/>
    <cellStyle name="Normal 3 2 2 3 3" xfId="812" xr:uid="{07CD1BF6-0B92-420B-885E-949234937CD2}"/>
    <cellStyle name="Normal 3 2 2 3 3 2" xfId="1403" xr:uid="{1FEBABB8-8C16-4ED3-82DA-FEF590A13C63}"/>
    <cellStyle name="Normal 3 2 2 3 3 2 2" xfId="2609" xr:uid="{89BFAED1-B6F2-4A82-ADDD-8D4600BFAAF4}"/>
    <cellStyle name="Normal 3 2 2 3 3 3" xfId="2003" xr:uid="{CA98A8B3-92BB-4FED-B242-FFA5A23B1C41}"/>
    <cellStyle name="Normal 3 2 2 3 4" xfId="1104" xr:uid="{07E32EB4-3D68-47B7-B4F0-929B6DCADE13}"/>
    <cellStyle name="Normal 3 2 2 3 4 2" xfId="2306" xr:uid="{F2E7181D-5F54-4977-BF32-AF0A6284BEC9}"/>
    <cellStyle name="Normal 3 2 2 3 5" xfId="1702" xr:uid="{468489A3-A291-40B9-BCDE-63106EEFBFE9}"/>
    <cellStyle name="Normal 3 2 2 4" xfId="601" xr:uid="{D5143D03-7D11-4748-8949-397131D52790}"/>
    <cellStyle name="Normal 3 2 2 4 2" xfId="883" xr:uid="{D05510D7-AEC3-42DE-80AA-AC3087800F8E}"/>
    <cellStyle name="Normal 3 2 2 4 2 2" xfId="1474" xr:uid="{26C2AAED-7581-4C42-80F6-9471BC919A81}"/>
    <cellStyle name="Normal 3 2 2 4 2 2 2" xfId="2683" xr:uid="{5F74F9C2-B486-4863-9C52-A966E22391A4}"/>
    <cellStyle name="Normal 3 2 2 4 2 3" xfId="2077" xr:uid="{82FC351B-14CE-44E4-873E-BF4FCE78A9AD}"/>
    <cellStyle name="Normal 3 2 2 4 3" xfId="1175" xr:uid="{1A0859B5-2D61-410D-9639-DB9193F93875}"/>
    <cellStyle name="Normal 3 2 2 4 3 2" xfId="2380" xr:uid="{47486D1B-D5FC-408A-8652-02BA506C92B0}"/>
    <cellStyle name="Normal 3 2 2 4 4" xfId="1775" xr:uid="{6D2D8B98-5C49-4408-8BBE-9FE5B19754B1}"/>
    <cellStyle name="Normal 3 2 2 5" xfId="738" xr:uid="{27D5CADD-0302-4D29-8001-0E508D1156F7}"/>
    <cellStyle name="Normal 3 2 2 5 2" xfId="1325" xr:uid="{129FAA27-100E-43AE-9D79-B607FCE65285}"/>
    <cellStyle name="Normal 3 2 2 5 2 2" xfId="2531" xr:uid="{2B8FA7A3-8789-4BDA-856C-431E486E8075}"/>
    <cellStyle name="Normal 3 2 2 5 3" xfId="1925" xr:uid="{43C7B434-DB6F-4BDB-A47F-7FBE457FA8D9}"/>
    <cellStyle name="Normal 3 2 2 6" xfId="1028" xr:uid="{BA9D0916-7511-4B35-B11A-D898157058AA}"/>
    <cellStyle name="Normal 3 2 2 6 2" xfId="2228" xr:uid="{2B484903-3946-48A8-BDEF-F3C256EA416A}"/>
    <cellStyle name="Normal 3 2 2 7" xfId="1624" xr:uid="{61D62231-A2E1-47A3-93A9-2710F747F338}"/>
    <cellStyle name="Normal 3 2 3" xfId="390" xr:uid="{8B0F6CCE-A611-4695-A30E-D50B1ACE4B6B}"/>
    <cellStyle name="Normal 3 2 3 2" xfId="550" xr:uid="{DD2F885C-E22D-4844-B2FF-AB722F578698}"/>
    <cellStyle name="Normal 3 2 3 2 2" xfId="688" xr:uid="{99E02ECF-C491-49D9-AE1F-0590B865B230}"/>
    <cellStyle name="Normal 3 2 3 2 2 2" xfId="976" xr:uid="{B472F2D9-62F6-4B14-8572-BEAEA7306AC4}"/>
    <cellStyle name="Normal 3 2 3 2 2 2 2" xfId="1571" xr:uid="{1DE0A4B9-AEE4-4F6D-A2C9-129151F70617}"/>
    <cellStyle name="Normal 3 2 3 2 2 2 2 2" xfId="2780" xr:uid="{D383A7BA-79BB-43D7-BDA1-E82C30791FC9}"/>
    <cellStyle name="Normal 3 2 3 2 2 2 3" xfId="2174" xr:uid="{A7A238EA-AFDE-407F-9C7B-E7A51E590BEA}"/>
    <cellStyle name="Normal 3 2 3 2 2 3" xfId="1272" xr:uid="{1ACBE143-70DC-45E2-A9E2-03FFA5302CB1}"/>
    <cellStyle name="Normal 3 2 3 2 2 3 2" xfId="2477" xr:uid="{099D70F1-CE90-4B1E-94B5-D4A659111530}"/>
    <cellStyle name="Normal 3 2 3 2 2 4" xfId="1872" xr:uid="{758CF0B7-DDEC-4F2A-B291-71123E97B7BB}"/>
    <cellStyle name="Normal 3 2 3 2 3" xfId="831" xr:uid="{9B2D6773-190F-49D6-A122-970D9D6DE62D}"/>
    <cellStyle name="Normal 3 2 3 2 3 2" xfId="1422" xr:uid="{321C06F3-1414-43CA-A31D-7127A4E2369C}"/>
    <cellStyle name="Normal 3 2 3 2 3 2 2" xfId="2628" xr:uid="{AA244F47-1411-4204-837D-5E7607F67237}"/>
    <cellStyle name="Normal 3 2 3 2 3 3" xfId="2022" xr:uid="{532D1EA9-87D1-4E9E-90FA-EBED552443EA}"/>
    <cellStyle name="Normal 3 2 3 2 4" xfId="1122" xr:uid="{03E2E576-EC13-4D5D-B1D0-8F29DE215A49}"/>
    <cellStyle name="Normal 3 2 3 2 4 2" xfId="2325" xr:uid="{5E3601E9-BE0D-47DC-862A-7A90DEEE1446}"/>
    <cellStyle name="Normal 3 2 3 2 5" xfId="1721" xr:uid="{93DD3EF2-CB4A-455D-AE56-33E7278A832A}"/>
    <cellStyle name="Normal 3 2 3 3" xfId="617" xr:uid="{CE7365C2-CC65-4476-8C73-5C542B6DD074}"/>
    <cellStyle name="Normal 3 2 3 3 2" xfId="901" xr:uid="{C912C744-38F4-40CB-8C2C-0C2F49D53060}"/>
    <cellStyle name="Normal 3 2 3 3 2 2" xfId="1493" xr:uid="{9922F1C6-3B97-4D8A-98E6-19BAD3A5E903}"/>
    <cellStyle name="Normal 3 2 3 3 2 2 2" xfId="2702" xr:uid="{EA138C33-A993-4968-9C4D-FA13551F57DB}"/>
    <cellStyle name="Normal 3 2 3 3 2 3" xfId="2096" xr:uid="{2AD51103-F613-48F2-ACB5-63A7B06A494E}"/>
    <cellStyle name="Normal 3 2 3 3 3" xfId="1194" xr:uid="{877EED54-2259-499C-B5D6-50883FF06F8A}"/>
    <cellStyle name="Normal 3 2 3 3 3 2" xfId="2399" xr:uid="{0547A3AA-249F-49BE-B236-7A920CFF028F}"/>
    <cellStyle name="Normal 3 2 3 3 4" xfId="1794" xr:uid="{6D5375D4-B898-46FC-A1E2-EBB4966C2591}"/>
    <cellStyle name="Normal 3 2 3 4" xfId="756" xr:uid="{D7A82142-EA2E-4358-A972-169765B51815}"/>
    <cellStyle name="Normal 3 2 3 4 2" xfId="1344" xr:uid="{862C1B15-BAD4-4C6E-961B-8A7DFA28289F}"/>
    <cellStyle name="Normal 3 2 3 4 2 2" xfId="2550" xr:uid="{0CBBBB6B-D1DF-4108-8410-DD3EBD4FD0B7}"/>
    <cellStyle name="Normal 3 2 3 4 3" xfId="1944" xr:uid="{40ED97B1-D6CB-4DE2-98FB-B49BA21994B9}"/>
    <cellStyle name="Normal 3 2 3 5" xfId="1046" xr:uid="{C091D39E-8F33-4E70-8944-597BB7BA06C0}"/>
    <cellStyle name="Normal 3 2 3 5 2" xfId="2247" xr:uid="{251D9C33-A80C-4619-B577-DA1A2FCC4132}"/>
    <cellStyle name="Normal 3 2 3 6" xfId="1643" xr:uid="{8B8AC898-FD18-4411-88B0-487E4621596B}"/>
    <cellStyle name="Normal 3 2 4" xfId="516" xr:uid="{5B12F0AF-1B1D-4260-B3FF-A582E1E24F49}"/>
    <cellStyle name="Normal 3 2 4 2" xfId="654" xr:uid="{FFDBC7C2-19E6-4D2E-B006-B4D4E5F30B68}"/>
    <cellStyle name="Normal 3 2 4 2 2" xfId="941" xr:uid="{04BC6AAC-7F42-4024-B7CD-3C992108D65C}"/>
    <cellStyle name="Normal 3 2 4 2 2 2" xfId="1535" xr:uid="{BCA9B942-4C6E-44BB-AC54-61C1C565DD11}"/>
    <cellStyle name="Normal 3 2 4 2 2 2 2" xfId="2744" xr:uid="{E89135F6-D583-46CC-9F7C-1D310FB932A6}"/>
    <cellStyle name="Normal 3 2 4 2 2 3" xfId="2138" xr:uid="{AAA97FC2-430A-46BD-9DB6-5DF6E4BC9D23}"/>
    <cellStyle name="Normal 3 2 4 2 3" xfId="1236" xr:uid="{63D422B1-A48B-4CF1-987B-DA65251A2736}"/>
    <cellStyle name="Normal 3 2 4 2 3 2" xfId="2441" xr:uid="{E20C490F-53DA-4059-99F9-1A59CBFAC97D}"/>
    <cellStyle name="Normal 3 2 4 2 4" xfId="1836" xr:uid="{0D00847E-EAE8-42B0-A4A1-6A53535A75C3}"/>
    <cellStyle name="Normal 3 2 4 3" xfId="796" xr:uid="{739AF175-B334-4D57-885A-793B91824B2E}"/>
    <cellStyle name="Normal 3 2 4 3 2" xfId="1386" xr:uid="{87F02E39-D4F6-42B3-AE75-8628E6799454}"/>
    <cellStyle name="Normal 3 2 4 3 2 2" xfId="2592" xr:uid="{23EB467E-9C8E-40F3-BD6D-47A879E04F69}"/>
    <cellStyle name="Normal 3 2 4 3 3" xfId="1986" xr:uid="{EA7B5B03-2657-42A1-9DDC-A2D4FC234165}"/>
    <cellStyle name="Normal 3 2 4 4" xfId="1087" xr:uid="{FD67457D-0E5A-4DEC-B200-825D60F263BB}"/>
    <cellStyle name="Normal 3 2 4 4 2" xfId="2289" xr:uid="{5E4595C2-172B-4C62-AB51-D6C898135995}"/>
    <cellStyle name="Normal 3 2 4 5" xfId="1685" xr:uid="{0027C4B2-AE6E-4DC1-B773-436D7E558660}"/>
    <cellStyle name="Normal 3 2 5" xfId="584" xr:uid="{903C4F58-20B8-4968-9B4A-F3C428AFEB66}"/>
    <cellStyle name="Normal 3 2 5 2" xfId="867" xr:uid="{C1F86737-5040-4C70-B9E0-638155434EFE}"/>
    <cellStyle name="Normal 3 2 5 2 2" xfId="1458" xr:uid="{E9451938-41D9-44C5-A3A4-8A8636EF6A15}"/>
    <cellStyle name="Normal 3 2 5 2 2 2" xfId="2666" xr:uid="{D3E119B4-5EEC-49F2-93B0-28955FFB6B66}"/>
    <cellStyle name="Normal 3 2 5 2 3" xfId="2060" xr:uid="{81A88C47-21B0-4810-8E8A-6BEAA9FDCEC0}"/>
    <cellStyle name="Normal 3 2 5 3" xfId="1159" xr:uid="{921BAE89-0CFC-41D2-A75E-249629F8675C}"/>
    <cellStyle name="Normal 3 2 5 3 2" xfId="2363" xr:uid="{B982D6F8-F104-40A0-ACA2-35E7EC96EB34}"/>
    <cellStyle name="Normal 3 2 5 4" xfId="1758" xr:uid="{853EF908-3615-4FA7-8823-5EB069FB7488}"/>
    <cellStyle name="Normal 3 2 6" xfId="722" xr:uid="{5A503121-4359-4FA9-B8FE-8BC3BFF1C9B3}"/>
    <cellStyle name="Normal 3 2 6 2" xfId="1309" xr:uid="{F0039B76-5895-4133-BFC1-DC795ACE2EF0}"/>
    <cellStyle name="Normal 3 2 6 2 2" xfId="2514" xr:uid="{483BC616-3FEE-4908-9AB4-24FEE63A670C}"/>
    <cellStyle name="Normal 3 2 6 3" xfId="1908" xr:uid="{A799DF67-844D-47AD-9BEC-7F6F41D3F7CD}"/>
    <cellStyle name="Normal 3 2 7" xfId="1012" xr:uid="{3505BFE4-73A0-44CD-84BE-4B3C11D70FDB}"/>
    <cellStyle name="Normal 3 2 7 2" xfId="2211" xr:uid="{F4E34BB0-357C-4926-9956-59FBCA9F4F25}"/>
    <cellStyle name="Normal 3 2 8" xfId="1607" xr:uid="{3CC02095-79EA-49AE-83F2-0F8EE6E91BC0}"/>
    <cellStyle name="Normal 3 2 9" xfId="2863" xr:uid="{BF0F70C6-274D-41C9-8D69-3EDFCE379404}"/>
    <cellStyle name="Normal 3 3" xfId="352" xr:uid="{52CED7BD-7553-4149-BBB2-F451846DE4FC}"/>
    <cellStyle name="Normal 3 3 2" xfId="469" xr:uid="{6BF5928E-01C9-4925-92D0-3C365867B979}"/>
    <cellStyle name="Normal 3 3 2 2" xfId="501" xr:uid="{6DF80F0C-A3D7-4777-8660-1B5AF4960BC1}"/>
    <cellStyle name="Normal 3 3 2 2 2" xfId="573" xr:uid="{43755068-CF7A-4E00-93A0-D5160E4D0C70}"/>
    <cellStyle name="Normal 3 3 2 2 2 2" xfId="711" xr:uid="{7FDEF2F4-5B16-42F9-A681-002C40800866}"/>
    <cellStyle name="Normal 3 3 2 2 2 2 2" xfId="999" xr:uid="{6880B27F-E684-439F-97AC-97180CD05645}"/>
    <cellStyle name="Normal 3 3 2 2 2 2 2 2" xfId="1594" xr:uid="{D1BE872F-2B66-4D14-9C1F-506B5F3AA195}"/>
    <cellStyle name="Normal 3 3 2 2 2 2 2 2 2" xfId="2803" xr:uid="{21172743-3E53-4DC4-8987-39006D144465}"/>
    <cellStyle name="Normal 3 3 2 2 2 2 2 3" xfId="2197" xr:uid="{42A69233-B755-43DF-B042-78AA6B129D2F}"/>
    <cellStyle name="Normal 3 3 2 2 2 2 3" xfId="1295" xr:uid="{E92C8A59-4F9C-4053-AA94-6B1FA6BF71D4}"/>
    <cellStyle name="Normal 3 3 2 2 2 2 3 2" xfId="2500" xr:uid="{2B000DAB-8D91-4E4B-8C28-53279E0CEE95}"/>
    <cellStyle name="Normal 3 3 2 2 2 2 4" xfId="1895" xr:uid="{319AB376-D799-4A4C-9EA2-AF7C72EF8826}"/>
    <cellStyle name="Normal 3 3 2 2 2 3" xfId="854" xr:uid="{6E32B4AC-6A4C-46CF-8951-662E5DAB53F1}"/>
    <cellStyle name="Normal 3 3 2 2 2 3 2" xfId="1445" xr:uid="{FDEDD93B-DB3C-47C7-8F67-BCF3092C7A0F}"/>
    <cellStyle name="Normal 3 3 2 2 2 3 2 2" xfId="2651" xr:uid="{005267E6-8610-44D5-BFF1-7DC397A0E0EE}"/>
    <cellStyle name="Normal 3 3 2 2 2 3 3" xfId="2045" xr:uid="{E3683B56-272F-48D6-B37F-FA50FC9A0303}"/>
    <cellStyle name="Normal 3 3 2 2 2 4" xfId="1145" xr:uid="{FCC4C643-15CD-43F9-8C74-B4E9AD8F033F}"/>
    <cellStyle name="Normal 3 3 2 2 2 4 2" xfId="2348" xr:uid="{1E462F80-4FD9-4D67-B9F1-8BBC36CBB291}"/>
    <cellStyle name="Normal 3 3 2 2 2 5" xfId="1744" xr:uid="{00E2791B-AC38-4E99-A8A0-5C88431747F7}"/>
    <cellStyle name="Normal 3 3 2 2 3" xfId="640" xr:uid="{71A9C8B6-2E33-44C2-A994-595E4EFC9DFC}"/>
    <cellStyle name="Normal 3 3 2 2 3 2" xfId="924" xr:uid="{4DE8EB9F-3665-4F02-9E81-E29332453841}"/>
    <cellStyle name="Normal 3 3 2 2 3 2 2" xfId="1516" xr:uid="{87B7A2B1-612F-452C-AD44-04FC54BB86A3}"/>
    <cellStyle name="Normal 3 3 2 2 3 2 2 2" xfId="2725" xr:uid="{9AFF55D4-C01B-405E-B612-4821B3597ED3}"/>
    <cellStyle name="Normal 3 3 2 2 3 2 3" xfId="2119" xr:uid="{433562B7-0D8C-4247-BCC3-AAEB4EEF136F}"/>
    <cellStyle name="Normal 3 3 2 2 3 3" xfId="1217" xr:uid="{C59130D3-5289-433A-A1CC-21F4DCCA563F}"/>
    <cellStyle name="Normal 3 3 2 2 3 3 2" xfId="2422" xr:uid="{DC490443-037D-4F6D-8113-BE944D2AE93F}"/>
    <cellStyle name="Normal 3 3 2 2 3 4" xfId="1817" xr:uid="{EF2422B2-B4E0-450F-B505-B66A0DD1D175}"/>
    <cellStyle name="Normal 3 3 2 2 4" xfId="779" xr:uid="{D11A2980-34C3-41ED-8566-BD4FD63E1200}"/>
    <cellStyle name="Normal 3 3 2 2 4 2" xfId="1367" xr:uid="{74E87CF3-DEEF-43CA-83F6-E6BD8100557C}"/>
    <cellStyle name="Normal 3 3 2 2 4 2 2" xfId="2573" xr:uid="{6E48BFCB-7117-4B8E-9149-C5C11A5A0857}"/>
    <cellStyle name="Normal 3 3 2 2 4 3" xfId="1967" xr:uid="{43099D22-374F-455B-A8C4-80CF12A3FBEA}"/>
    <cellStyle name="Normal 3 3 2 2 5" xfId="1069" xr:uid="{EA92E998-A75B-4BE7-9C61-BDA888AE1F4B}"/>
    <cellStyle name="Normal 3 3 2 2 5 2" xfId="2270" xr:uid="{560F60A5-F5C7-4A5F-B938-A2C845E82881}"/>
    <cellStyle name="Normal 3 3 2 2 6" xfId="1666" xr:uid="{83B18E08-1A4F-45BE-B424-5E9AE800B3A3}"/>
    <cellStyle name="Normal 3 3 2 3" xfId="539" xr:uid="{831AEC52-55E1-479F-BE16-356B7309E3C6}"/>
    <cellStyle name="Normal 3 3 2 3 2" xfId="677" xr:uid="{A4D320CA-349F-46CA-B48A-4DB841ED3418}"/>
    <cellStyle name="Normal 3 3 2 3 2 2" xfId="963" xr:uid="{BA54EDF6-97BC-4E87-9276-7E9977404384}"/>
    <cellStyle name="Normal 3 3 2 3 2 2 2" xfId="1558" xr:uid="{35E1E6CE-BB79-49AA-BBDC-8008867FD9AB}"/>
    <cellStyle name="Normal 3 3 2 3 2 2 2 2" xfId="2767" xr:uid="{B5503F4E-5956-4541-A1B9-6CD3E463116D}"/>
    <cellStyle name="Normal 3 3 2 3 2 2 3" xfId="2161" xr:uid="{DD4CDC2C-BAD9-42FE-A5E1-54073743D4C2}"/>
    <cellStyle name="Normal 3 3 2 3 2 3" xfId="1259" xr:uid="{29BBFB22-086C-4D7E-AA7D-0A5CF055BA71}"/>
    <cellStyle name="Normal 3 3 2 3 2 3 2" xfId="2464" xr:uid="{B43AAE8F-BE6E-44F4-AE7B-82C9E7DE6508}"/>
    <cellStyle name="Normal 3 3 2 3 2 4" xfId="1859" xr:uid="{0C81A953-C342-4EC5-AF0D-F5047B9966F0}"/>
    <cellStyle name="Normal 3 3 2 3 3" xfId="818" xr:uid="{8256D4A2-E2D8-46D4-A799-12DC17FC06E0}"/>
    <cellStyle name="Normal 3 3 2 3 3 2" xfId="1409" xr:uid="{10094253-D3B2-448A-862A-183BC124327B}"/>
    <cellStyle name="Normal 3 3 2 3 3 2 2" xfId="2615" xr:uid="{64191885-4314-4194-BC50-8B8941AA0861}"/>
    <cellStyle name="Normal 3 3 2 3 3 3" xfId="2009" xr:uid="{5B1BF5FF-AE0A-4975-97BC-4F9EEAFA845C}"/>
    <cellStyle name="Normal 3 3 2 3 4" xfId="1110" xr:uid="{11ABFE93-C4E3-45E5-8573-C6F105F1189B}"/>
    <cellStyle name="Normal 3 3 2 3 4 2" xfId="2312" xr:uid="{921DC71A-B1AE-4A91-BCBE-82431371EB72}"/>
    <cellStyle name="Normal 3 3 2 3 5" xfId="1708" xr:uid="{55641A7A-6CC2-4DD0-8B9D-C21A299A1CE2}"/>
    <cellStyle name="Normal 3 3 2 4" xfId="607" xr:uid="{D415B151-F490-4382-965E-7E55CABD2B3A}"/>
    <cellStyle name="Normal 3 3 2 4 2" xfId="889" xr:uid="{105A12E9-3B40-4FAB-889F-DE22A8E9E420}"/>
    <cellStyle name="Normal 3 3 2 4 2 2" xfId="1480" xr:uid="{02157464-B3E8-4D83-97F1-36B53D091916}"/>
    <cellStyle name="Normal 3 3 2 4 2 2 2" xfId="2689" xr:uid="{1A6D7414-D285-4F9C-9B09-54F5471C6617}"/>
    <cellStyle name="Normal 3 3 2 4 2 3" xfId="2083" xr:uid="{992B1B3B-A3F9-444E-BA2A-D40012E37330}"/>
    <cellStyle name="Normal 3 3 2 4 3" xfId="1181" xr:uid="{273CE269-12BD-4447-916A-B75BEE40BA0F}"/>
    <cellStyle name="Normal 3 3 2 4 3 2" xfId="2386" xr:uid="{B3876F74-8A15-4139-9ED7-4943522FF8E2}"/>
    <cellStyle name="Normal 3 3 2 4 4" xfId="1781" xr:uid="{07277C1D-7542-4EAB-B77B-6444BF714705}"/>
    <cellStyle name="Normal 3 3 2 5" xfId="744" xr:uid="{922CF7C9-16C7-423E-95DD-D1E0C261A2AC}"/>
    <cellStyle name="Normal 3 3 2 5 2" xfId="1331" xr:uid="{D4AD1980-7CBD-4F17-A7C5-228C94C4F864}"/>
    <cellStyle name="Normal 3 3 2 5 2 2" xfId="2537" xr:uid="{A317A7EA-A787-43C8-90AB-643C845C833F}"/>
    <cellStyle name="Normal 3 3 2 5 3" xfId="1931" xr:uid="{29B70749-F017-4BF2-96E4-47EA8BB407DD}"/>
    <cellStyle name="Normal 3 3 2 6" xfId="1034" xr:uid="{27C086D0-D3E7-4999-AD78-BD3775E96CD3}"/>
    <cellStyle name="Normal 3 3 2 6 2" xfId="2234" xr:uid="{13F1C583-80DE-41DD-964F-4F8F78FBB4D3}"/>
    <cellStyle name="Normal 3 3 2 7" xfId="1630" xr:uid="{0249ED55-7D6E-42F9-BB31-5C57204180D1}"/>
    <cellStyle name="Normal 3 3 3" xfId="487" xr:uid="{27C9172A-7671-4C3F-BB22-CEDA31375440}"/>
    <cellStyle name="Normal 3 3 3 2" xfId="558" xr:uid="{F23F2D97-F758-4537-A5B2-E702C9CDD895}"/>
    <cellStyle name="Normal 3 3 3 2 2" xfId="696" xr:uid="{DE9C69D8-00E8-4432-8E65-D14E72A164BE}"/>
    <cellStyle name="Normal 3 3 3 2 2 2" xfId="984" xr:uid="{126D10F4-78F7-4714-A6ED-FC58425370EE}"/>
    <cellStyle name="Normal 3 3 3 2 2 2 2" xfId="1579" xr:uid="{2F735D62-C75E-4345-86B6-FE18257E6158}"/>
    <cellStyle name="Normal 3 3 3 2 2 2 2 2" xfId="2788" xr:uid="{7DABCCAD-C890-48B7-A268-97D6B887E098}"/>
    <cellStyle name="Normal 3 3 3 2 2 2 3" xfId="2182" xr:uid="{7DB00D89-BFBA-4CC9-AE81-ABE6AC85F01A}"/>
    <cellStyle name="Normal 3 3 3 2 2 3" xfId="1280" xr:uid="{8FC0C9EB-09A6-4408-944D-406CBFE70686}"/>
    <cellStyle name="Normal 3 3 3 2 2 3 2" xfId="2485" xr:uid="{5A9752F2-D0A0-41B0-B833-3D2CC64F3357}"/>
    <cellStyle name="Normal 3 3 3 2 2 4" xfId="1880" xr:uid="{F18BA8E8-2989-404E-823A-2D8D6A2E0E74}"/>
    <cellStyle name="Normal 3 3 3 2 3" xfId="839" xr:uid="{B085DB21-9527-42E5-BB32-2C7DE03D5C07}"/>
    <cellStyle name="Normal 3 3 3 2 3 2" xfId="1430" xr:uid="{8217BABD-6091-4661-8D6C-240FA62E21C2}"/>
    <cellStyle name="Normal 3 3 3 2 3 2 2" xfId="2636" xr:uid="{3FEE76FF-7714-4B93-ACA1-D317F86D6B1A}"/>
    <cellStyle name="Normal 3 3 3 2 3 3" xfId="2030" xr:uid="{03A2D118-EEEA-4CCE-9C10-901B2CC91904}"/>
    <cellStyle name="Normal 3 3 3 2 4" xfId="1130" xr:uid="{06A22F06-020A-46C2-A12B-4DB240FEBE23}"/>
    <cellStyle name="Normal 3 3 3 2 4 2" xfId="2333" xr:uid="{7EB2D20D-96BB-423D-9854-D19E9944D94D}"/>
    <cellStyle name="Normal 3 3 3 2 5" xfId="1729" xr:uid="{DC38E310-A85B-43DC-9B2B-DF3E6DBDE6BB}"/>
    <cellStyle name="Normal 3 3 3 3" xfId="625" xr:uid="{38842955-DACA-4BA6-8608-C624B018F595}"/>
    <cellStyle name="Normal 3 3 3 3 2" xfId="909" xr:uid="{2B24948C-AA61-47BE-AAC7-2937F015C0F3}"/>
    <cellStyle name="Normal 3 3 3 3 2 2" xfId="1501" xr:uid="{04028AB7-8253-4CAF-A006-63EAC7699BDC}"/>
    <cellStyle name="Normal 3 3 3 3 2 2 2" xfId="2710" xr:uid="{0B16F6D2-33DC-45B3-8499-6EB882343B96}"/>
    <cellStyle name="Normal 3 3 3 3 2 3" xfId="2104" xr:uid="{3A1B47DF-2035-4C8C-A09B-CAC201894B32}"/>
    <cellStyle name="Normal 3 3 3 3 3" xfId="1202" xr:uid="{4F9CA671-86FE-483E-86AF-CD0BB3B29DA0}"/>
    <cellStyle name="Normal 3 3 3 3 3 2" xfId="2407" xr:uid="{EC20CBA0-176E-4D21-AD9C-7BDA676CB9B7}"/>
    <cellStyle name="Normal 3 3 3 3 4" xfId="1802" xr:uid="{85438110-E3D9-4E91-BE1B-21E919317E68}"/>
    <cellStyle name="Normal 3 3 3 4" xfId="764" xr:uid="{90184ED6-F9F5-4A68-BAC9-4C8D12F8BE75}"/>
    <cellStyle name="Normal 3 3 3 4 2" xfId="1352" xr:uid="{A965E0B8-5DA8-44A5-83FE-F33F0DFA05C5}"/>
    <cellStyle name="Normal 3 3 3 4 2 2" xfId="2558" xr:uid="{DFB5719C-5C2D-4ECF-860D-0A87A052FB21}"/>
    <cellStyle name="Normal 3 3 3 4 3" xfId="1952" xr:uid="{11DD28C2-6209-402E-909B-D7229694B119}"/>
    <cellStyle name="Normal 3 3 3 5" xfId="1054" xr:uid="{CED7C894-D103-4A7B-B8F0-ABCFFA488D20}"/>
    <cellStyle name="Normal 3 3 3 5 2" xfId="2255" xr:uid="{93917790-2928-4E01-B32A-55A2F08FCBBB}"/>
    <cellStyle name="Normal 3 3 3 6" xfId="1651" xr:uid="{A7C1EB4F-966C-497B-8D45-82C5EA1CD0DF}"/>
    <cellStyle name="Normal 3 3 4" xfId="524" xr:uid="{B76E0ADF-1871-4AE5-9EC8-46C3C83FA3F3}"/>
    <cellStyle name="Normal 3 3 4 2" xfId="662" xr:uid="{9134608D-F950-4977-8984-3A62A20C27B1}"/>
    <cellStyle name="Normal 3 3 4 2 2" xfId="948" xr:uid="{F31A2780-D315-4E50-9788-B668E473F79F}"/>
    <cellStyle name="Normal 3 3 4 2 2 2" xfId="1543" xr:uid="{2E5AD172-CF9E-419E-8816-0DBD8CC59C85}"/>
    <cellStyle name="Normal 3 3 4 2 2 2 2" xfId="2752" xr:uid="{DEDA45A7-0AB5-4859-8760-07EE1B2C747F}"/>
    <cellStyle name="Normal 3 3 4 2 2 3" xfId="2146" xr:uid="{8E058E01-B25F-4385-856A-DB11F12E6A50}"/>
    <cellStyle name="Normal 3 3 4 2 3" xfId="1244" xr:uid="{3A6DE62B-F282-4ABB-BC60-41F6A5E4DCD4}"/>
    <cellStyle name="Normal 3 3 4 2 3 2" xfId="2449" xr:uid="{32978E2F-2805-4F62-811F-C28FF59E8C4E}"/>
    <cellStyle name="Normal 3 3 4 2 4" xfId="1844" xr:uid="{30BD46CC-AEAE-4255-B638-A99224331E6C}"/>
    <cellStyle name="Normal 3 3 4 3" xfId="803" xr:uid="{58FCE781-7E29-4482-9D33-0F4CD86F8E57}"/>
    <cellStyle name="Normal 3 3 4 3 2" xfId="1394" xr:uid="{6BD6D14B-5DB4-435C-84A3-3A8FCFCBE393}"/>
    <cellStyle name="Normal 3 3 4 3 2 2" xfId="2600" xr:uid="{86E150D4-1A2C-4A45-A785-22E224E225AA}"/>
    <cellStyle name="Normal 3 3 4 3 3" xfId="1994" xr:uid="{7682DD80-17B5-4CA7-A864-78A4351334BC}"/>
    <cellStyle name="Normal 3 3 4 4" xfId="1095" xr:uid="{17B6A8EE-8FAF-4104-BDFF-2B7DD280E118}"/>
    <cellStyle name="Normal 3 3 4 4 2" xfId="2297" xr:uid="{A1314994-0B3B-407B-80DF-86C8AD4F27CF}"/>
    <cellStyle name="Normal 3 3 4 5" xfId="1693" xr:uid="{B23DDB80-37C1-46B8-AB03-85D81D313549}"/>
    <cellStyle name="Normal 3 3 5" xfId="592" xr:uid="{2EF4745F-C328-4357-8BA2-5A57CC58A5B9}"/>
    <cellStyle name="Normal 3 3 5 2" xfId="874" xr:uid="{86345704-BAF9-4DA8-87E1-B95CECB14093}"/>
    <cellStyle name="Normal 3 3 5 2 2" xfId="1465" xr:uid="{703E2497-1FA0-4F4B-8C2E-612E3E350830}"/>
    <cellStyle name="Normal 3 3 5 2 2 2" xfId="2674" xr:uid="{86147FE9-F717-478A-AA06-73E7398A1A17}"/>
    <cellStyle name="Normal 3 3 5 2 3" xfId="2068" xr:uid="{A567E487-78A0-485C-AD3A-7410FD1E8325}"/>
    <cellStyle name="Normal 3 3 5 3" xfId="1166" xr:uid="{2FC07D29-1969-4C60-8517-080355C1B1C9}"/>
    <cellStyle name="Normal 3 3 5 3 2" xfId="2371" xr:uid="{0111DC30-92BF-4DDF-A2FF-50D3961EC567}"/>
    <cellStyle name="Normal 3 3 5 4" xfId="1766" xr:uid="{5B21E10A-4A97-4DA1-A42F-40E88E53D651}"/>
    <cellStyle name="Normal 3 3 6" xfId="729" xr:uid="{2CA20D9B-59BD-412D-B6ED-8374B8C35D4C}"/>
    <cellStyle name="Normal 3 3 6 2" xfId="1316" xr:uid="{7F01DF50-17F4-4945-97FD-8A4962C9255B}"/>
    <cellStyle name="Normal 3 3 6 2 2" xfId="2522" xr:uid="{DBE4B300-19EB-42BA-BC4C-1863051CAD84}"/>
    <cellStyle name="Normal 3 3 6 3" xfId="1916" xr:uid="{9E507A6E-A02B-4070-8EDA-2C4F34921B53}"/>
    <cellStyle name="Normal 3 3 7" xfId="1019" xr:uid="{F22D0BD1-822F-4753-B8C6-56C59A3B1735}"/>
    <cellStyle name="Normal 3 3 7 2" xfId="2219" xr:uid="{9D144DA1-3547-4707-B299-68212744586E}"/>
    <cellStyle name="Normal 3 3 8" xfId="1615" xr:uid="{BB648618-E9EF-4DD0-850F-62913AFEA0DC}"/>
    <cellStyle name="Normal 3 4" xfId="439" xr:uid="{8F89DCDA-0ED6-46B1-BF84-25155C920758}"/>
    <cellStyle name="Normal 3 4 10" xfId="2929" xr:uid="{01560F4D-11E0-4DDB-9C01-6E7AAC2179C2}"/>
    <cellStyle name="Normal 3 4 2" xfId="490" xr:uid="{4549D0E7-16E3-4206-87DF-6402376179E1}"/>
    <cellStyle name="Normal 3 4 2 2" xfId="561" xr:uid="{53610E50-83FC-4841-89CC-D91CF538DF3C}"/>
    <cellStyle name="Normal 3 4 2 2 2" xfId="699" xr:uid="{42B03230-D92E-4C69-8E77-7FB13BED7B2A}"/>
    <cellStyle name="Normal 3 4 2 2 2 2" xfId="987" xr:uid="{46D3EDB0-0A5E-475F-AB1B-492CA4EE1EF2}"/>
    <cellStyle name="Normal 3 4 2 2 2 2 2" xfId="1582" xr:uid="{8DD9D380-93E9-4CBB-8245-31D43AEA55D4}"/>
    <cellStyle name="Normal 3 4 2 2 2 2 2 2" xfId="2791" xr:uid="{3FC5A9CD-24FA-4366-AA31-729DD930B035}"/>
    <cellStyle name="Normal 3 4 2 2 2 2 3" xfId="2185" xr:uid="{5FDDB161-C688-40B5-AA24-FF797EC00F0E}"/>
    <cellStyle name="Normal 3 4 2 2 2 3" xfId="1283" xr:uid="{7DBA5255-B799-449F-AAF9-21BBDF7DAAF5}"/>
    <cellStyle name="Normal 3 4 2 2 2 3 2" xfId="2488" xr:uid="{CBF77FC9-C405-4BCD-937D-C1FFC2182BDA}"/>
    <cellStyle name="Normal 3 4 2 2 2 4" xfId="1883" xr:uid="{A821AC55-9CB3-47B0-9CC4-8A23D3FE5389}"/>
    <cellStyle name="Normal 3 4 2 2 3" xfId="842" xr:uid="{DFBC43F3-118C-4D4B-A102-1656E282DAD4}"/>
    <cellStyle name="Normal 3 4 2 2 3 2" xfId="1433" xr:uid="{138DD60C-FDC4-4054-8820-325DF3907151}"/>
    <cellStyle name="Normal 3 4 2 2 3 2 2" xfId="2639" xr:uid="{3013FEDF-DB2C-4582-8E16-9D2029CDC1E1}"/>
    <cellStyle name="Normal 3 4 2 2 3 3" xfId="2033" xr:uid="{1D6950F4-12E8-4798-BA6D-76E7C9C28291}"/>
    <cellStyle name="Normal 3 4 2 2 4" xfId="1133" xr:uid="{9CE08675-CE2C-4487-8530-DE339F4C2205}"/>
    <cellStyle name="Normal 3 4 2 2 4 2" xfId="2336" xr:uid="{3F4C6D5C-2622-4B80-8923-9489AD666DB4}"/>
    <cellStyle name="Normal 3 4 2 2 5" xfId="1732" xr:uid="{B0C3C09E-48B9-4D72-8029-F7A13C88402F}"/>
    <cellStyle name="Normal 3 4 2 3" xfId="628" xr:uid="{A3DB0430-8D5D-417E-89B4-C6D8FC15D7EF}"/>
    <cellStyle name="Normal 3 4 2 3 2" xfId="912" xr:uid="{B31A5A96-08A2-4587-903E-D4932E9BBA2F}"/>
    <cellStyle name="Normal 3 4 2 3 2 2" xfId="1504" xr:uid="{E6100963-8A46-433B-8D37-8E3DEDF8D6B2}"/>
    <cellStyle name="Normal 3 4 2 3 2 2 2" xfId="2713" xr:uid="{FA3D80A7-B3E5-469D-961D-937C5520BE93}"/>
    <cellStyle name="Normal 3 4 2 3 2 3" xfId="2107" xr:uid="{3E8A9CD9-6DF3-45E4-A6E4-F8158C57F095}"/>
    <cellStyle name="Normal 3 4 2 3 3" xfId="1205" xr:uid="{96F13E16-A6F0-45FD-A7F5-952C74619A25}"/>
    <cellStyle name="Normal 3 4 2 3 3 2" xfId="2410" xr:uid="{C3FD2147-B818-4C5C-9584-9AC085B7A676}"/>
    <cellStyle name="Normal 3 4 2 3 4" xfId="1805" xr:uid="{FD54C2B1-5DBF-4F0E-8976-7AFA70EAC95A}"/>
    <cellStyle name="Normal 3 4 2 4" xfId="767" xr:uid="{AEFBAB3D-E3C6-4885-A865-FC7D3A69B245}"/>
    <cellStyle name="Normal 3 4 2 4 2" xfId="1355" xr:uid="{3CB0836F-8718-492A-879A-2772E36C8D8A}"/>
    <cellStyle name="Normal 3 4 2 4 2 2" xfId="2561" xr:uid="{33374E4C-F92A-4868-81C6-03A845CEB9E3}"/>
    <cellStyle name="Normal 3 4 2 4 3" xfId="1955" xr:uid="{482302CA-D121-48E4-AF4D-E28B5B320FBE}"/>
    <cellStyle name="Normal 3 4 2 5" xfId="1057" xr:uid="{09A80E1C-B5C6-4DC4-B519-05777D937D4B}"/>
    <cellStyle name="Normal 3 4 2 5 2" xfId="2258" xr:uid="{842FD6B0-C45B-440F-8716-834921A8B1FD}"/>
    <cellStyle name="Normal 3 4 2 6" xfId="1654" xr:uid="{F6D9FE02-F71A-4E01-94EE-ECC61CDCFE02}"/>
    <cellStyle name="Normal 3 4 2 7" xfId="2971" xr:uid="{E7EC4661-9ACA-44DC-9A81-369930E04385}"/>
    <cellStyle name="Normal 3 4 3" xfId="527" xr:uid="{175E847B-B769-4A11-BD37-761BD34DE9BF}"/>
    <cellStyle name="Normal 3 4 3 2" xfId="665" xr:uid="{1D4BC889-0765-45A1-A50E-343B283023AB}"/>
    <cellStyle name="Normal 3 4 3 2 2" xfId="951" xr:uid="{78B41BB5-6464-45CD-83A3-6537B9358A45}"/>
    <cellStyle name="Normal 3 4 3 2 2 2" xfId="1546" xr:uid="{F8E1490F-A8B8-43F8-8591-00FBC1D200BA}"/>
    <cellStyle name="Normal 3 4 3 2 2 2 2" xfId="2755" xr:uid="{B49DDC74-0C87-4A95-9025-4638C5E4C35D}"/>
    <cellStyle name="Normal 3 4 3 2 2 3" xfId="2149" xr:uid="{253128E9-0F80-47AD-BC19-890C678B15B4}"/>
    <cellStyle name="Normal 3 4 3 2 3" xfId="1247" xr:uid="{7EC5D846-8339-4648-B7A7-33393F98E998}"/>
    <cellStyle name="Normal 3 4 3 2 3 2" xfId="2452" xr:uid="{775188B1-57C0-43BB-9417-863FC1F51459}"/>
    <cellStyle name="Normal 3 4 3 2 4" xfId="1847" xr:uid="{336DF0A4-96AB-4313-9EDC-A88003C72EE0}"/>
    <cellStyle name="Normal 3 4 3 3" xfId="806" xr:uid="{145C136B-8D5A-45A9-A6CB-ED50E7A12484}"/>
    <cellStyle name="Normal 3 4 3 3 2" xfId="1397" xr:uid="{EAEA594A-9538-47EE-9B1B-91ABEEDAC5C8}"/>
    <cellStyle name="Normal 3 4 3 3 2 2" xfId="2603" xr:uid="{9C8C4472-850C-4F0E-B80E-672E78668769}"/>
    <cellStyle name="Normal 3 4 3 3 3" xfId="1997" xr:uid="{57FF3543-684F-4B42-8608-9D0ADFDDB66B}"/>
    <cellStyle name="Normal 3 4 3 4" xfId="1098" xr:uid="{3888EBD1-CCA8-48DE-908F-143624BF27A0}"/>
    <cellStyle name="Normal 3 4 3 4 2" xfId="2300" xr:uid="{96CEBF85-DB5C-49C4-A4D3-E4B16558E1CA}"/>
    <cellStyle name="Normal 3 4 3 5" xfId="1696" xr:uid="{D572E548-0A21-47F5-ADD3-2CEAE31865DE}"/>
    <cellStyle name="Normal 3 4 4" xfId="595" xr:uid="{8BF97045-FFB6-448B-9978-3DF0ED9BFF25}"/>
    <cellStyle name="Normal 3 4 4 2" xfId="877" xr:uid="{B8E7D384-8143-4E40-9F1C-AE8BB0F953E7}"/>
    <cellStyle name="Normal 3 4 4 2 2" xfId="1468" xr:uid="{0B9FBCA0-F8CE-4FD0-BEC8-0E9D66BDAEDA}"/>
    <cellStyle name="Normal 3 4 4 2 2 2" xfId="2677" xr:uid="{6AD4F960-33CF-406A-A3D9-A3E8A92D74ED}"/>
    <cellStyle name="Normal 3 4 4 2 3" xfId="2071" xr:uid="{FF61E86F-0E05-4AB5-A863-9B2A5C29DC9A}"/>
    <cellStyle name="Normal 3 4 4 3" xfId="1169" xr:uid="{6512E416-E7B7-43E5-BE0F-1DC741FD8E2A}"/>
    <cellStyle name="Normal 3 4 4 3 2" xfId="2374" xr:uid="{B4E9C5E8-9561-4E16-B7D0-03068244F29F}"/>
    <cellStyle name="Normal 3 4 4 4" xfId="1769" xr:uid="{C5E783D8-2966-4EC1-887E-F2A0E229D843}"/>
    <cellStyle name="Normal 3 4 5" xfId="732" xr:uid="{2146C1B6-A9D5-4452-869E-283F2CC3E257}"/>
    <cellStyle name="Normal 3 4 5 2" xfId="1319" xr:uid="{734275B0-0A0B-4A82-A387-72DBB8A50D8A}"/>
    <cellStyle name="Normal 3 4 5 2 2" xfId="2525" xr:uid="{1D14DDED-20C4-44DA-9099-D2F390957DB7}"/>
    <cellStyle name="Normal 3 4 5 3" xfId="1919" xr:uid="{0E19371C-B38D-483B-8123-1FFDAF75119A}"/>
    <cellStyle name="Normal 3 4 6" xfId="1022" xr:uid="{541F7098-6D10-4CC4-90E9-A0A9AE50E143}"/>
    <cellStyle name="Normal 3 4 6 2" xfId="2222" xr:uid="{627A685C-66AD-416C-876B-EDCE58338CB6}"/>
    <cellStyle name="Normal 3 4 7" xfId="1618" xr:uid="{5AF0E749-070F-435A-B6E8-0FC0F12F60BD}"/>
    <cellStyle name="Normal 3 4 8" xfId="460" xr:uid="{AF99B4D4-408E-4B35-88AD-8FBB662F6915}"/>
    <cellStyle name="Normal 3 4 9" xfId="435" xr:uid="{8466AECB-E927-4228-A502-FECFF703D00D}"/>
    <cellStyle name="Normal 3 5" xfId="474" xr:uid="{30D740BB-D8EA-4CD0-BA5F-4EF493F298F8}"/>
    <cellStyle name="Normal 3 5 2" xfId="543" xr:uid="{721C28D4-8D96-4479-93B8-3E9517A2952E}"/>
    <cellStyle name="Normal 3 5 2 2" xfId="682" xr:uid="{B8BBA3C9-F1D9-4E0A-AA4A-742FC046598A}"/>
    <cellStyle name="Normal 3 5 2 2 2" xfId="968" xr:uid="{7931E8DC-229B-4D51-A02A-E3E07765DBA9}"/>
    <cellStyle name="Normal 3 5 2 2 2 2" xfId="1563" xr:uid="{939B596F-0368-44FC-BFF6-00D27DAD88B2}"/>
    <cellStyle name="Normal 3 5 2 2 2 2 2" xfId="2772" xr:uid="{FC857C2E-54D5-4155-B7B1-CA3651218F65}"/>
    <cellStyle name="Normal 3 5 2 2 2 3" xfId="2166" xr:uid="{D56CF47F-042A-40F4-8440-96960F8D89BB}"/>
    <cellStyle name="Normal 3 5 2 2 3" xfId="1264" xr:uid="{14FB7AA4-CF24-4890-8230-30D70F8B220A}"/>
    <cellStyle name="Normal 3 5 2 2 3 2" xfId="2469" xr:uid="{A31F6BFD-B797-4D40-AC0D-E226AFD643C5}"/>
    <cellStyle name="Normal 3 5 2 2 4" xfId="1864" xr:uid="{25179459-DF63-4429-B311-D22DA7869F64}"/>
    <cellStyle name="Normal 3 5 2 3" xfId="823" xr:uid="{B313969E-955D-44CA-B240-88EE725A03E7}"/>
    <cellStyle name="Normal 3 5 2 3 2" xfId="1414" xr:uid="{3D0C1F94-EFBC-4E05-A073-FE0A01244B17}"/>
    <cellStyle name="Normal 3 5 2 3 2 2" xfId="2620" xr:uid="{39E65B05-3039-424F-AFD0-3995294833FE}"/>
    <cellStyle name="Normal 3 5 2 3 3" xfId="2014" xr:uid="{E841CA5B-AE79-413B-83E9-80663F96E08F}"/>
    <cellStyle name="Normal 3 5 2 4" xfId="1114" xr:uid="{9F7F62EA-814E-4AC2-9719-8E5CCA2F8FBC}"/>
    <cellStyle name="Normal 3 5 2 4 2" xfId="2317" xr:uid="{96E72278-F28F-4277-80E3-BE1464535BD6}"/>
    <cellStyle name="Normal 3 5 2 5" xfId="1713" xr:uid="{BD754DC4-43EF-46C1-B159-B433A444E8A7}"/>
    <cellStyle name="Normal 3 5 3" xfId="611" xr:uid="{CFF4BE02-5823-471B-A5FC-8DB9CB955BD7}"/>
    <cellStyle name="Normal 3 5 3 2" xfId="894" xr:uid="{A5452615-9566-414C-AB01-0018913DEBEC}"/>
    <cellStyle name="Normal 3 5 3 2 2" xfId="1485" xr:uid="{CBA4D5AC-D1AA-4E62-BD77-7CA98E0F6C4A}"/>
    <cellStyle name="Normal 3 5 3 2 2 2" xfId="2694" xr:uid="{1718DD0C-B98A-419B-A707-46BE24367FF1}"/>
    <cellStyle name="Normal 3 5 3 2 3" xfId="2088" xr:uid="{692FFCF0-DE4B-4EDD-A676-224A6A2051B4}"/>
    <cellStyle name="Normal 3 5 3 3" xfId="1186" xr:uid="{1E010163-B05B-45BD-8BB9-FFD3F34C4B26}"/>
    <cellStyle name="Normal 3 5 3 3 2" xfId="2391" xr:uid="{85A7E7E0-CEA3-4787-835E-3A4161995DF1}"/>
    <cellStyle name="Normal 3 5 3 4" xfId="1786" xr:uid="{687875F7-818B-4E0D-92F9-310AF27D3A54}"/>
    <cellStyle name="Normal 3 5 4" xfId="749" xr:uid="{50135308-6B3E-4A73-97BF-B67CFEAD8907}"/>
    <cellStyle name="Normal 3 5 4 2" xfId="1336" xr:uid="{B90D785B-8C3F-4208-834F-83A293320122}"/>
    <cellStyle name="Normal 3 5 4 2 2" xfId="2542" xr:uid="{888F6A4D-C4D6-402A-BEEF-4D2863750294}"/>
    <cellStyle name="Normal 3 5 4 3" xfId="1936" xr:uid="{5713EBD3-4E8F-4D1B-9256-8CB45A84BAD9}"/>
    <cellStyle name="Normal 3 5 5" xfId="1038" xr:uid="{0E0FCF74-B319-4A3A-9841-22FC0FE01EDF}"/>
    <cellStyle name="Normal 3 5 5 2" xfId="2239" xr:uid="{BF55D823-C4FF-4D92-8796-7E390E747276}"/>
    <cellStyle name="Normal 3 5 6" xfId="1635" xr:uid="{C44F2C43-0771-472C-B3CA-75E7E7110C8A}"/>
    <cellStyle name="Normal 3 6" xfId="509" xr:uid="{8EFF8EC9-D72C-48B6-B9B2-603C45D32C22}"/>
    <cellStyle name="Normal 3 6 2" xfId="648" xr:uid="{2FF597FA-779A-4858-851D-B169883BABD1}"/>
    <cellStyle name="Normal 3 6 2 2" xfId="933" xr:uid="{4B6386B2-04EB-48C1-9084-DA073AABE862}"/>
    <cellStyle name="Normal 3 6 2 2 2" xfId="1527" xr:uid="{5DABFDB1-7570-4E51-972F-7C0BC575F6DE}"/>
    <cellStyle name="Normal 3 6 2 2 2 2" xfId="2736" xr:uid="{955B5B24-943B-415A-87DA-3F84B7E58112}"/>
    <cellStyle name="Normal 3 6 2 2 3" xfId="2130" xr:uid="{CFB80B21-B147-44E7-87F2-702449919691}"/>
    <cellStyle name="Normal 3 6 2 3" xfId="1228" xr:uid="{D39309E5-5669-4398-A9CC-16DCFEE110A3}"/>
    <cellStyle name="Normal 3 6 2 3 2" xfId="2433" xr:uid="{DEF37CEF-6F46-40AD-BC81-1908D75A9FB3}"/>
    <cellStyle name="Normal 3 6 2 4" xfId="1828" xr:uid="{7AF1DDF2-D139-4CE5-AB9B-5C4C4C86DF91}"/>
    <cellStyle name="Normal 3 6 3" xfId="788" xr:uid="{6C0515ED-D2D0-4F81-8CBA-830347C88595}"/>
    <cellStyle name="Normal 3 6 3 2" xfId="1378" xr:uid="{2DBCE6A6-E4B1-455A-8BC5-E6011807128D}"/>
    <cellStyle name="Normal 3 6 3 2 2" xfId="2584" xr:uid="{3E23303A-A386-4FFA-9C48-FE8F7FE1BCAB}"/>
    <cellStyle name="Normal 3 6 3 3" xfId="1978" xr:uid="{D57F67E0-7EC2-431C-B0A7-A5FAFDCB1C15}"/>
    <cellStyle name="Normal 3 6 4" xfId="1079" xr:uid="{A14A2CD9-601C-4169-88D8-1CC929E522C2}"/>
    <cellStyle name="Normal 3 6 4 2" xfId="2281" xr:uid="{3BC3361D-E4FF-4A09-AAD6-7BD746C5BEF8}"/>
    <cellStyle name="Normal 3 6 5" xfId="1677" xr:uid="{FE9638B7-BD13-4085-9A8B-278ED375E74D}"/>
    <cellStyle name="Normal 3 7" xfId="578" xr:uid="{EE0E2184-295A-4C47-96E4-C81F10F081FA}"/>
    <cellStyle name="Normal 3 7 2" xfId="860" xr:uid="{2B9CE1A9-B934-4151-8438-47B8D78BFADE}"/>
    <cellStyle name="Normal 3 7 2 2" xfId="1451" xr:uid="{E5F4BE73-3273-4347-93DB-8B4F7211BE72}"/>
    <cellStyle name="Normal 3 7 2 2 2" xfId="2658" xr:uid="{E5B68FBA-8388-4B2F-AD2B-823E3804CE59}"/>
    <cellStyle name="Normal 3 7 2 3" xfId="2052" xr:uid="{B1AA7278-5935-46BF-8851-8D4670432654}"/>
    <cellStyle name="Normal 3 7 3" xfId="1152" xr:uid="{0C6FFDF7-958F-404D-8BEA-BB917161C1D4}"/>
    <cellStyle name="Normal 3 7 3 2" xfId="2355" xr:uid="{A6BB291B-8001-4289-87F8-BF1EE22119BA}"/>
    <cellStyle name="Normal 3 7 4" xfId="1750" xr:uid="{DFA40066-0AAB-40B8-9924-C0DCCE5FF8E4}"/>
    <cellStyle name="Normal 3 8" xfId="715" xr:uid="{215B706C-6774-4364-993B-15BB2E7C97EF}"/>
    <cellStyle name="Normal 3 8 2" xfId="1302" xr:uid="{62A84899-5DAC-4F85-B7D4-5CDDCEA8C74D}"/>
    <cellStyle name="Normal 3 8 2 2" xfId="2507" xr:uid="{18FB849B-4126-4114-B9B2-4D7E6AFC66E4}"/>
    <cellStyle name="Normal 3 8 3" xfId="1901" xr:uid="{045F30B0-C510-4E92-94D3-7F67F58D58B5}"/>
    <cellStyle name="Normal 3 9" xfId="1005" xr:uid="{C3A38D6A-059A-47F1-B200-2C4865B405B4}"/>
    <cellStyle name="Normal 3 9 2" xfId="2204" xr:uid="{6B3234C3-62F5-42AA-86DC-EAB2C3BE8869}"/>
    <cellStyle name="Normal 37 2" xfId="2931" xr:uid="{9373AF0E-7CBA-43CF-B6DB-0F1D956FB775}"/>
    <cellStyle name="Normal 4" xfId="53" xr:uid="{95BCBFEC-F28B-4D9D-A01D-B01E5204FDE3}"/>
    <cellStyle name="Normal 4 2" xfId="208" xr:uid="{76DF0F13-6B69-4B44-B336-9AB8654F6ED0}"/>
    <cellStyle name="Normal 4 2 2" xfId="367" xr:uid="{9E11FF5D-3C41-4F35-8663-45228EEFB673}"/>
    <cellStyle name="Normal 4 2 2 2" xfId="498" xr:uid="{FC901D28-F575-4FA9-B0BA-AB1FD6349EA8}"/>
    <cellStyle name="Normal 4 2 2 2 2" xfId="570" xr:uid="{EB986F74-50AB-4CCE-BD7E-89343764854C}"/>
    <cellStyle name="Normal 4 2 2 2 2 2" xfId="708" xr:uid="{7951D1EB-2ED9-4DC1-BE1B-24C6F2959A8B}"/>
    <cellStyle name="Normal 4 2 2 2 2 2 2" xfId="996" xr:uid="{28AFD474-4936-4D13-8FAF-FE62052A56B5}"/>
    <cellStyle name="Normal 4 2 2 2 2 2 2 2" xfId="1591" xr:uid="{1E699164-3776-4C8E-B4FD-375C38611945}"/>
    <cellStyle name="Normal 4 2 2 2 2 2 2 2 2" xfId="2800" xr:uid="{EE9AC1BB-01CB-4BDF-8077-D32483FBD25F}"/>
    <cellStyle name="Normal 4 2 2 2 2 2 2 3" xfId="2194" xr:uid="{7BD4E3E8-DDF6-402F-BB26-DA011D57FAEB}"/>
    <cellStyle name="Normal 4 2 2 2 2 2 3" xfId="1292" xr:uid="{D7A7307D-F92F-40C1-8601-1E046724B75C}"/>
    <cellStyle name="Normal 4 2 2 2 2 2 3 2" xfId="2497" xr:uid="{EB2AFB4B-80EE-4681-830E-0C9DFFD6AB11}"/>
    <cellStyle name="Normal 4 2 2 2 2 2 4" xfId="1892" xr:uid="{7E661231-D867-4AB5-BBE9-B440E30DBD8A}"/>
    <cellStyle name="Normal 4 2 2 2 2 3" xfId="851" xr:uid="{CF3541F4-2468-4CCA-AC4C-2D2C00F3364A}"/>
    <cellStyle name="Normal 4 2 2 2 2 3 2" xfId="1442" xr:uid="{ED9AD4D4-197B-4FF2-8C62-04EEF6E23325}"/>
    <cellStyle name="Normal 4 2 2 2 2 3 2 2" xfId="2648" xr:uid="{9F338FC2-6BF4-4007-9C2D-8B4DD7B1B3F8}"/>
    <cellStyle name="Normal 4 2 2 2 2 3 3" xfId="2042" xr:uid="{4084BB91-09B7-45D2-A9D5-11B308F4DF41}"/>
    <cellStyle name="Normal 4 2 2 2 2 4" xfId="1142" xr:uid="{526F7BB8-C78A-45A2-AD3A-8793DFCC1069}"/>
    <cellStyle name="Normal 4 2 2 2 2 4 2" xfId="2345" xr:uid="{4DC71A92-9C07-4011-B7F8-20637537DD5E}"/>
    <cellStyle name="Normal 4 2 2 2 2 5" xfId="1741" xr:uid="{EE874A42-7304-4CFF-BB8B-431CBCEBFDBB}"/>
    <cellStyle name="Normal 4 2 2 2 3" xfId="637" xr:uid="{FD793462-9CF1-4B38-8D67-F11CE9235689}"/>
    <cellStyle name="Normal 4 2 2 2 3 2" xfId="921" xr:uid="{76DA1A38-8DC4-40BB-9463-81C238128F77}"/>
    <cellStyle name="Normal 4 2 2 2 3 2 2" xfId="1513" xr:uid="{48FEDB0A-77ED-472C-AF8A-5C281C7A9150}"/>
    <cellStyle name="Normal 4 2 2 2 3 2 2 2" xfId="2722" xr:uid="{EDB2D169-2F96-44F7-B4E4-84B0E7353940}"/>
    <cellStyle name="Normal 4 2 2 2 3 2 3" xfId="2116" xr:uid="{59951EB6-FF9B-4270-B9A2-A74670EC56B0}"/>
    <cellStyle name="Normal 4 2 2 2 3 3" xfId="1214" xr:uid="{278DF775-5A1B-43F5-A414-5182EFBE0483}"/>
    <cellStyle name="Normal 4 2 2 2 3 3 2" xfId="2419" xr:uid="{9AE7FBDB-6C02-410C-8E36-7FFBE056197A}"/>
    <cellStyle name="Normal 4 2 2 2 3 4" xfId="1814" xr:uid="{FEEDA3BB-DC68-43E3-B641-F4AB404AED0A}"/>
    <cellStyle name="Normal 4 2 2 2 4" xfId="776" xr:uid="{2B8557AD-C354-4F82-9A95-E0BC782B5246}"/>
    <cellStyle name="Normal 4 2 2 2 4 2" xfId="1364" xr:uid="{04791ED9-95C2-4E6D-8160-6AD3E91A4802}"/>
    <cellStyle name="Normal 4 2 2 2 4 2 2" xfId="2570" xr:uid="{283119BA-93F5-4F3F-9E91-39E1A44B8CE0}"/>
    <cellStyle name="Normal 4 2 2 2 4 3" xfId="1964" xr:uid="{80F75753-7026-4B0B-8F86-BF9C57F94411}"/>
    <cellStyle name="Normal 4 2 2 2 5" xfId="1066" xr:uid="{E7016ED9-B26B-48B5-9EE7-2A087BE3E68A}"/>
    <cellStyle name="Normal 4 2 2 2 5 2" xfId="2267" xr:uid="{B7A2A4CD-CF8E-498A-BD9C-92B5F7EDE0DC}"/>
    <cellStyle name="Normal 4 2 2 2 6" xfId="1663" xr:uid="{0B4B9E1D-8936-41DD-956B-C0B1B5EBD22B}"/>
    <cellStyle name="Normal 4 2 2 3" xfId="536" xr:uid="{367E7FE4-04DC-488D-AB9E-CBCA41786306}"/>
    <cellStyle name="Normal 4 2 2 3 2" xfId="674" xr:uid="{BAFA3766-93F7-447A-AAA9-D94EB23FB38F}"/>
    <cellStyle name="Normal 4 2 2 3 2 2" xfId="960" xr:uid="{3D01D434-AD8E-4281-9E34-53352E657D20}"/>
    <cellStyle name="Normal 4 2 2 3 2 2 2" xfId="1555" xr:uid="{008D617E-117F-42DF-913D-9C5811F7EF1D}"/>
    <cellStyle name="Normal 4 2 2 3 2 2 2 2" xfId="2764" xr:uid="{3D9B849A-938C-40BA-AE55-0691CF6F272B}"/>
    <cellStyle name="Normal 4 2 2 3 2 2 3" xfId="2158" xr:uid="{40596236-5DB0-4B0A-BBFE-5B2B1A27F0C8}"/>
    <cellStyle name="Normal 4 2 2 3 2 3" xfId="1256" xr:uid="{4C29AA82-2A0F-435F-8B85-10F161F835EA}"/>
    <cellStyle name="Normal 4 2 2 3 2 3 2" xfId="2461" xr:uid="{120B85A0-C2DA-4EC2-A934-BFC67EE8FDF6}"/>
    <cellStyle name="Normal 4 2 2 3 2 4" xfId="1856" xr:uid="{85A35F91-8F14-4F50-B125-D5D1F92729BD}"/>
    <cellStyle name="Normal 4 2 2 3 3" xfId="815" xr:uid="{879A166C-FF11-4F6A-83F2-8AA6B7D81E7D}"/>
    <cellStyle name="Normal 4 2 2 3 3 2" xfId="1406" xr:uid="{6B1436FC-6977-4962-93E8-8CB6266DB1CF}"/>
    <cellStyle name="Normal 4 2 2 3 3 2 2" xfId="2612" xr:uid="{98384758-EF70-4FBB-A8BB-DF4AC2D8AE6B}"/>
    <cellStyle name="Normal 4 2 2 3 3 3" xfId="2006" xr:uid="{3C94414C-5D58-4F89-B00C-3FFBA932F5C0}"/>
    <cellStyle name="Normal 4 2 2 3 4" xfId="1107" xr:uid="{8C5D64E2-ED6C-4CF4-BDA1-0845F13917F8}"/>
    <cellStyle name="Normal 4 2 2 3 4 2" xfId="2309" xr:uid="{895EA0B7-D86D-49D1-8805-4173D05A5698}"/>
    <cellStyle name="Normal 4 2 2 3 5" xfId="1705" xr:uid="{99825E12-AA38-4F97-967B-AADBA3618D30}"/>
    <cellStyle name="Normal 4 2 2 4" xfId="604" xr:uid="{E297E515-7AE6-49A2-8A99-52BA0636FF0C}"/>
    <cellStyle name="Normal 4 2 2 4 2" xfId="886" xr:uid="{41A205C1-DC72-4B08-BEC8-3437F71A9C93}"/>
    <cellStyle name="Normal 4 2 2 4 2 2" xfId="1477" xr:uid="{75A1AFC2-278B-4EBB-8891-FEA9B3344D9B}"/>
    <cellStyle name="Normal 4 2 2 4 2 2 2" xfId="2686" xr:uid="{8C28DFEA-CE82-4B31-85C3-7C85DAF7FCCF}"/>
    <cellStyle name="Normal 4 2 2 4 2 3" xfId="2080" xr:uid="{E2522A5D-9CFC-48BB-9F88-20E468E552DC}"/>
    <cellStyle name="Normal 4 2 2 4 3" xfId="1178" xr:uid="{2458A57B-AF3B-4917-9796-5FB8A7156F08}"/>
    <cellStyle name="Normal 4 2 2 4 3 2" xfId="2383" xr:uid="{244BFDFD-2BEC-4E54-9AB8-11D50BF84805}"/>
    <cellStyle name="Normal 4 2 2 4 4" xfId="1778" xr:uid="{8228EC50-6180-4A54-8270-9F60DDE56A37}"/>
    <cellStyle name="Normal 4 2 2 5" xfId="741" xr:uid="{DB3BFEDB-1491-49EA-BA1B-9976D63ADFE4}"/>
    <cellStyle name="Normal 4 2 2 5 2" xfId="1328" xr:uid="{E158C48C-B7A7-417E-8701-5B8C3A11AB0E}"/>
    <cellStyle name="Normal 4 2 2 5 2 2" xfId="2534" xr:uid="{B33B6C0A-AF6C-44F5-B415-7FE04A02F351}"/>
    <cellStyle name="Normal 4 2 2 5 3" xfId="1928" xr:uid="{C49617A2-B82A-4E92-83B9-624567E78A13}"/>
    <cellStyle name="Normal 4 2 2 6" xfId="1031" xr:uid="{70E0C63E-AE46-45A5-8063-502CBBE048EE}"/>
    <cellStyle name="Normal 4 2 2 6 2" xfId="2231" xr:uid="{1156A5B2-4359-4441-B950-CCC2714695B0}"/>
    <cellStyle name="Normal 4 2 2 7" xfId="1627" xr:uid="{02A3A169-F36C-4F88-B04D-AC0912AB59DE}"/>
    <cellStyle name="Normal 4 2 3" xfId="434" xr:uid="{B9CADA05-2BBF-4E74-B27A-BB563E69D9B4}"/>
    <cellStyle name="Normal 4 2 3 2" xfId="553" xr:uid="{E313B84E-B47F-4DEE-9E7C-1CE209907843}"/>
    <cellStyle name="Normal 4 2 3 2 2" xfId="691" xr:uid="{36D3A407-DAA1-4C16-8F9F-737F691FCAA2}"/>
    <cellStyle name="Normal 4 2 3 2 2 2" xfId="979" xr:uid="{9D610604-9709-4F3D-91E0-B342EDC37DF7}"/>
    <cellStyle name="Normal 4 2 3 2 2 2 2" xfId="1574" xr:uid="{86B5E5CC-5954-42D6-BD04-D8BEB3208784}"/>
    <cellStyle name="Normal 4 2 3 2 2 2 2 2" xfId="2783" xr:uid="{C6150973-E354-4FD9-B085-B2E24830D39D}"/>
    <cellStyle name="Normal 4 2 3 2 2 2 3" xfId="2177" xr:uid="{B4B6D5C9-F55F-4278-B98A-C97373D6A6FE}"/>
    <cellStyle name="Normal 4 2 3 2 2 3" xfId="1275" xr:uid="{1735B593-ADA4-4372-8D60-F2AF59F76E6F}"/>
    <cellStyle name="Normal 4 2 3 2 2 3 2" xfId="2480" xr:uid="{2D605976-484C-4F54-9C7C-51F14D7CF92F}"/>
    <cellStyle name="Normal 4 2 3 2 2 4" xfId="1875" xr:uid="{8C644DDF-E397-4BC6-A27B-834ABDAE5390}"/>
    <cellStyle name="Normal 4 2 3 2 3" xfId="834" xr:uid="{AF80B6F4-DF30-437E-9127-E8628A6BF952}"/>
    <cellStyle name="Normal 4 2 3 2 3 2" xfId="1425" xr:uid="{60C831B4-894B-4FDA-A665-20ED138D706E}"/>
    <cellStyle name="Normal 4 2 3 2 3 2 2" xfId="2631" xr:uid="{3E754BEA-579B-476F-BB0E-25DD5517EBDB}"/>
    <cellStyle name="Normal 4 2 3 2 3 3" xfId="2025" xr:uid="{57C6229C-F82E-46F2-B063-7DD1F0F54CC7}"/>
    <cellStyle name="Normal 4 2 3 2 4" xfId="1125" xr:uid="{57347B74-FD69-4325-A710-9C0ACE0EA1A1}"/>
    <cellStyle name="Normal 4 2 3 2 4 2" xfId="2328" xr:uid="{0C228AD1-A70C-4A74-8CB4-2719850C2703}"/>
    <cellStyle name="Normal 4 2 3 2 5" xfId="1724" xr:uid="{62C75251-DA8F-4612-BC43-E2391CD407FD}"/>
    <cellStyle name="Normal 4 2 3 3" xfId="620" xr:uid="{60F2E137-DD62-414B-BF87-1BD36CCEE9A2}"/>
    <cellStyle name="Normal 4 2 3 3 2" xfId="904" xr:uid="{24BD1184-68B2-4E21-B7A3-7BCF88C66586}"/>
    <cellStyle name="Normal 4 2 3 3 2 2" xfId="1496" xr:uid="{EE8FFF60-B69F-4729-B997-7201512E3EAB}"/>
    <cellStyle name="Normal 4 2 3 3 2 2 2" xfId="2705" xr:uid="{6A3CD06B-381D-4035-88F6-99EC49F66847}"/>
    <cellStyle name="Normal 4 2 3 3 2 3" xfId="2099" xr:uid="{1F042AE4-9F35-416D-A1FE-8390ED118C26}"/>
    <cellStyle name="Normal 4 2 3 3 3" xfId="1197" xr:uid="{CE683982-D809-459D-A548-F850C4485828}"/>
    <cellStyle name="Normal 4 2 3 3 3 2" xfId="2402" xr:uid="{5BC3B7FF-8BF3-4440-A7BA-112DFB01A0D2}"/>
    <cellStyle name="Normal 4 2 3 3 4" xfId="1797" xr:uid="{CB155591-8481-4C65-964D-7C22619F689A}"/>
    <cellStyle name="Normal 4 2 3 4" xfId="759" xr:uid="{D24A0493-DE70-4541-A952-F0EC524BB4DB}"/>
    <cellStyle name="Normal 4 2 3 4 2" xfId="1347" xr:uid="{F12322E0-54AB-4FEA-A9F9-EAC55EEB207C}"/>
    <cellStyle name="Normal 4 2 3 4 2 2" xfId="2553" xr:uid="{F0F3C4E7-D08E-4A6E-B456-D623093CECCD}"/>
    <cellStyle name="Normal 4 2 3 4 3" xfId="1947" xr:uid="{BD2BF7CB-357F-46DC-AEAD-69A92BB3AFCD}"/>
    <cellStyle name="Normal 4 2 3 5" xfId="1049" xr:uid="{0132EF9D-9C74-4D13-848A-E491F64EF6B2}"/>
    <cellStyle name="Normal 4 2 3 5 2" xfId="2250" xr:uid="{39CC6A87-164E-4E3C-A52E-6D74701F9859}"/>
    <cellStyle name="Normal 4 2 3 6" xfId="1646" xr:uid="{BD21A5A2-6493-42E5-A034-E2BE55551B98}"/>
    <cellStyle name="Normal 4 2 4" xfId="519" xr:uid="{A0F46A04-7EA4-42B8-86D3-1136BD0C3716}"/>
    <cellStyle name="Normal 4 2 4 2" xfId="657" xr:uid="{8AC56FF6-EC9A-4B73-82FC-0937C835B703}"/>
    <cellStyle name="Normal 4 2 4 2 2" xfId="944" xr:uid="{39D03A23-1E11-46F3-95CB-B0D056990E71}"/>
    <cellStyle name="Normal 4 2 4 2 2 2" xfId="1538" xr:uid="{C25134F0-B017-4EF3-813F-FCD792952EB1}"/>
    <cellStyle name="Normal 4 2 4 2 2 2 2" xfId="2747" xr:uid="{A7EF26A0-16D7-48AF-AF9B-C5B0E204444D}"/>
    <cellStyle name="Normal 4 2 4 2 2 3" xfId="2141" xr:uid="{099024CA-96D0-4567-9475-0A3F33FF7549}"/>
    <cellStyle name="Normal 4 2 4 2 3" xfId="1239" xr:uid="{24EA7C75-B1BF-48DE-B967-6A2E154E4FAC}"/>
    <cellStyle name="Normal 4 2 4 2 3 2" xfId="2444" xr:uid="{37B98C0B-7C5D-4234-BC54-6F248FB28B0D}"/>
    <cellStyle name="Normal 4 2 4 2 4" xfId="1839" xr:uid="{574AEBB4-DB0B-4964-A377-0C883E014571}"/>
    <cellStyle name="Normal 4 2 4 3" xfId="799" xr:uid="{0A460123-C72F-4067-9CEC-ACE295C406A3}"/>
    <cellStyle name="Normal 4 2 4 3 2" xfId="1389" xr:uid="{9F6E4186-B9A3-4F2B-A207-757F5C01C33A}"/>
    <cellStyle name="Normal 4 2 4 3 2 2" xfId="2595" xr:uid="{2E6D72BA-920C-4B25-98BD-B8F07F276C00}"/>
    <cellStyle name="Normal 4 2 4 3 3" xfId="1989" xr:uid="{AD29CE7D-55D9-44F4-914C-88E5CA8F5430}"/>
    <cellStyle name="Normal 4 2 4 4" xfId="1090" xr:uid="{7E7D1BF1-AB21-481C-8FB8-DD31E08A77A4}"/>
    <cellStyle name="Normal 4 2 4 4 2" xfId="2292" xr:uid="{18F37D3D-8BF4-4D3B-8B33-3BA3F4D5D663}"/>
    <cellStyle name="Normal 4 2 4 5" xfId="1688" xr:uid="{A9743615-A4D8-44E3-8B86-831AE93298AD}"/>
    <cellStyle name="Normal 4 2 5" xfId="587" xr:uid="{9CBBDF95-9053-49D2-85C5-5BC5DE69712E}"/>
    <cellStyle name="Normal 4 2 5 2" xfId="870" xr:uid="{C7861BB3-FA9F-4C18-B073-E90FF5D9AB2E}"/>
    <cellStyle name="Normal 4 2 5 2 2" xfId="1461" xr:uid="{16A94455-B0C4-4C32-B794-8A6F36800E41}"/>
    <cellStyle name="Normal 4 2 5 2 2 2" xfId="2669" xr:uid="{6CA1B365-B04E-4FB5-A6A6-703AFF4C4CCA}"/>
    <cellStyle name="Normal 4 2 5 2 3" xfId="2063" xr:uid="{952D3305-5305-43FD-BE74-C128A20491CC}"/>
    <cellStyle name="Normal 4 2 5 3" xfId="1162" xr:uid="{110C5272-6BBD-41DA-A86F-0D4869A0B26A}"/>
    <cellStyle name="Normal 4 2 5 3 2" xfId="2366" xr:uid="{B7256C66-58E0-407A-A6AE-B0CC26F1FBC7}"/>
    <cellStyle name="Normal 4 2 5 4" xfId="1761" xr:uid="{DEB58BEE-5159-40EF-B2DC-FE89A98818A0}"/>
    <cellStyle name="Normal 4 2 6" xfId="725" xr:uid="{3B8662EC-3882-4BA4-8937-F3A894AE50DD}"/>
    <cellStyle name="Normal 4 2 6 2" xfId="1312" xr:uid="{F881B256-88BE-48B6-AF5A-A3FD0B7BBE92}"/>
    <cellStyle name="Normal 4 2 6 2 2" xfId="2517" xr:uid="{34D94C5F-D02D-41D5-8510-D9939677A77E}"/>
    <cellStyle name="Normal 4 2 6 3" xfId="1911" xr:uid="{3EF2F67E-CC34-431E-A620-2B49690B302E}"/>
    <cellStyle name="Normal 4 2 7" xfId="1015" xr:uid="{904CDCEE-A4C6-415E-8D29-25D503471303}"/>
    <cellStyle name="Normal 4 2 7 2" xfId="2214" xr:uid="{042097CB-5E22-4D16-9174-8EEC5BAF866A}"/>
    <cellStyle name="Normal 4 2 8" xfId="1610" xr:uid="{D9525417-4FBB-473B-B38A-B0F7F64D8529}"/>
    <cellStyle name="Normal 4 2 9" xfId="2828" xr:uid="{5E8CEA41-5666-40D1-9DA7-73A79CE0CA52}"/>
    <cellStyle name="Normal 4 3" xfId="338" xr:uid="{2B784283-AF2C-4DDC-ACE5-9CE7121B8BE9}"/>
    <cellStyle name="Normal 4 3 2" xfId="493" xr:uid="{BAE1C650-ED09-403C-AA32-A96DD95F71C0}"/>
    <cellStyle name="Normal 4 3 2 2" xfId="564" xr:uid="{1C28FDF1-1127-46DD-9780-166DC30C3252}"/>
    <cellStyle name="Normal 4 3 2 2 2" xfId="702" xr:uid="{550C1ADD-7D2F-4CE5-B068-3B0C9C0ACB53}"/>
    <cellStyle name="Normal 4 3 2 2 2 2" xfId="990" xr:uid="{2527F4F6-E05D-4CD3-AEC4-ADACE827AA9C}"/>
    <cellStyle name="Normal 4 3 2 2 2 2 2" xfId="1585" xr:uid="{8BD02D76-352A-47F8-A9D5-E5CD31294D0D}"/>
    <cellStyle name="Normal 4 3 2 2 2 2 2 2" xfId="2794" xr:uid="{7BB7F087-46C8-4AAA-A020-D027B7627C88}"/>
    <cellStyle name="Normal 4 3 2 2 2 2 3" xfId="2188" xr:uid="{B5547CFF-B54C-415D-AC87-D56C28535C95}"/>
    <cellStyle name="Normal 4 3 2 2 2 3" xfId="1286" xr:uid="{1F525681-7662-46A2-A1F1-A109A55C9A0A}"/>
    <cellStyle name="Normal 4 3 2 2 2 3 2" xfId="2491" xr:uid="{F4385B69-AF85-4079-A3EC-DDE33F5B2132}"/>
    <cellStyle name="Normal 4 3 2 2 2 4" xfId="1886" xr:uid="{4F03461E-FF6D-472A-9115-133334956C3F}"/>
    <cellStyle name="Normal 4 3 2 2 3" xfId="845" xr:uid="{866A9AE0-93D0-44A7-B4D3-184251515F50}"/>
    <cellStyle name="Normal 4 3 2 2 3 2" xfId="1436" xr:uid="{64A0E63B-26E8-4A73-97EC-74ABA83BEE77}"/>
    <cellStyle name="Normal 4 3 2 2 3 2 2" xfId="2642" xr:uid="{A0C6C017-600B-4052-BE55-5D3AE58026C1}"/>
    <cellStyle name="Normal 4 3 2 2 3 3" xfId="2036" xr:uid="{40D41B09-D402-42BD-A5BA-8977149EEEE4}"/>
    <cellStyle name="Normal 4 3 2 2 4" xfId="1136" xr:uid="{23C3947F-BFAB-4C87-806F-BE6443B1D041}"/>
    <cellStyle name="Normal 4 3 2 2 4 2" xfId="2339" xr:uid="{D590AD2D-3F53-41CD-B377-33098D9D50A3}"/>
    <cellStyle name="Normal 4 3 2 2 5" xfId="1735" xr:uid="{1D42FD9F-9805-4023-B5C5-EA43028560E5}"/>
    <cellStyle name="Normal 4 3 2 3" xfId="631" xr:uid="{D5494AD4-BD90-40B3-B77C-255FEB568541}"/>
    <cellStyle name="Normal 4 3 2 3 2" xfId="915" xr:uid="{53778294-B73D-4D9F-AEB7-1C242EC56D39}"/>
    <cellStyle name="Normal 4 3 2 3 2 2" xfId="1507" xr:uid="{2E4298B8-6C0A-44FA-8B07-20CBDA46C9BD}"/>
    <cellStyle name="Normal 4 3 2 3 2 2 2" xfId="2716" xr:uid="{181051AF-D36C-46CF-BAC5-561A2AF49385}"/>
    <cellStyle name="Normal 4 3 2 3 2 3" xfId="2110" xr:uid="{7DB3686A-B91C-4709-8194-2E2DF54B78FA}"/>
    <cellStyle name="Normal 4 3 2 3 3" xfId="1208" xr:uid="{2414F7FE-6F11-4E09-8D07-C73726FAEA71}"/>
    <cellStyle name="Normal 4 3 2 3 3 2" xfId="2413" xr:uid="{9FFC69A2-CFFB-42A4-BF33-8E774B2A2BE7}"/>
    <cellStyle name="Normal 4 3 2 3 4" xfId="1808" xr:uid="{34B69F8D-D09E-4CB5-9E51-9D6EF6F0BC1C}"/>
    <cellStyle name="Normal 4 3 2 4" xfId="770" xr:uid="{AD8C48B0-102E-40CF-9A8E-038F80CF0BE6}"/>
    <cellStyle name="Normal 4 3 2 4 2" xfId="1358" xr:uid="{9AB2CA9D-4206-4A4D-94B2-13513D655124}"/>
    <cellStyle name="Normal 4 3 2 4 2 2" xfId="2564" xr:uid="{EDEBE870-5BCF-4922-AC67-7EE93F78610B}"/>
    <cellStyle name="Normal 4 3 2 4 3" xfId="1958" xr:uid="{C8BCB9FB-EFFB-4959-A1BD-0B5D28C36C27}"/>
    <cellStyle name="Normal 4 3 2 5" xfId="1060" xr:uid="{C06726EC-4961-4071-87BA-871B170BDE6C}"/>
    <cellStyle name="Normal 4 3 2 5 2" xfId="2261" xr:uid="{614F5C4B-15C8-4E1B-93F0-6D7D1A1730E7}"/>
    <cellStyle name="Normal 4 3 2 6" xfId="1657" xr:uid="{B2687FFD-7DB4-471C-BC1D-741ED6B23391}"/>
    <cellStyle name="Normal 4 3 3" xfId="530" xr:uid="{CE2D6917-914F-482A-A97A-5390BC1AE045}"/>
    <cellStyle name="Normal 4 3 3 2" xfId="668" xr:uid="{B9A17253-5E30-4733-B442-0254D88D4646}"/>
    <cellStyle name="Normal 4 3 3 2 2" xfId="954" xr:uid="{B563D824-33DE-42ED-9C27-54F7ED11A306}"/>
    <cellStyle name="Normal 4 3 3 2 2 2" xfId="1549" xr:uid="{0F07EA96-B005-4601-BDA9-E21E0F17500B}"/>
    <cellStyle name="Normal 4 3 3 2 2 2 2" xfId="2758" xr:uid="{368EB0D5-F502-4370-B20F-92DC09D4AAD3}"/>
    <cellStyle name="Normal 4 3 3 2 2 3" xfId="2152" xr:uid="{0C05504D-4D69-47AA-B5C7-94F126F99275}"/>
    <cellStyle name="Normal 4 3 3 2 3" xfId="1250" xr:uid="{BE9DDD4D-74B4-401F-BD57-2A4B98514A22}"/>
    <cellStyle name="Normal 4 3 3 2 3 2" xfId="2455" xr:uid="{17870457-0E2C-4E0D-9236-9DD8C702C34C}"/>
    <cellStyle name="Normal 4 3 3 2 4" xfId="1850" xr:uid="{8B1528C3-BC44-442E-A2A6-C43920C261F7}"/>
    <cellStyle name="Normal 4 3 3 3" xfId="809" xr:uid="{B0EFAEDF-3DA1-496B-85DE-F6722BB52650}"/>
    <cellStyle name="Normal 4 3 3 3 2" xfId="1400" xr:uid="{6CCE41CD-D748-452E-AD1F-7B13E70A5306}"/>
    <cellStyle name="Normal 4 3 3 3 2 2" xfId="2606" xr:uid="{5B4CFFBA-149B-4AA9-94B3-A479339D2395}"/>
    <cellStyle name="Normal 4 3 3 3 3" xfId="2000" xr:uid="{E53E877C-743D-4CF9-A86E-11A185559501}"/>
    <cellStyle name="Normal 4 3 3 4" xfId="1101" xr:uid="{9DEADB04-3294-48F1-8501-B32062DFE228}"/>
    <cellStyle name="Normal 4 3 3 4 2" xfId="2303" xr:uid="{B15723B5-15B9-4386-8A5D-72EA82A948F7}"/>
    <cellStyle name="Normal 4 3 3 5" xfId="1699" xr:uid="{4674DE1B-C722-48F2-AAEF-3377D456959E}"/>
    <cellStyle name="Normal 4 3 4" xfId="598" xr:uid="{04D88CD2-99B4-40DF-BF7B-BBD6CD82AED8}"/>
    <cellStyle name="Normal 4 3 4 2" xfId="880" xr:uid="{DFE1CAD6-73A9-4CE8-BEEF-55809E15AF6B}"/>
    <cellStyle name="Normal 4 3 4 2 2" xfId="1471" xr:uid="{25B9FAD3-381E-4FFE-B343-352AF5F05101}"/>
    <cellStyle name="Normal 4 3 4 2 2 2" xfId="2680" xr:uid="{DF18C9B6-65DE-43F0-8CD9-6322BAF083E2}"/>
    <cellStyle name="Normal 4 3 4 2 3" xfId="2074" xr:uid="{2CE5ECF2-456B-4A08-A9CB-5D30C7FE25FB}"/>
    <cellStyle name="Normal 4 3 4 3" xfId="1172" xr:uid="{140D71AE-6443-4E44-8E05-E3B83C561474}"/>
    <cellStyle name="Normal 4 3 4 3 2" xfId="2377" xr:uid="{D3F8ED57-F36C-432D-AF29-9623178C1E58}"/>
    <cellStyle name="Normal 4 3 4 4" xfId="1772" xr:uid="{6F4612FA-3EFB-4699-87C9-A69D2A037B47}"/>
    <cellStyle name="Normal 4 3 5" xfId="735" xr:uid="{074C31BA-EC4D-48DB-B20D-BCC3354BAD07}"/>
    <cellStyle name="Normal 4 3 5 2" xfId="1322" xr:uid="{6A692AD5-E642-458F-9B33-8607F0F9BF32}"/>
    <cellStyle name="Normal 4 3 5 2 2" xfId="2528" xr:uid="{11C7C834-6EAD-44A0-A670-119D394ED6B0}"/>
    <cellStyle name="Normal 4 3 5 3" xfId="1922" xr:uid="{003BDA1B-1651-44B6-AAF8-C91336A98BC1}"/>
    <cellStyle name="Normal 4 3 6" xfId="1025" xr:uid="{AF4A4D3A-0E32-4F5A-93AE-B83E27D619F4}"/>
    <cellStyle name="Normal 4 3 6 2" xfId="2225" xr:uid="{EAFE65A3-11B9-41A6-BCCE-27CB6CC0D3C4}"/>
    <cellStyle name="Normal 4 3 7" xfId="1621" xr:uid="{E533A1F1-FCEA-497B-9D4A-18404A4CD94F}"/>
    <cellStyle name="Normal 4 4" xfId="477" xr:uid="{FB7A40E5-18AA-430E-9409-068211345017}"/>
    <cellStyle name="Normal 4 4 2" xfId="546" xr:uid="{2B853A3F-32EB-4326-8118-AE4FAB13A966}"/>
    <cellStyle name="Normal 4 4 2 2" xfId="685" xr:uid="{C3B19F5E-C3C4-4CBB-A253-B85C0A6D9CBD}"/>
    <cellStyle name="Normal 4 4 2 2 2" xfId="971" xr:uid="{2C22EEC3-5224-46B5-A070-B86D3D1548ED}"/>
    <cellStyle name="Normal 4 4 2 2 2 2" xfId="1566" xr:uid="{F43233F9-81AA-4ED8-82C1-ED48789CC276}"/>
    <cellStyle name="Normal 4 4 2 2 2 2 2" xfId="2775" xr:uid="{F84B55F1-5DF5-459B-AAC4-A20DA2278CE1}"/>
    <cellStyle name="Normal 4 4 2 2 2 3" xfId="2169" xr:uid="{68B37DA6-29E8-4F2D-B0C9-5DCDE7D7B9A5}"/>
    <cellStyle name="Normal 4 4 2 2 3" xfId="1267" xr:uid="{5F78A877-77FB-48AF-80AB-B0CF0C44F367}"/>
    <cellStyle name="Normal 4 4 2 2 3 2" xfId="2472" xr:uid="{60A43787-09C9-4F53-AEA6-96470C41D721}"/>
    <cellStyle name="Normal 4 4 2 2 4" xfId="1867" xr:uid="{1CAD81CB-DD90-44A2-A056-2D0D9293AEB8}"/>
    <cellStyle name="Normal 4 4 2 3" xfId="826" xr:uid="{719CDFE8-246E-46D5-91A0-2227D8DDDF7F}"/>
    <cellStyle name="Normal 4 4 2 3 2" xfId="1417" xr:uid="{B1D66A05-E4D2-4358-A1CE-CAC8FA40608B}"/>
    <cellStyle name="Normal 4 4 2 3 2 2" xfId="2623" xr:uid="{79D34BEE-DBE8-403A-B5AE-AB0BF05FC0E3}"/>
    <cellStyle name="Normal 4 4 2 3 3" xfId="2017" xr:uid="{EC2FF11E-D636-45A3-B6E0-3E9FC6D99F6B}"/>
    <cellStyle name="Normal 4 4 2 4" xfId="1117" xr:uid="{9164EB52-4B87-4BA3-A2F9-67BE16137D1E}"/>
    <cellStyle name="Normal 4 4 2 4 2" xfId="2320" xr:uid="{7C6DBE5B-35E2-45D4-8F52-25B19EB69856}"/>
    <cellStyle name="Normal 4 4 2 5" xfId="1716" xr:uid="{AE89EE26-E496-44D0-B83B-D887C010C5F3}"/>
    <cellStyle name="Normal 4 4 3" xfId="614" xr:uid="{D3E791AC-C6A0-4072-B47D-A79BC5D3E69E}"/>
    <cellStyle name="Normal 4 4 3 2" xfId="897" xr:uid="{DED2B259-D10D-4E1D-A25B-E1184DB7FB73}"/>
    <cellStyle name="Normal 4 4 3 2 2" xfId="1488" xr:uid="{F306F8C5-F06F-4609-8429-EEC0D084BF6B}"/>
    <cellStyle name="Normal 4 4 3 2 2 2" xfId="2697" xr:uid="{F7F93871-5A36-4C70-A806-3B08206EB191}"/>
    <cellStyle name="Normal 4 4 3 2 3" xfId="2091" xr:uid="{0469BD65-8B1A-4671-A373-8496EBB7546D}"/>
    <cellStyle name="Normal 4 4 3 3" xfId="1189" xr:uid="{DA4C66DF-D795-4D84-8458-B326C40F53E3}"/>
    <cellStyle name="Normal 4 4 3 3 2" xfId="2394" xr:uid="{9CF0FBB2-D4D1-4906-BC78-556FF52150C5}"/>
    <cellStyle name="Normal 4 4 3 4" xfId="1789" xr:uid="{AB166D3D-6D32-4577-8591-6FEC8E4E7481}"/>
    <cellStyle name="Normal 4 4 4" xfId="752" xr:uid="{F795C4D3-DB22-4D71-8D6E-F93FA6AD041D}"/>
    <cellStyle name="Normal 4 4 4 2" xfId="1339" xr:uid="{3581CD17-9CCC-4F71-8EB8-604292ED14E4}"/>
    <cellStyle name="Normal 4 4 4 2 2" xfId="2545" xr:uid="{E1703E83-5079-4465-B247-013D553FC816}"/>
    <cellStyle name="Normal 4 4 4 3" xfId="1939" xr:uid="{E54A8EC6-C68B-4C3F-8999-F50BB6C94192}"/>
    <cellStyle name="Normal 4 4 5" xfId="1041" xr:uid="{6AC76F64-7516-473F-A9D7-9CD2236072D7}"/>
    <cellStyle name="Normal 4 4 5 2" xfId="2242" xr:uid="{C0F33130-8033-41E9-8822-EF7C756E2FE4}"/>
    <cellStyle name="Normal 4 4 6" xfId="1638" xr:uid="{C525FB38-7EDF-44D5-85D1-4265CFA791AE}"/>
    <cellStyle name="Normal 4 5" xfId="512" xr:uid="{BE2A2F44-E954-4533-AAD4-C1CA5047A6AB}"/>
    <cellStyle name="Normal 4 5 2" xfId="651" xr:uid="{AF01E6E7-7A37-4EFE-8F54-1A036A1F56C0}"/>
    <cellStyle name="Normal 4 5 2 2" xfId="936" xr:uid="{4033619C-6D2E-48C7-8AC2-E2FF2AF6EB46}"/>
    <cellStyle name="Normal 4 5 2 2 2" xfId="1530" xr:uid="{D3076B84-6B9E-4A3A-8CFE-C420FDAB5A05}"/>
    <cellStyle name="Normal 4 5 2 2 2 2" xfId="2739" xr:uid="{5BC52F52-D930-4227-A05C-53DD9583731D}"/>
    <cellStyle name="Normal 4 5 2 2 3" xfId="2133" xr:uid="{C873DA41-799F-4077-9AB8-239144601064}"/>
    <cellStyle name="Normal 4 5 2 3" xfId="1231" xr:uid="{9D08971B-41D8-498F-977F-5370127DC970}"/>
    <cellStyle name="Normal 4 5 2 3 2" xfId="2436" xr:uid="{A9671E39-0DC2-4513-AB18-2BEE784C41EE}"/>
    <cellStyle name="Normal 4 5 2 4" xfId="1831" xr:uid="{8E27682D-E0FF-4C2A-A806-3A2CE62D9610}"/>
    <cellStyle name="Normal 4 5 3" xfId="791" xr:uid="{2AC24243-3A50-46DD-AEEF-B53CC0DA3669}"/>
    <cellStyle name="Normal 4 5 3 2" xfId="1381" xr:uid="{896EC762-50A6-45A8-856A-CAF75AAC2661}"/>
    <cellStyle name="Normal 4 5 3 2 2" xfId="2587" xr:uid="{CB055903-1D94-4C31-84A1-253A2E8CE73D}"/>
    <cellStyle name="Normal 4 5 3 3" xfId="1981" xr:uid="{89819110-477A-4961-BEDF-56BF7C6B3D9E}"/>
    <cellStyle name="Normal 4 5 4" xfId="1082" xr:uid="{09153295-FF56-45A2-A952-EFC9C2AC3556}"/>
    <cellStyle name="Normal 4 5 4 2" xfId="2284" xr:uid="{C5CA0263-A13E-4321-985E-ECCBB2EA1BBF}"/>
    <cellStyle name="Normal 4 5 5" xfId="1680" xr:uid="{265DAB28-23D0-4BEE-8346-0BA47435DE49}"/>
    <cellStyle name="Normal 4 6" xfId="581" xr:uid="{574F64FF-40A3-4970-A20A-A7979F3589DD}"/>
    <cellStyle name="Normal 4 6 2" xfId="863" xr:uid="{FD326B0A-F7B8-4B04-8300-1F2D9F162487}"/>
    <cellStyle name="Normal 4 6 2 2" xfId="1454" xr:uid="{53C3C5C3-AED2-4FC9-8EDA-47E6CD3869EF}"/>
    <cellStyle name="Normal 4 6 2 2 2" xfId="2661" xr:uid="{808DA42A-45D9-41AB-ADEE-C115251A6956}"/>
    <cellStyle name="Normal 4 6 2 3" xfId="2055" xr:uid="{43854FDA-DB33-4F6E-B59F-AB3D13D2C3D4}"/>
    <cellStyle name="Normal 4 6 3" xfId="1155" xr:uid="{FCDAF220-4205-4DF2-AEB6-F1A631363605}"/>
    <cellStyle name="Normal 4 6 3 2" xfId="2358" xr:uid="{EB8724B8-6948-438F-B506-F903506BB300}"/>
    <cellStyle name="Normal 4 6 4" xfId="1753" xr:uid="{9E199FE8-CF20-46BE-BBF2-94EB751E9668}"/>
    <cellStyle name="Normal 4 7" xfId="718" xr:uid="{FB964503-CF5C-4C8E-817E-60219E06C250}"/>
    <cellStyle name="Normal 4 7 2" xfId="1305" xr:uid="{AA26765F-E4FE-4390-B428-39DB108E948D}"/>
    <cellStyle name="Normal 4 7 2 2" xfId="2510" xr:uid="{B2C299DF-3EFE-4058-A24D-22CB581350FD}"/>
    <cellStyle name="Normal 4 7 3" xfId="1904" xr:uid="{D7E62C24-9305-4515-AA87-3ED742B2942D}"/>
    <cellStyle name="Normal 4 8" xfId="1008" xr:uid="{DF251207-B502-4490-B824-378119982AC2}"/>
    <cellStyle name="Normal 4 8 2" xfId="2207" xr:uid="{42A0E6AF-5BD0-43A2-85AC-F68B4523A956}"/>
    <cellStyle name="Normal 4 9" xfId="1603" xr:uid="{FC200132-FA35-4612-8466-287218F69C95}"/>
    <cellStyle name="Normal 46" xfId="2831" xr:uid="{975BECDA-1893-426E-B716-B8B5742194B1}"/>
    <cellStyle name="Normal 48" xfId="335" xr:uid="{89ED9209-AB70-4D65-86E1-8868149539BB}"/>
    <cellStyle name="Normal 49" xfId="324" xr:uid="{BB83DEB3-820D-4E60-8B98-1365E5D5DA5A}"/>
    <cellStyle name="Normal 49 2" xfId="3016" xr:uid="{C52C146A-2588-4A6B-8FD6-F99ACC75B044}"/>
    <cellStyle name="Normal 5" xfId="83" xr:uid="{7640B675-DA86-4AC5-8488-4A4F777B014E}"/>
    <cellStyle name="Normal 5 2" xfId="226" xr:uid="{9AEF877C-C6DF-4450-9546-4EDF1C9C8C1D}"/>
    <cellStyle name="Normal 5 2 2" xfId="394" xr:uid="{F4C3E985-2F43-4E06-B493-65E6C5F50BBC}"/>
    <cellStyle name="Normal 5 2 2 2" xfId="1002" xr:uid="{C17798E8-C5BB-4245-8080-1035DB26A30F}"/>
    <cellStyle name="Normal 5 2 2 2 2" xfId="1597" xr:uid="{55DBF33F-0BDD-4BDA-AD4C-CE378979D422}"/>
    <cellStyle name="Normal 5 2 2 2 2 2" xfId="2806" xr:uid="{820E1FFF-184B-4215-9341-3550D52BABBD}"/>
    <cellStyle name="Normal 5 2 2 2 3" xfId="2200" xr:uid="{8216AC60-700B-4B87-9786-F41D30430111}"/>
    <cellStyle name="Normal 5 2 2 3" xfId="1298" xr:uid="{FFE2F73E-9544-4C92-AD3B-889ED2683346}"/>
    <cellStyle name="Normal 5 2 2 3 2" xfId="2503" xr:uid="{18D66281-7174-4C68-AE33-3784FF9E1DAA}"/>
    <cellStyle name="Normal 5 2 2 4" xfId="1898" xr:uid="{0A6FE2B7-C7CC-4D64-AB4B-5F8741F0A373}"/>
    <cellStyle name="Normal 5 2 3" xfId="857" xr:uid="{5E6BC07C-2D23-43EF-9458-3CA734DEBF99}"/>
    <cellStyle name="Normal 5 2 3 2" xfId="1448" xr:uid="{2C081B2A-435D-4548-9A2E-27594A6330DA}"/>
    <cellStyle name="Normal 5 2 3 2 2" xfId="2654" xr:uid="{5F12AA2E-BB99-42AD-8200-24F2683685E5}"/>
    <cellStyle name="Normal 5 2 3 3" xfId="2048" xr:uid="{291820A1-A4DF-446C-AD61-28FF10AB52C1}"/>
    <cellStyle name="Normal 5 2 4" xfId="1148" xr:uid="{F1F7A75A-F112-46C0-8197-B0B378D8AC28}"/>
    <cellStyle name="Normal 5 2 4 2" xfId="2351" xr:uid="{29AC9E59-F5A0-4285-B75E-1155597CDB40}"/>
    <cellStyle name="Normal 5 2 5" xfId="1747" xr:uid="{19554107-9E6E-4B23-8FF2-C03311A97542}"/>
    <cellStyle name="Normal 5 2 6" xfId="2832" xr:uid="{774CC018-54D2-412F-AC2A-F989A4FF1D83}"/>
    <cellStyle name="Normal 5 3" xfId="334" xr:uid="{104C5CAC-E86B-483E-89AD-8630488B54CC}"/>
    <cellStyle name="Normal 5 3 2" xfId="927" xr:uid="{026388A0-E70B-4892-AB05-15BD845C23D6}"/>
    <cellStyle name="Normal 5 3 2 2" xfId="1519" xr:uid="{99CA92CE-0ABB-41DC-9E8A-919FFEAECB88}"/>
    <cellStyle name="Normal 5 3 2 2 2" xfId="2728" xr:uid="{302BD0FC-E29C-46EB-AA82-6124D2815687}"/>
    <cellStyle name="Normal 5 3 2 3" xfId="2122" xr:uid="{8B945619-1CF0-4044-8F46-1CDBACFCC4FB}"/>
    <cellStyle name="Normal 5 3 3" xfId="1220" xr:uid="{C02FC5D0-43E9-481B-BC7A-BB2E4D06470F}"/>
    <cellStyle name="Normal 5 3 3 2" xfId="2425" xr:uid="{73C13C3D-219D-45F5-80C6-36E922D9E08E}"/>
    <cellStyle name="Normal 5 3 4" xfId="1820" xr:uid="{B4568FF4-CDDD-4969-A3E6-C61AF6DCCD59}"/>
    <cellStyle name="Normal 5 4" xfId="442" xr:uid="{717FAA8D-03CD-4175-94D3-762026C7A2E6}"/>
    <cellStyle name="Normal 5 4 2" xfId="1370" xr:uid="{B3723BB6-1739-486B-B228-EA221A348A68}"/>
    <cellStyle name="Normal 5 4 2 2" xfId="2576" xr:uid="{E66588F6-5602-45E4-94FE-671979727030}"/>
    <cellStyle name="Normal 5 4 3" xfId="1970" xr:uid="{72707213-B2EB-4ADA-9BCF-EDD14C5F2C2B}"/>
    <cellStyle name="Normal 5 4 4" xfId="782" xr:uid="{1FF0C281-075D-4C68-AAA4-49E7196E64FA}"/>
    <cellStyle name="Normal 5 5" xfId="1072" xr:uid="{49B6A59D-1335-48C8-8401-35DBDBB79244}"/>
    <cellStyle name="Normal 5 5 2" xfId="2273" xr:uid="{7232B59D-5D8E-47B5-AF2E-09D940F028BB}"/>
    <cellStyle name="Normal 5 6" xfId="1669" xr:uid="{06C5F879-9F89-4EFE-85E7-95F449CBC9CA}"/>
    <cellStyle name="Normal 6" xfId="196" xr:uid="{5C4A8279-455F-4411-AF78-55C6AFB0E52D}"/>
    <cellStyle name="Normal 6 2" xfId="336" xr:uid="{92958E28-141E-4027-A757-81A96F5DDD3E}"/>
    <cellStyle name="Normal 6 2 2" xfId="378" xr:uid="{905D09CA-BB3F-4DC0-914A-679B73AC0A8A}"/>
    <cellStyle name="Normal 6 2 2 2" xfId="1521" xr:uid="{38637D17-47EF-4B92-BDC3-AA2811A180B8}"/>
    <cellStyle name="Normal 6 2 2 2 2" xfId="2730" xr:uid="{E4DA8CC5-F6DC-4812-925A-3C2A7A1D15AB}"/>
    <cellStyle name="Normal 6 2 2 3" xfId="2124" xr:uid="{08A52CC7-0080-4DDD-8CB7-991269A81DC4}"/>
    <cellStyle name="Normal 6 2 3" xfId="1222" xr:uid="{6AE806D6-5B52-4F30-AFA2-9D1D0069991E}"/>
    <cellStyle name="Normal 6 2 3 2" xfId="2427" xr:uid="{8E1D336B-FAFB-4767-83C9-79BE2A8EC656}"/>
    <cellStyle name="Normal 6 2 4" xfId="1822" xr:uid="{B84A1ABC-D915-4FA2-9323-BBD4E4CB841F}"/>
    <cellStyle name="Normal 6 2 5" xfId="2864" xr:uid="{545F8980-CF3E-49A3-98FC-BBB884C26CA5}"/>
    <cellStyle name="Normal 6 3" xfId="400" xr:uid="{46A499C8-76DC-4E93-8A34-5CB1BFEA4D53}"/>
    <cellStyle name="Normal 6 3 2" xfId="1372" xr:uid="{049CAE3A-6881-41B9-AA23-6A7F407CF714}"/>
    <cellStyle name="Normal 6 3 2 2" xfId="2578" xr:uid="{78FF3012-6339-4B20-931B-6D2CCEC7BF30}"/>
    <cellStyle name="Normal 6 3 3" xfId="1972" xr:uid="{59902B2A-E98D-4508-8FDA-667165A56D6E}"/>
    <cellStyle name="Normal 6 3 4" xfId="2865" xr:uid="{4F877D21-E620-4022-8042-4E7D354EB944}"/>
    <cellStyle name="Normal 6 4" xfId="1074" xr:uid="{090713B0-81D0-4503-8FCE-0783AC9DE527}"/>
    <cellStyle name="Normal 6 4 2" xfId="2275" xr:uid="{8C452C14-40DC-4B72-97D4-D8494649086B}"/>
    <cellStyle name="Normal 6 5" xfId="1671" xr:uid="{088B0DD9-7235-4D76-9150-7C0D1F2970BC}"/>
    <cellStyle name="Normal 7" xfId="322" xr:uid="{5AED2484-AEBA-41AF-B692-A03D8C7D924E}"/>
    <cellStyle name="Normal 7 2" xfId="445" xr:uid="{280860EB-22F4-4415-AB23-AC1CF7E27009}"/>
    <cellStyle name="Normal 7 2 2" xfId="2867" xr:uid="{3BFB3522-BB3C-4DB2-B96D-244D3C81E8DC}"/>
    <cellStyle name="Normal 7 3" xfId="456" xr:uid="{C9825E00-094C-4A51-8AED-662F7F321564}"/>
    <cellStyle name="Normal 7 4" xfId="2866" xr:uid="{AC4A7E31-871F-4D67-A7D2-F0660C356F4F}"/>
    <cellStyle name="Normal 8" xfId="343" xr:uid="{63A22445-6772-4F81-8C79-4E57A639C3E7}"/>
    <cellStyle name="Normal 8 2" xfId="192" xr:uid="{38B0AE57-864C-46AC-A96A-240761B07E44}"/>
    <cellStyle name="Normal 8 2 2" xfId="395" xr:uid="{D3F5137D-ECF1-4EAC-B4AB-2B2D490A76CE}"/>
    <cellStyle name="Normal 8 3" xfId="191" xr:uid="{C82E29AE-9B33-4695-A915-C4A5D0CEB0E6}"/>
    <cellStyle name="Normal 9" xfId="344" xr:uid="{3497DF2B-B657-4669-9FE8-C01DF44EC2DE}"/>
    <cellStyle name="Normal 9 2" xfId="411" xr:uid="{F969E9BF-72A0-4240-B9AE-A7F6C49B6D68}"/>
    <cellStyle name="Normal 9 2 2" xfId="415" xr:uid="{88FAB71E-A1E9-4BAC-BC55-15F0D8CDFED2}"/>
    <cellStyle name="Normal 9 2 3" xfId="2919" xr:uid="{755C7298-D444-4F08-AD40-046B5860DC31}"/>
    <cellStyle name="Normal 9 3" xfId="351" xr:uid="{713C77B6-E454-4A43-A780-D6F499B44014}"/>
    <cellStyle name="Normal 9 4" xfId="2869" xr:uid="{0B7752C3-4F17-4E29-9ABF-A52F84C332D7}"/>
    <cellStyle name="Normal_4087.cert08.14nov08 2" xfId="2833" xr:uid="{1F8BB81D-C44F-4B63-AC1F-E440C097D468}"/>
    <cellStyle name="Normal_Steel +Plt(2)" xfId="3020" xr:uid="{5D664F76-1B58-4F0B-B9B8-C6EC01D0F7C5}"/>
    <cellStyle name="Note" xfId="2827" builtinId="10" customBuiltin="1"/>
    <cellStyle name="Note 2" xfId="198" xr:uid="{916CF496-9A3B-40B9-BACD-2F6C5F53ACF1}"/>
    <cellStyle name="Note 2 2" xfId="2913" xr:uid="{A9685FFB-13BD-4803-9657-A8249C0D283E}"/>
    <cellStyle name="Note 3" xfId="2906" xr:uid="{A30226C1-8B41-4675-99AC-5C53A928873D}"/>
    <cellStyle name="OPSKRIF" xfId="4" xr:uid="{E80DD78D-CA8F-4047-888E-90A8026141D6}"/>
    <cellStyle name="OPSKRIF 2" xfId="8" xr:uid="{60E8EA26-67A6-41BD-B860-C21DF8D0D3E0}"/>
    <cellStyle name="OPSKRIF 2 2" xfId="73" xr:uid="{A3078248-408C-4CD0-8E87-12FA752C177C}"/>
    <cellStyle name="OPSKRIF 3" xfId="82" xr:uid="{FA0B7B4E-9EDB-4963-A72D-273F74BE5ECF}"/>
    <cellStyle name="OPSKRIF 3 2" xfId="225" xr:uid="{217935CA-33B8-41B8-A238-949FFBFFBB60}"/>
    <cellStyle name="OPSKRIF_010_2 Schedule 12 Installation K" xfId="172" xr:uid="{ABAE4E93-6D54-4A77-8DCE-23BE4908081E}"/>
    <cellStyle name="OPSKRIFTE" xfId="6" xr:uid="{C1BC8096-FE4E-44BF-A283-0A8A45BA23DC}"/>
    <cellStyle name="OPSKRIFTE 2" xfId="57" xr:uid="{55775C06-ED2A-4A1D-98B7-F1C26E029F38}"/>
    <cellStyle name="OPSKRIFTE 2 2" xfId="212" xr:uid="{F37D857B-D129-4DA4-947C-CA0F406B5444}"/>
    <cellStyle name="OPSKRIFTE 3" xfId="47" xr:uid="{4A04DF05-E927-4C8B-A347-D7E4E75D8EA4}"/>
    <cellStyle name="or" xfId="173" xr:uid="{B7B9EA24-5963-48DE-9A68-E7AA433ADB27}"/>
    <cellStyle name="Output" xfId="19" builtinId="21" customBuiltin="1"/>
    <cellStyle name="Output 2" xfId="2914" xr:uid="{AA5183B0-2788-4C93-A907-DB474F7B4FA4}"/>
    <cellStyle name="Output 3" xfId="2907" xr:uid="{CAE92EF4-2D19-4E33-A29B-11C694D4E156}"/>
    <cellStyle name="Percent" xfId="2826" builtinId="5"/>
    <cellStyle name="Percent 2" xfId="5" xr:uid="{CE4802C8-9B51-4D50-AD28-69F9FF75420D}"/>
    <cellStyle name="Percent 2 10" xfId="1601" xr:uid="{C5D78EB6-F4B9-44A1-8FDD-7D0F29BD7D67}"/>
    <cellStyle name="Percent 2 11" xfId="450" xr:uid="{AA147ACD-E0EB-4050-9B48-878DBBC25C7B}"/>
    <cellStyle name="Percent 2 2" xfId="175" xr:uid="{B9257B09-E507-4512-AED5-F47C97912FB7}"/>
    <cellStyle name="Percent 2 2 10" xfId="2960" xr:uid="{3CC18124-30BF-4518-B632-1F9CB27912CF}"/>
    <cellStyle name="Percent 2 2 2" xfId="310" xr:uid="{0C8C50B2-C843-4807-A686-C671FAEC70B2}"/>
    <cellStyle name="Percent 2 2 2 2" xfId="496" xr:uid="{5A27E8B4-9780-4DA1-9552-59B4FF0DD5E4}"/>
    <cellStyle name="Percent 2 2 2 2 2" xfId="568" xr:uid="{DA86DDCA-386D-4943-AB5B-725BFA6ED396}"/>
    <cellStyle name="Percent 2 2 2 2 2 2" xfId="706" xr:uid="{5273A517-9605-4E79-8F63-205CDB516BCC}"/>
    <cellStyle name="Percent 2 2 2 2 2 2 2" xfId="994" xr:uid="{082E25A8-24A9-49DC-8927-880587252211}"/>
    <cellStyle name="Percent 2 2 2 2 2 2 2 2" xfId="1589" xr:uid="{BD2003FA-B198-4490-AE89-E64C74E30E5A}"/>
    <cellStyle name="Percent 2 2 2 2 2 2 2 2 2" xfId="2798" xr:uid="{00E09A20-96E3-46EA-BF05-230CCE23B20B}"/>
    <cellStyle name="Percent 2 2 2 2 2 2 2 3" xfId="2192" xr:uid="{D86C6BEA-7D6B-4F5D-974C-9910B30D626F}"/>
    <cellStyle name="Percent 2 2 2 2 2 2 3" xfId="1290" xr:uid="{55A89949-BFB3-40A7-96ED-00FEF5437A71}"/>
    <cellStyle name="Percent 2 2 2 2 2 2 3 2" xfId="2495" xr:uid="{7EF4C8B0-F434-4969-AEDD-026D7C4203DC}"/>
    <cellStyle name="Percent 2 2 2 2 2 2 4" xfId="1890" xr:uid="{6EE6A12F-730B-4228-AF80-AF42979CB126}"/>
    <cellStyle name="Percent 2 2 2 2 2 3" xfId="849" xr:uid="{7C84C70C-4CC6-4D2E-9667-0B89368D7836}"/>
    <cellStyle name="Percent 2 2 2 2 2 3 2" xfId="1440" xr:uid="{4E7B85D1-F327-4BF5-9F8F-76011097638E}"/>
    <cellStyle name="Percent 2 2 2 2 2 3 2 2" xfId="2646" xr:uid="{386D470F-A72B-4222-AF96-C7685468BBED}"/>
    <cellStyle name="Percent 2 2 2 2 2 3 3" xfId="2040" xr:uid="{6BA5C6D6-D340-4EF7-AE56-C8BCDEBFC78D}"/>
    <cellStyle name="Percent 2 2 2 2 2 4" xfId="1140" xr:uid="{E643DC53-E74D-4EEB-B481-DF08945EA6E6}"/>
    <cellStyle name="Percent 2 2 2 2 2 4 2" xfId="2343" xr:uid="{1EC4A2F3-4EE6-4947-AC99-E3303F031C2E}"/>
    <cellStyle name="Percent 2 2 2 2 2 5" xfId="1739" xr:uid="{8D85B37D-3407-4A1F-AEE2-5FB29D2E9793}"/>
    <cellStyle name="Percent 2 2 2 2 3" xfId="635" xr:uid="{BC455167-93EA-482F-AA9E-A6C9D690C7F0}"/>
    <cellStyle name="Percent 2 2 2 2 3 2" xfId="919" xr:uid="{9371AAC7-37BE-45AC-80FA-6060BCABCC77}"/>
    <cellStyle name="Percent 2 2 2 2 3 2 2" xfId="1511" xr:uid="{59462596-B955-4E20-884D-678FBDD9BE34}"/>
    <cellStyle name="Percent 2 2 2 2 3 2 2 2" xfId="2720" xr:uid="{CF5FDBD0-DCC9-4357-9DC4-0C5C19E02E85}"/>
    <cellStyle name="Percent 2 2 2 2 3 2 3" xfId="2114" xr:uid="{E951769D-F8D2-45C1-BD79-2624777713B7}"/>
    <cellStyle name="Percent 2 2 2 2 3 3" xfId="1212" xr:uid="{2CDBB9CE-72A9-4BC8-96C9-957A075589D8}"/>
    <cellStyle name="Percent 2 2 2 2 3 3 2" xfId="2417" xr:uid="{7B472B2D-5E33-47F7-B50A-D188BA345071}"/>
    <cellStyle name="Percent 2 2 2 2 3 4" xfId="1812" xr:uid="{81DC53E5-6DCF-4503-8B1C-5E92A1F52AF9}"/>
    <cellStyle name="Percent 2 2 2 2 4" xfId="774" xr:uid="{E24AC847-653C-4CA8-914E-35A6680A5D4C}"/>
    <cellStyle name="Percent 2 2 2 2 4 2" xfId="1362" xr:uid="{276ED77E-51C1-42BC-913C-E4DCAC65A069}"/>
    <cellStyle name="Percent 2 2 2 2 4 2 2" xfId="2568" xr:uid="{9633B399-F301-414E-8E83-99CE13347BAA}"/>
    <cellStyle name="Percent 2 2 2 2 4 3" xfId="1962" xr:uid="{38872E11-C68A-4A48-812A-4E8D58DA8268}"/>
    <cellStyle name="Percent 2 2 2 2 5" xfId="1064" xr:uid="{E5CA0004-62E3-4986-94D2-E9B6CB0DC03C}"/>
    <cellStyle name="Percent 2 2 2 2 5 2" xfId="2265" xr:uid="{4A1AD4E5-0FF4-48F6-9299-619DCBB0C2F5}"/>
    <cellStyle name="Percent 2 2 2 2 6" xfId="1661" xr:uid="{B3A1649F-C7E6-44AC-89BD-98594C243804}"/>
    <cellStyle name="Percent 2 2 2 3" xfId="534" xr:uid="{6C5D6606-3BDC-45F5-8B81-622FFCC7A069}"/>
    <cellStyle name="Percent 2 2 2 3 2" xfId="672" xr:uid="{F0646EF7-621F-4434-878A-10A29A17C790}"/>
    <cellStyle name="Percent 2 2 2 3 2 2" xfId="958" xr:uid="{7573B0BE-9073-4180-9801-392376D4DAA1}"/>
    <cellStyle name="Percent 2 2 2 3 2 2 2" xfId="1553" xr:uid="{491C7FAC-C3E6-4659-813B-8E5C6AB6A811}"/>
    <cellStyle name="Percent 2 2 2 3 2 2 2 2" xfId="2762" xr:uid="{1D3DA05A-86EF-4BA1-B9DC-D21A2406C8F0}"/>
    <cellStyle name="Percent 2 2 2 3 2 2 3" xfId="2156" xr:uid="{CD534BDF-6CDD-4DB6-AA4E-942DFA763BE1}"/>
    <cellStyle name="Percent 2 2 2 3 2 3" xfId="1254" xr:uid="{BA2D27B3-1868-4E47-B855-500EB28D1F4F}"/>
    <cellStyle name="Percent 2 2 2 3 2 3 2" xfId="2459" xr:uid="{791A7EFD-F65C-4812-9F98-D3ECFB5F98AB}"/>
    <cellStyle name="Percent 2 2 2 3 2 4" xfId="1854" xr:uid="{A0D8412C-9699-4D6C-B95A-3BDA4C062C82}"/>
    <cellStyle name="Percent 2 2 2 3 3" xfId="813" xr:uid="{3BC2229A-6C85-41F5-9188-6C1F96B44AB1}"/>
    <cellStyle name="Percent 2 2 2 3 3 2" xfId="1404" xr:uid="{0FE9ECE6-5F0B-4E10-A306-EA0EA93D283E}"/>
    <cellStyle name="Percent 2 2 2 3 3 2 2" xfId="2610" xr:uid="{E3DAD794-A1C4-4CB3-B319-1822E0ECF53B}"/>
    <cellStyle name="Percent 2 2 2 3 3 3" xfId="2004" xr:uid="{77D4FB1B-01BB-4BB3-9421-BD57C5DD4A95}"/>
    <cellStyle name="Percent 2 2 2 3 4" xfId="1105" xr:uid="{A4E13894-46EF-41A1-B4DD-B80C0925870C}"/>
    <cellStyle name="Percent 2 2 2 3 4 2" xfId="2307" xr:uid="{C8534D09-2EDB-42F2-8787-93BD83ADF3C6}"/>
    <cellStyle name="Percent 2 2 2 3 5" xfId="1703" xr:uid="{F2C8E839-F216-4658-80D8-95AFE1E1D25A}"/>
    <cellStyle name="Percent 2 2 2 4" xfId="602" xr:uid="{A0404BAE-3F43-48E9-A252-4431DBEEE6D0}"/>
    <cellStyle name="Percent 2 2 2 4 2" xfId="884" xr:uid="{39B86D3A-7C47-4E56-B7DD-EBFEAC48471F}"/>
    <cellStyle name="Percent 2 2 2 4 2 2" xfId="1475" xr:uid="{849659EE-C288-44EC-B269-12312032F6FD}"/>
    <cellStyle name="Percent 2 2 2 4 2 2 2" xfId="2684" xr:uid="{1AAB1919-2BB2-4459-B613-FA53A6745F74}"/>
    <cellStyle name="Percent 2 2 2 4 2 3" xfId="2078" xr:uid="{08172A10-B4CD-4302-8CBB-255CBA4919C9}"/>
    <cellStyle name="Percent 2 2 2 4 3" xfId="1176" xr:uid="{51D32433-2B5C-4F9B-B36B-0D86A94AAF27}"/>
    <cellStyle name="Percent 2 2 2 4 3 2" xfId="2381" xr:uid="{91100E2E-907B-4583-8DE8-21D7E9B5486B}"/>
    <cellStyle name="Percent 2 2 2 4 4" xfId="1776" xr:uid="{ECA7D816-7EE0-4BF8-AC6D-F9874DA4778D}"/>
    <cellStyle name="Percent 2 2 2 5" xfId="739" xr:uid="{60E7E12B-F33D-4B03-968C-3D8A6001207A}"/>
    <cellStyle name="Percent 2 2 2 5 2" xfId="1326" xr:uid="{B350C4F3-5168-4F4D-9064-291777DA2257}"/>
    <cellStyle name="Percent 2 2 2 5 2 2" xfId="2532" xr:uid="{1D55464F-4EDE-4560-9AAC-0CE96186F736}"/>
    <cellStyle name="Percent 2 2 2 5 3" xfId="1926" xr:uid="{3190A9C7-4DF6-471D-A93A-CBA87116DBCB}"/>
    <cellStyle name="Percent 2 2 2 6" xfId="1029" xr:uid="{BC7CFA6A-9B92-487A-A215-0D4E09BF062B}"/>
    <cellStyle name="Percent 2 2 2 6 2" xfId="2229" xr:uid="{C8FA4603-C1B3-463C-AD8A-B078DECB9C84}"/>
    <cellStyle name="Percent 2 2 2 7" xfId="1625" xr:uid="{D45E0BAA-11E7-4562-A7FC-85059899E477}"/>
    <cellStyle name="Percent 2 2 2 8" xfId="465" xr:uid="{B40E39C8-CB9B-41A6-9DBB-80CA5DA1EFC9}"/>
    <cellStyle name="Percent 2 2 2 9" xfId="2979" xr:uid="{C0C9197F-F3BA-4E7D-8F2F-D3BB53161EF8}"/>
    <cellStyle name="Percent 2 2 3" xfId="481" xr:uid="{E81E1704-00BF-40D6-B5FC-B9E44D18FBFB}"/>
    <cellStyle name="Percent 2 2 3 2" xfId="551" xr:uid="{BF1436EE-3343-43FD-A088-BE0594B23DF6}"/>
    <cellStyle name="Percent 2 2 3 2 2" xfId="689" xr:uid="{3A47E2CA-A906-40C3-8350-0E1956B33605}"/>
    <cellStyle name="Percent 2 2 3 2 2 2" xfId="977" xr:uid="{CFB60DA3-9049-4C21-B5BA-3138952548E0}"/>
    <cellStyle name="Percent 2 2 3 2 2 2 2" xfId="1572" xr:uid="{37699B41-0960-4455-AA78-7498810AAFC6}"/>
    <cellStyle name="Percent 2 2 3 2 2 2 2 2" xfId="2781" xr:uid="{2D7A8113-01B8-43BA-A14F-6F5313B38CC1}"/>
    <cellStyle name="Percent 2 2 3 2 2 2 3" xfId="2175" xr:uid="{1D8FEBD2-FD93-4E49-AF68-5B0C5F742368}"/>
    <cellStyle name="Percent 2 2 3 2 2 3" xfId="1273" xr:uid="{4654E9C3-9A7B-4C6D-BFCD-04A5703F5E93}"/>
    <cellStyle name="Percent 2 2 3 2 2 3 2" xfId="2478" xr:uid="{528BCD1C-771E-4A2E-84B9-3F703CA94FE8}"/>
    <cellStyle name="Percent 2 2 3 2 2 4" xfId="1873" xr:uid="{38556153-7BA7-4071-B602-34DD398FB56F}"/>
    <cellStyle name="Percent 2 2 3 2 3" xfId="832" xr:uid="{742E41CB-C578-4971-B632-9C914A30D5FC}"/>
    <cellStyle name="Percent 2 2 3 2 3 2" xfId="1423" xr:uid="{26B8F6E5-A3D3-4C21-881A-FDA799A8CECC}"/>
    <cellStyle name="Percent 2 2 3 2 3 2 2" xfId="2629" xr:uid="{A95E8880-AC72-4D38-9223-B6BACE53A266}"/>
    <cellStyle name="Percent 2 2 3 2 3 3" xfId="2023" xr:uid="{8E8C8485-128E-4457-B129-5485F2D5C9D5}"/>
    <cellStyle name="Percent 2 2 3 2 4" xfId="1123" xr:uid="{571E8F5A-E8C7-403A-9359-CE7C1EA24A4E}"/>
    <cellStyle name="Percent 2 2 3 2 4 2" xfId="2326" xr:uid="{6A4ACAC8-54E9-4594-AC03-8A5A0CED1135}"/>
    <cellStyle name="Percent 2 2 3 2 5" xfId="1722" xr:uid="{21FF6512-DCE5-4A8E-84C4-DA2B753B05F0}"/>
    <cellStyle name="Percent 2 2 3 3" xfId="618" xr:uid="{5369B884-EC92-4EC6-9406-575ED44438B8}"/>
    <cellStyle name="Percent 2 2 3 3 2" xfId="902" xr:uid="{4A3A4924-215B-4216-9F07-5AD6938442DE}"/>
    <cellStyle name="Percent 2 2 3 3 2 2" xfId="1494" xr:uid="{1586D73B-0D82-4783-AA89-D7469FA6C73B}"/>
    <cellStyle name="Percent 2 2 3 3 2 2 2" xfId="2703" xr:uid="{3CAB29D0-F9B7-4A44-A068-986019B0B5C8}"/>
    <cellStyle name="Percent 2 2 3 3 2 3" xfId="2097" xr:uid="{AED58ADB-7D12-495E-86C2-17A3B354A30F}"/>
    <cellStyle name="Percent 2 2 3 3 3" xfId="1195" xr:uid="{F6FAAF70-60E3-4FED-8DE0-27505060B9C3}"/>
    <cellStyle name="Percent 2 2 3 3 3 2" xfId="2400" xr:uid="{E9767349-9B88-40FF-B4EB-F0EE164DB430}"/>
    <cellStyle name="Percent 2 2 3 3 4" xfId="1795" xr:uid="{73DA842F-A22D-41D8-A428-5BB9FEB8B4D0}"/>
    <cellStyle name="Percent 2 2 3 4" xfId="757" xr:uid="{C21BB034-CBA9-4958-937F-13F7684E18D6}"/>
    <cellStyle name="Percent 2 2 3 4 2" xfId="1345" xr:uid="{D3616350-FE01-4565-9FD5-0B9F30D382CC}"/>
    <cellStyle name="Percent 2 2 3 4 2 2" xfId="2551" xr:uid="{90446BB8-B51F-4176-BE15-C9A8D513A4EC}"/>
    <cellStyle name="Percent 2 2 3 4 3" xfId="1945" xr:uid="{7324BD38-F21C-4829-9A2E-A8A59B841214}"/>
    <cellStyle name="Percent 2 2 3 5" xfId="1047" xr:uid="{DF42EC7C-3294-4270-8117-E468D2D3F6B4}"/>
    <cellStyle name="Percent 2 2 3 5 2" xfId="2248" xr:uid="{52E71AE8-9ABB-4E29-B485-FD8FB39000EC}"/>
    <cellStyle name="Percent 2 2 3 6" xfId="1644" xr:uid="{11C3D008-0756-43F8-AAE3-05694ED64123}"/>
    <cellStyle name="Percent 2 2 4" xfId="517" xr:uid="{28F4C61C-C246-485B-B311-1B795D2259E6}"/>
    <cellStyle name="Percent 2 2 4 2" xfId="655" xr:uid="{A19D48AD-2F74-4CA5-810F-45FE953313F5}"/>
    <cellStyle name="Percent 2 2 4 2 2" xfId="942" xr:uid="{C6DA0FA8-CE99-4CC5-8619-FF65BCF973B6}"/>
    <cellStyle name="Percent 2 2 4 2 2 2" xfId="1536" xr:uid="{917823D3-26CD-4935-895E-7CDD1E2BA71B}"/>
    <cellStyle name="Percent 2 2 4 2 2 2 2" xfId="2745" xr:uid="{2C91C8C8-D766-4BA8-A611-A4B020B766F2}"/>
    <cellStyle name="Percent 2 2 4 2 2 3" xfId="2139" xr:uid="{EA76B81E-DBB6-4068-8F0D-19BAD90F5903}"/>
    <cellStyle name="Percent 2 2 4 2 3" xfId="1237" xr:uid="{FF847B61-B2E3-4D77-ACFF-3977073B7ADF}"/>
    <cellStyle name="Percent 2 2 4 2 3 2" xfId="2442" xr:uid="{883C5FFB-3435-496E-AE59-ED3E8AD0DCF5}"/>
    <cellStyle name="Percent 2 2 4 2 4" xfId="1837" xr:uid="{94F60FEA-3BEC-4891-A79C-0CAE2BC2FF2A}"/>
    <cellStyle name="Percent 2 2 4 3" xfId="797" xr:uid="{E0F6D691-3B89-426E-86D4-5A6BA61F434E}"/>
    <cellStyle name="Percent 2 2 4 3 2" xfId="1387" xr:uid="{B71A70A1-FA22-4F07-B2EF-DF2993291EC2}"/>
    <cellStyle name="Percent 2 2 4 3 2 2" xfId="2593" xr:uid="{AFCC851B-0C02-496B-8411-412C6A4FE208}"/>
    <cellStyle name="Percent 2 2 4 3 3" xfId="1987" xr:uid="{F00504DB-0E86-4315-9F8A-AF18F776C3FA}"/>
    <cellStyle name="Percent 2 2 4 4" xfId="1088" xr:uid="{7B8D6D9E-9F3B-4B34-AA1E-5B668EF2B31C}"/>
    <cellStyle name="Percent 2 2 4 4 2" xfId="2290" xr:uid="{298F8883-C2CE-491C-971D-DD0BD6C1EACD}"/>
    <cellStyle name="Percent 2 2 4 5" xfId="1686" xr:uid="{26D6E5A0-DC97-465B-86E5-313D8B14878C}"/>
    <cellStyle name="Percent 2 2 5" xfId="585" xr:uid="{877F0EBE-6DDE-4E0D-AC05-65C5F341B20B}"/>
    <cellStyle name="Percent 2 2 5 2" xfId="868" xr:uid="{4B4180B9-E273-4EE5-870E-8B9A7E95E5FF}"/>
    <cellStyle name="Percent 2 2 5 2 2" xfId="1459" xr:uid="{9FE4B1D6-5713-4B93-ACC1-C09B2FE282FA}"/>
    <cellStyle name="Percent 2 2 5 2 2 2" xfId="2667" xr:uid="{92A00265-7517-4C35-906F-E49767845188}"/>
    <cellStyle name="Percent 2 2 5 2 3" xfId="2061" xr:uid="{DC64013C-3F80-42BF-BB30-DE47FAB49880}"/>
    <cellStyle name="Percent 2 2 5 3" xfId="1160" xr:uid="{B8DF5AC1-1DE9-461D-BC3B-08D0AE393275}"/>
    <cellStyle name="Percent 2 2 5 3 2" xfId="2364" xr:uid="{ECEB13D7-BF40-4E13-B8C3-57E1BA1EA99E}"/>
    <cellStyle name="Percent 2 2 5 4" xfId="1759" xr:uid="{22E28B43-9DDE-489A-BF57-B11AE5CAD406}"/>
    <cellStyle name="Percent 2 2 6" xfId="723" xr:uid="{9A18C6E3-8FA3-4B56-96F9-72BCA379DC8F}"/>
    <cellStyle name="Percent 2 2 6 2" xfId="1310" xr:uid="{C0CB3E01-4B78-4BDA-8500-753DC9454736}"/>
    <cellStyle name="Percent 2 2 6 2 2" xfId="2515" xr:uid="{4AF90B8E-EF22-4F74-84E8-B8371E115CCE}"/>
    <cellStyle name="Percent 2 2 6 3" xfId="1909" xr:uid="{C60C70D5-829D-4F04-A7B6-BCC874036C9F}"/>
    <cellStyle name="Percent 2 2 7" xfId="1013" xr:uid="{03D5F715-797E-4764-A950-DA340EA50844}"/>
    <cellStyle name="Percent 2 2 7 2" xfId="2212" xr:uid="{321953BB-34CB-4460-B6ED-D57CBF40F936}"/>
    <cellStyle name="Percent 2 2 8" xfId="1608" xr:uid="{8E8565D1-0AD5-466A-8AA5-7A3C65B55A9D}"/>
    <cellStyle name="Percent 2 2 9" xfId="444" xr:uid="{35809219-5300-431E-85CB-515166A65809}"/>
    <cellStyle name="Percent 2 3" xfId="174" xr:uid="{6D487795-176A-4D0B-AC4B-EAFE0DCC0429}"/>
    <cellStyle name="Percent 2 3 2" xfId="309" xr:uid="{62DC2315-06A1-4813-BB47-91C2104C18F5}"/>
    <cellStyle name="Percent 2 3 2 2" xfId="502" xr:uid="{8CFEFF40-6262-4186-8BDD-3D57616741FD}"/>
    <cellStyle name="Percent 2 3 2 2 2" xfId="574" xr:uid="{42A19FAC-DB33-475D-B9DE-50B9D0D6CBA6}"/>
    <cellStyle name="Percent 2 3 2 2 2 2" xfId="712" xr:uid="{1EC88F48-E05F-423E-ACAA-0DCAC477C9D7}"/>
    <cellStyle name="Percent 2 3 2 2 2 2 2" xfId="1000" xr:uid="{5D83640F-324D-4129-9B4A-797D06E4C79A}"/>
    <cellStyle name="Percent 2 3 2 2 2 2 2 2" xfId="1595" xr:uid="{7018F93F-9D7F-46F9-A395-478E01EADD4E}"/>
    <cellStyle name="Percent 2 3 2 2 2 2 2 2 2" xfId="2804" xr:uid="{7C30E771-05C2-4E73-8C5F-1F5AAAA84CFC}"/>
    <cellStyle name="Percent 2 3 2 2 2 2 2 3" xfId="2198" xr:uid="{DD78D5F8-EF3F-442A-8698-895D6AAC4B09}"/>
    <cellStyle name="Percent 2 3 2 2 2 2 3" xfId="1296" xr:uid="{45552C95-5E57-4330-93D5-A671BF6171C3}"/>
    <cellStyle name="Percent 2 3 2 2 2 2 3 2" xfId="2501" xr:uid="{67C56FB5-8807-4934-87EC-5B7F89C6FEE9}"/>
    <cellStyle name="Percent 2 3 2 2 2 2 4" xfId="1896" xr:uid="{3BCE32FB-AFBA-4985-B396-6FCA9C8C61C5}"/>
    <cellStyle name="Percent 2 3 2 2 2 3" xfId="855" xr:uid="{93FA147A-C94C-4A2D-B5E1-1A4FED5D3CED}"/>
    <cellStyle name="Percent 2 3 2 2 2 3 2" xfId="1446" xr:uid="{8460E9EB-8F9B-4A66-B3A2-5639AAD9EBA1}"/>
    <cellStyle name="Percent 2 3 2 2 2 3 2 2" xfId="2652" xr:uid="{AEE5468B-BB16-4E04-B6B5-EE89F42DF26E}"/>
    <cellStyle name="Percent 2 3 2 2 2 3 3" xfId="2046" xr:uid="{AB86B6A5-B00C-4445-99C0-7DDDA03F60CF}"/>
    <cellStyle name="Percent 2 3 2 2 2 4" xfId="1146" xr:uid="{E7C1D2AC-B5AC-49F6-AD5B-69BEF08E6AF2}"/>
    <cellStyle name="Percent 2 3 2 2 2 4 2" xfId="2349" xr:uid="{A3A9D4A3-66BC-491E-9B3B-62135244B2F9}"/>
    <cellStyle name="Percent 2 3 2 2 2 5" xfId="1745" xr:uid="{AAB00A36-19E3-4C57-8A9E-4C71A882EAEE}"/>
    <cellStyle name="Percent 2 3 2 2 3" xfId="641" xr:uid="{000A36AF-798D-46DB-92B5-6FB4565DCDC2}"/>
    <cellStyle name="Percent 2 3 2 2 3 2" xfId="925" xr:uid="{01A9BCE0-9CDE-44FF-9C11-B053D650F5BC}"/>
    <cellStyle name="Percent 2 3 2 2 3 2 2" xfId="1517" xr:uid="{DF4CDFB3-DFAA-4BA1-B740-74B42E2E5AF4}"/>
    <cellStyle name="Percent 2 3 2 2 3 2 2 2" xfId="2726" xr:uid="{E654F0AA-4056-4139-893D-C3BFF2330EC4}"/>
    <cellStyle name="Percent 2 3 2 2 3 2 3" xfId="2120" xr:uid="{6E0C012C-93E4-44BC-A482-D841E8AF4DF8}"/>
    <cellStyle name="Percent 2 3 2 2 3 3" xfId="1218" xr:uid="{9FAF2397-F0DE-4E37-BCCA-B430DF7E02EA}"/>
    <cellStyle name="Percent 2 3 2 2 3 3 2" xfId="2423" xr:uid="{438F9217-8E58-4160-807A-ECDBA4EA19E6}"/>
    <cellStyle name="Percent 2 3 2 2 3 4" xfId="1818" xr:uid="{053B22EB-16EB-483A-98A3-23EA41738112}"/>
    <cellStyle name="Percent 2 3 2 2 4" xfId="780" xr:uid="{9893D3BE-8B88-4DDE-9529-F22CCB1FEB99}"/>
    <cellStyle name="Percent 2 3 2 2 4 2" xfId="1368" xr:uid="{258DB7AD-BA55-4BB5-A7B2-E2726B87C07F}"/>
    <cellStyle name="Percent 2 3 2 2 4 2 2" xfId="2574" xr:uid="{403723AE-8697-4716-B287-5BD41E6E03A2}"/>
    <cellStyle name="Percent 2 3 2 2 4 3" xfId="1968" xr:uid="{C53F1E91-5402-4B2C-BDA1-68AB23E466F4}"/>
    <cellStyle name="Percent 2 3 2 2 5" xfId="1070" xr:uid="{C0B7C521-173C-4851-9EC0-0B0C2E2234A5}"/>
    <cellStyle name="Percent 2 3 2 2 5 2" xfId="2271" xr:uid="{E1EF4178-A151-42A4-8B43-8D23BD4BF5C5}"/>
    <cellStyle name="Percent 2 3 2 2 6" xfId="1667" xr:uid="{7C42FFB0-5BE5-406D-BA3F-581D3AB3604D}"/>
    <cellStyle name="Percent 2 3 2 3" xfId="540" xr:uid="{C86167E7-9886-4106-B13C-96E74B4448F7}"/>
    <cellStyle name="Percent 2 3 2 3 2" xfId="678" xr:uid="{2E65A6F7-5E97-455D-B80F-53A80FE02DCE}"/>
    <cellStyle name="Percent 2 3 2 3 2 2" xfId="964" xr:uid="{74A4E6F0-87DF-4272-A6FD-30361FB38054}"/>
    <cellStyle name="Percent 2 3 2 3 2 2 2" xfId="1559" xr:uid="{C5ADC6E1-23EE-43A7-BEB9-A997AB478C8A}"/>
    <cellStyle name="Percent 2 3 2 3 2 2 2 2" xfId="2768" xr:uid="{25CF9741-70FC-4B03-83E4-13A8AD19F6D2}"/>
    <cellStyle name="Percent 2 3 2 3 2 2 3" xfId="2162" xr:uid="{D8229A84-00F0-4A45-B627-A71194A3F49D}"/>
    <cellStyle name="Percent 2 3 2 3 2 3" xfId="1260" xr:uid="{91A27802-DF93-4D37-859A-09A53246804A}"/>
    <cellStyle name="Percent 2 3 2 3 2 3 2" xfId="2465" xr:uid="{A6D34F45-FEB0-4E0C-92B9-2915DC75FAA2}"/>
    <cellStyle name="Percent 2 3 2 3 2 4" xfId="1860" xr:uid="{6AE9B289-D0C8-447A-B089-CB7B48B79B16}"/>
    <cellStyle name="Percent 2 3 2 3 3" xfId="819" xr:uid="{2761F565-FAB7-4EEB-8A8A-C470B7F05DBB}"/>
    <cellStyle name="Percent 2 3 2 3 3 2" xfId="1410" xr:uid="{71552C52-EF4C-49E1-8403-D583037A1BA8}"/>
    <cellStyle name="Percent 2 3 2 3 3 2 2" xfId="2616" xr:uid="{A3EC2C31-CEDE-4AB7-BB9E-8E8268B4AA69}"/>
    <cellStyle name="Percent 2 3 2 3 3 3" xfId="2010" xr:uid="{D56CF64C-57E0-47E8-A271-F212983B3FFD}"/>
    <cellStyle name="Percent 2 3 2 3 4" xfId="1111" xr:uid="{6C4E2F25-75FD-4397-80A0-AEF9F246F64B}"/>
    <cellStyle name="Percent 2 3 2 3 4 2" xfId="2313" xr:uid="{A09D7B6F-3AD3-48E5-BECF-1F8295F4359A}"/>
    <cellStyle name="Percent 2 3 2 3 5" xfId="1709" xr:uid="{6F9EFBF8-22A0-4F52-A81D-E4DAD20FD132}"/>
    <cellStyle name="Percent 2 3 2 4" xfId="608" xr:uid="{1FF56F8F-2D56-4A0E-82F8-41841B486267}"/>
    <cellStyle name="Percent 2 3 2 4 2" xfId="890" xr:uid="{7D62596B-0A22-4EFC-BA3C-22B585B1F699}"/>
    <cellStyle name="Percent 2 3 2 4 2 2" xfId="1481" xr:uid="{EB79D01E-E8E5-4B1B-BD16-8484E66E141D}"/>
    <cellStyle name="Percent 2 3 2 4 2 2 2" xfId="2690" xr:uid="{89EAE6B1-9D9A-47FF-97F3-F4DF18E85864}"/>
    <cellStyle name="Percent 2 3 2 4 2 3" xfId="2084" xr:uid="{965CE1CB-7800-4061-97D2-F0177235A792}"/>
    <cellStyle name="Percent 2 3 2 4 3" xfId="1182" xr:uid="{D16FD26A-879B-4F8A-A0FC-054582FB9E74}"/>
    <cellStyle name="Percent 2 3 2 4 3 2" xfId="2387" xr:uid="{D64390BD-D8FF-414D-A1FA-D44E40C247B7}"/>
    <cellStyle name="Percent 2 3 2 4 4" xfId="1782" xr:uid="{094C54FF-54CC-49AC-AEA7-A85DC74EAE32}"/>
    <cellStyle name="Percent 2 3 2 5" xfId="745" xr:uid="{7918AF62-484A-4E2E-A424-E8F8A00AD28D}"/>
    <cellStyle name="Percent 2 3 2 5 2" xfId="1332" xr:uid="{00E1B0F0-F18C-4457-A3DF-8A9F3A1FC6B9}"/>
    <cellStyle name="Percent 2 3 2 5 2 2" xfId="2538" xr:uid="{B5BCE27D-9227-4138-8F98-B65187D0DA1E}"/>
    <cellStyle name="Percent 2 3 2 5 3" xfId="1932" xr:uid="{FF08B11B-3DBF-4F96-8978-B40E51E7FFAF}"/>
    <cellStyle name="Percent 2 3 2 6" xfId="1035" xr:uid="{DA6C4E9D-2F75-473A-8A6E-E1BB4713EDFF}"/>
    <cellStyle name="Percent 2 3 2 6 2" xfId="2235" xr:uid="{F38EED7D-D821-4742-B688-853336E504E8}"/>
    <cellStyle name="Percent 2 3 2 7" xfId="1631" xr:uid="{12FE3227-0D94-4292-860A-AC3D12087EAD}"/>
    <cellStyle name="Percent 2 3 2 8" xfId="470" xr:uid="{2445F510-C9B3-4D4E-84C2-F15025CFE875}"/>
    <cellStyle name="Percent 2 3 3" xfId="488" xr:uid="{AD3B828C-08BF-4D25-8C3D-5582BAB958D3}"/>
    <cellStyle name="Percent 2 3 3 2" xfId="559" xr:uid="{195A3B8D-F954-4A5D-B793-76E62EF00182}"/>
    <cellStyle name="Percent 2 3 3 2 2" xfId="697" xr:uid="{78E852F7-430C-47EB-AAF8-499765A63DED}"/>
    <cellStyle name="Percent 2 3 3 2 2 2" xfId="985" xr:uid="{539909A5-5BAC-4F67-9B57-62EA34A42065}"/>
    <cellStyle name="Percent 2 3 3 2 2 2 2" xfId="1580" xr:uid="{B6338ADE-0F4D-4D43-B958-CC19981FB5D9}"/>
    <cellStyle name="Percent 2 3 3 2 2 2 2 2" xfId="2789" xr:uid="{00186384-B43A-4D6E-B699-A7B632F3382E}"/>
    <cellStyle name="Percent 2 3 3 2 2 2 3" xfId="2183" xr:uid="{1E1533C2-74AC-41D9-A42E-368EA0312767}"/>
    <cellStyle name="Percent 2 3 3 2 2 3" xfId="1281" xr:uid="{0ED0CCEA-3A89-4537-BA85-61A621ADFA03}"/>
    <cellStyle name="Percent 2 3 3 2 2 3 2" xfId="2486" xr:uid="{9DF1879A-A2E3-4D82-AC68-D70564E970D5}"/>
    <cellStyle name="Percent 2 3 3 2 2 4" xfId="1881" xr:uid="{82D28F7B-5EB7-4DFB-A4C8-87445B7E0E5F}"/>
    <cellStyle name="Percent 2 3 3 2 3" xfId="840" xr:uid="{6D65F27D-1C5B-4FD6-869B-D08987246CED}"/>
    <cellStyle name="Percent 2 3 3 2 3 2" xfId="1431" xr:uid="{B1D482A7-4AE2-4EBA-8DE7-7EACB696F789}"/>
    <cellStyle name="Percent 2 3 3 2 3 2 2" xfId="2637" xr:uid="{91ADF986-BC7B-4A34-B4E3-7F714C7EA6B3}"/>
    <cellStyle name="Percent 2 3 3 2 3 3" xfId="2031" xr:uid="{8740906C-E09B-49F7-B054-5BE734FFA6CE}"/>
    <cellStyle name="Percent 2 3 3 2 4" xfId="1131" xr:uid="{D018B884-4383-49B0-8781-44B2F653C7C2}"/>
    <cellStyle name="Percent 2 3 3 2 4 2" xfId="2334" xr:uid="{7516E750-C52E-4D61-82A7-6CD500F0A8FB}"/>
    <cellStyle name="Percent 2 3 3 2 5" xfId="1730" xr:uid="{9FEE9781-9386-4FA0-8800-01C45B9394BF}"/>
    <cellStyle name="Percent 2 3 3 3" xfId="626" xr:uid="{F538A4D2-654A-4FAB-B257-4D4C28DFB417}"/>
    <cellStyle name="Percent 2 3 3 3 2" xfId="910" xr:uid="{4A17C69F-F642-464E-BF74-AEAAE5A187AE}"/>
    <cellStyle name="Percent 2 3 3 3 2 2" xfId="1502" xr:uid="{DE86D03D-65A2-416D-AFCB-55C319B0EB3D}"/>
    <cellStyle name="Percent 2 3 3 3 2 2 2" xfId="2711" xr:uid="{6C66FE71-52B6-4186-9B32-C42580AFF987}"/>
    <cellStyle name="Percent 2 3 3 3 2 3" xfId="2105" xr:uid="{359D6A42-60A1-4084-A271-5DF9E954F194}"/>
    <cellStyle name="Percent 2 3 3 3 3" xfId="1203" xr:uid="{08744634-6438-4E0D-A4CA-166766283E19}"/>
    <cellStyle name="Percent 2 3 3 3 3 2" xfId="2408" xr:uid="{4E29F2DB-3483-41F1-81C8-7899CB536CDE}"/>
    <cellStyle name="Percent 2 3 3 3 4" xfId="1803" xr:uid="{62AD444A-61FB-48C8-B33F-0C7624F69146}"/>
    <cellStyle name="Percent 2 3 3 4" xfId="765" xr:uid="{92CAA671-6DB6-40B3-8D99-6FFD25AAA21A}"/>
    <cellStyle name="Percent 2 3 3 4 2" xfId="1353" xr:uid="{D72FF1DB-80C9-4E27-8A43-F59E6E10CCAE}"/>
    <cellStyle name="Percent 2 3 3 4 2 2" xfId="2559" xr:uid="{6836194D-A031-43FA-8CEE-0943E9BF076B}"/>
    <cellStyle name="Percent 2 3 3 4 3" xfId="1953" xr:uid="{DFF477E4-ED09-4D84-9694-1F0BDE5460CC}"/>
    <cellStyle name="Percent 2 3 3 5" xfId="1055" xr:uid="{344FD663-0256-4B32-B2A8-FAB5E8420E7B}"/>
    <cellStyle name="Percent 2 3 3 5 2" xfId="2256" xr:uid="{817BE3C9-236B-4FA1-9F34-9ED5AA48FC5E}"/>
    <cellStyle name="Percent 2 3 3 6" xfId="1652" xr:uid="{0220C75E-ADD1-4027-88BB-5003BC374218}"/>
    <cellStyle name="Percent 2 3 4" xfId="525" xr:uid="{8F5103B5-60D8-4544-B7BC-5DA25CD9805F}"/>
    <cellStyle name="Percent 2 3 4 2" xfId="663" xr:uid="{3C988C1B-9A56-46C7-9DB6-B2CDCDDE2E67}"/>
    <cellStyle name="Percent 2 3 4 2 2" xfId="949" xr:uid="{EF212FC9-3694-4663-9B2E-AEDC6BD0F829}"/>
    <cellStyle name="Percent 2 3 4 2 2 2" xfId="1544" xr:uid="{99BB0E45-DEDC-406C-A046-C464B37DB33F}"/>
    <cellStyle name="Percent 2 3 4 2 2 2 2" xfId="2753" xr:uid="{B023831E-1C44-497F-8B58-CBA0965BD33E}"/>
    <cellStyle name="Percent 2 3 4 2 2 3" xfId="2147" xr:uid="{6D06EAB4-A829-48D4-AA04-0589694D97E0}"/>
    <cellStyle name="Percent 2 3 4 2 3" xfId="1245" xr:uid="{A8F97A80-71CE-4998-BB80-B9958E043650}"/>
    <cellStyle name="Percent 2 3 4 2 3 2" xfId="2450" xr:uid="{DF621147-0356-46B2-9442-055C34754032}"/>
    <cellStyle name="Percent 2 3 4 2 4" xfId="1845" xr:uid="{C2F02906-94F3-4249-8A76-415EBFF41FA0}"/>
    <cellStyle name="Percent 2 3 4 3" xfId="804" xr:uid="{DC754B37-2AF3-4709-A9D9-21C148425ED9}"/>
    <cellStyle name="Percent 2 3 4 3 2" xfId="1395" xr:uid="{6AB142CE-57F7-4901-98DB-B7CA8973B8A3}"/>
    <cellStyle name="Percent 2 3 4 3 2 2" xfId="2601" xr:uid="{83C9E7BA-B39D-4E2A-A560-781E7285BD57}"/>
    <cellStyle name="Percent 2 3 4 3 3" xfId="1995" xr:uid="{0FECDAE6-AF1C-4858-9AC3-FCF1041BF5ED}"/>
    <cellStyle name="Percent 2 3 4 4" xfId="1096" xr:uid="{235E62EE-594B-4C69-8148-B9DE53F48A2F}"/>
    <cellStyle name="Percent 2 3 4 4 2" xfId="2298" xr:uid="{31929FE8-E8B3-4BBA-91BC-E6AB9B7E1653}"/>
    <cellStyle name="Percent 2 3 4 5" xfId="1694" xr:uid="{C265791E-AB2D-42AA-885E-3EF89418E198}"/>
    <cellStyle name="Percent 2 3 5" xfId="593" xr:uid="{A0E135B7-76C7-4F97-990B-16C76D8F8224}"/>
    <cellStyle name="Percent 2 3 5 2" xfId="875" xr:uid="{C0859E52-B5FC-4CC9-8751-343C724F11D9}"/>
    <cellStyle name="Percent 2 3 5 2 2" xfId="1466" xr:uid="{2874695E-156D-4AC1-946C-DD5E83CCFAEF}"/>
    <cellStyle name="Percent 2 3 5 2 2 2" xfId="2675" xr:uid="{30D8EC20-FCB0-450E-ACC7-3C9242A20ECD}"/>
    <cellStyle name="Percent 2 3 5 2 3" xfId="2069" xr:uid="{351E6C10-9920-4D9E-B355-C658C1E6BA2B}"/>
    <cellStyle name="Percent 2 3 5 3" xfId="1167" xr:uid="{2EE2E87C-0274-4822-8E31-CFE8F6F8CAD4}"/>
    <cellStyle name="Percent 2 3 5 3 2" xfId="2372" xr:uid="{8CEDAB9F-E8DE-4D41-A16C-FEF8E92B8AA4}"/>
    <cellStyle name="Percent 2 3 5 4" xfId="1767" xr:uid="{D303A2EE-532C-4A94-8D6B-D1975B9AE709}"/>
    <cellStyle name="Percent 2 3 6" xfId="730" xr:uid="{9404D267-A83E-45A7-B7D9-284074F71745}"/>
    <cellStyle name="Percent 2 3 6 2" xfId="1317" xr:uid="{47E14F94-8F0C-4CE3-B1E3-8A55BF94103B}"/>
    <cellStyle name="Percent 2 3 6 2 2" xfId="2523" xr:uid="{DCFF199A-E578-42C9-A350-04D17982DA55}"/>
    <cellStyle name="Percent 2 3 6 3" xfId="1917" xr:uid="{0FB7BDD9-239E-4204-B783-A7A3AA82AB15}"/>
    <cellStyle name="Percent 2 3 7" xfId="1020" xr:uid="{8BA4215C-ED80-4302-8966-5A85D461CDA1}"/>
    <cellStyle name="Percent 2 3 7 2" xfId="2220" xr:uid="{A93486D6-3522-4EFC-B51B-0FEC78D42F45}"/>
    <cellStyle name="Percent 2 3 8" xfId="1616" xr:uid="{0666FD08-98D1-4631-9FAC-94FC596BB321}"/>
    <cellStyle name="Percent 2 3 9" xfId="457" xr:uid="{F53F8C4F-87CC-47A6-952C-0E166F880689}"/>
    <cellStyle name="Percent 2 4" xfId="217" xr:uid="{9901DDC2-49FA-4E77-95F9-461A685B3E97}"/>
    <cellStyle name="Percent 2 4 2" xfId="491" xr:uid="{57C0C7DC-3F6C-4DD4-939E-9DA5FC02623E}"/>
    <cellStyle name="Percent 2 4 2 2" xfId="562" xr:uid="{B422AF98-2DA4-46F4-A542-DA380829A955}"/>
    <cellStyle name="Percent 2 4 2 2 2" xfId="700" xr:uid="{8A3CCABB-9524-4149-95F6-D530280C59C7}"/>
    <cellStyle name="Percent 2 4 2 2 2 2" xfId="988" xr:uid="{359F224F-EA6A-46AA-9BBA-8A1A2FE56549}"/>
    <cellStyle name="Percent 2 4 2 2 2 2 2" xfId="1583" xr:uid="{D0CD2AE1-B25E-4EE5-A330-4B380B094142}"/>
    <cellStyle name="Percent 2 4 2 2 2 2 2 2" xfId="2792" xr:uid="{3A53D4E7-696C-4303-B99C-BD798F4DDEFF}"/>
    <cellStyle name="Percent 2 4 2 2 2 2 3" xfId="2186" xr:uid="{3A6EC48A-D587-4FD6-B6AF-145E1FC891ED}"/>
    <cellStyle name="Percent 2 4 2 2 2 3" xfId="1284" xr:uid="{93441AD0-3507-41C9-8DD0-090232DD68DB}"/>
    <cellStyle name="Percent 2 4 2 2 2 3 2" xfId="2489" xr:uid="{3B5728A3-06A5-4B9A-B3BA-47D80E58C8BA}"/>
    <cellStyle name="Percent 2 4 2 2 2 4" xfId="1884" xr:uid="{5745A33D-C6AE-4928-9963-79D6F3A40305}"/>
    <cellStyle name="Percent 2 4 2 2 3" xfId="843" xr:uid="{A53D975A-5781-4DD7-8E66-8E86BC1A185B}"/>
    <cellStyle name="Percent 2 4 2 2 3 2" xfId="1434" xr:uid="{8280F923-56C6-443E-94B3-7E55FDDED2B8}"/>
    <cellStyle name="Percent 2 4 2 2 3 2 2" xfId="2640" xr:uid="{3448CDC4-7174-4A1D-8EBC-9165938B709D}"/>
    <cellStyle name="Percent 2 4 2 2 3 3" xfId="2034" xr:uid="{2C56AE11-C170-4673-95E5-C2B72ABB4E76}"/>
    <cellStyle name="Percent 2 4 2 2 4" xfId="1134" xr:uid="{27097A54-148A-4EAB-8527-216E7CE800CE}"/>
    <cellStyle name="Percent 2 4 2 2 4 2" xfId="2337" xr:uid="{9E94D3AE-9A8E-4107-811C-43680E6BC6B9}"/>
    <cellStyle name="Percent 2 4 2 2 5" xfId="1733" xr:uid="{8ECB0825-4753-472D-B1DC-C97E343FD7C7}"/>
    <cellStyle name="Percent 2 4 2 3" xfId="629" xr:uid="{8173A9DC-FAC6-41BC-88ED-00C68FDA57A7}"/>
    <cellStyle name="Percent 2 4 2 3 2" xfId="913" xr:uid="{DB1F7979-E56C-4632-916A-48236F50E6FF}"/>
    <cellStyle name="Percent 2 4 2 3 2 2" xfId="1505" xr:uid="{1268EFA2-730A-42CD-A079-464C33AC2FA1}"/>
    <cellStyle name="Percent 2 4 2 3 2 2 2" xfId="2714" xr:uid="{888E9C48-D6E1-4CE0-B388-234975C8BA9F}"/>
    <cellStyle name="Percent 2 4 2 3 2 3" xfId="2108" xr:uid="{504F4458-ADD6-4B63-B270-AABB8DEA9317}"/>
    <cellStyle name="Percent 2 4 2 3 3" xfId="1206" xr:uid="{CC11737A-479D-42A2-A902-21B6CBE59F0F}"/>
    <cellStyle name="Percent 2 4 2 3 3 2" xfId="2411" xr:uid="{F7A742B7-278B-4C9F-842A-98CA0899043E}"/>
    <cellStyle name="Percent 2 4 2 3 4" xfId="1806" xr:uid="{9F0F4A95-11C8-4DA8-B17F-35781657520D}"/>
    <cellStyle name="Percent 2 4 2 4" xfId="768" xr:uid="{68B42939-9E12-40BD-B7BB-EB879817A19D}"/>
    <cellStyle name="Percent 2 4 2 4 2" xfId="1356" xr:uid="{A84C2861-5EE7-4BD0-8922-4278E42A28A8}"/>
    <cellStyle name="Percent 2 4 2 4 2 2" xfId="2562" xr:uid="{54374E27-EFEC-458F-BE02-B183E1FDCBBB}"/>
    <cellStyle name="Percent 2 4 2 4 3" xfId="1956" xr:uid="{BE22EB87-7DA1-4E24-BAF8-C36C4AAE2D92}"/>
    <cellStyle name="Percent 2 4 2 5" xfId="1058" xr:uid="{C096D398-DA22-47C4-A0FA-372B104A3268}"/>
    <cellStyle name="Percent 2 4 2 5 2" xfId="2259" xr:uid="{A03EAE6F-6275-41DD-AADA-F8D03C816A80}"/>
    <cellStyle name="Percent 2 4 2 6" xfId="1655" xr:uid="{6924D120-D182-4404-B692-61C3EFE1FAF4}"/>
    <cellStyle name="Percent 2 4 3" xfId="528" xr:uid="{CCC5E2C6-B55B-420F-A16F-35BDB52A3F92}"/>
    <cellStyle name="Percent 2 4 3 2" xfId="666" xr:uid="{DD7E2B83-BA14-48DA-9ADF-5904BD3EA6A6}"/>
    <cellStyle name="Percent 2 4 3 2 2" xfId="952" xr:uid="{60AE4BCE-9FB5-41F3-99D6-50538A9BB135}"/>
    <cellStyle name="Percent 2 4 3 2 2 2" xfId="1547" xr:uid="{3823DA15-9A5E-4A72-AEF2-09A2131A5FE7}"/>
    <cellStyle name="Percent 2 4 3 2 2 2 2" xfId="2756" xr:uid="{A934F957-64C9-46D7-A535-EFBF5ACBE7B6}"/>
    <cellStyle name="Percent 2 4 3 2 2 3" xfId="2150" xr:uid="{57C1FD45-FA78-40D8-9CEF-89164EED0863}"/>
    <cellStyle name="Percent 2 4 3 2 3" xfId="1248" xr:uid="{2379957B-61A5-494A-8C6C-B1F99984349D}"/>
    <cellStyle name="Percent 2 4 3 2 3 2" xfId="2453" xr:uid="{CAB5148B-2FBF-40DB-8DE1-7814454E345E}"/>
    <cellStyle name="Percent 2 4 3 2 4" xfId="1848" xr:uid="{1DA09F85-F940-4055-A150-04DBD9F770A5}"/>
    <cellStyle name="Percent 2 4 3 3" xfId="807" xr:uid="{D0EDC49C-3D19-45CF-BD0C-2EB471AD2EA9}"/>
    <cellStyle name="Percent 2 4 3 3 2" xfId="1398" xr:uid="{7D5E50AD-CEBA-49A7-AA70-6C904818A9E8}"/>
    <cellStyle name="Percent 2 4 3 3 2 2" xfId="2604" xr:uid="{BD366831-2FCA-4C52-8531-F423DBE80E3F}"/>
    <cellStyle name="Percent 2 4 3 3 3" xfId="1998" xr:uid="{8993B03A-A2BC-4DE3-BFC6-8506FD038E15}"/>
    <cellStyle name="Percent 2 4 3 4" xfId="1099" xr:uid="{507DB2A5-50B8-4241-A06A-761877156958}"/>
    <cellStyle name="Percent 2 4 3 4 2" xfId="2301" xr:uid="{867F6B08-0F33-4EE3-9568-2B86849666AE}"/>
    <cellStyle name="Percent 2 4 3 5" xfId="1697" xr:uid="{0CC798BF-11B5-479D-96AB-CE39FC09CD5F}"/>
    <cellStyle name="Percent 2 4 4" xfId="596" xr:uid="{FD0641FA-5E01-45DA-8D1C-B41DA8CFF1FC}"/>
    <cellStyle name="Percent 2 4 4 2" xfId="878" xr:uid="{277B8AF3-6FA4-461B-953F-B83A9F9AC5BE}"/>
    <cellStyle name="Percent 2 4 4 2 2" xfId="1469" xr:uid="{A063050E-96FD-4583-8A8D-4F6B522D4CE8}"/>
    <cellStyle name="Percent 2 4 4 2 2 2" xfId="2678" xr:uid="{A0721FF2-912A-420E-9ACD-2D3C0990DB4B}"/>
    <cellStyle name="Percent 2 4 4 2 3" xfId="2072" xr:uid="{C5E4CBB7-33E8-4D4E-A3E6-094813F2D741}"/>
    <cellStyle name="Percent 2 4 4 3" xfId="1170" xr:uid="{C790F9D8-3899-4F9B-880C-50D1113D9A14}"/>
    <cellStyle name="Percent 2 4 4 3 2" xfId="2375" xr:uid="{4506EB2F-52F4-4B67-8268-13F0ECEAF122}"/>
    <cellStyle name="Percent 2 4 4 4" xfId="1770" xr:uid="{3F609C07-842C-44B1-8FF6-211469B754DE}"/>
    <cellStyle name="Percent 2 4 5" xfId="733" xr:uid="{2A181E52-B663-4259-B652-C30EF48C6602}"/>
    <cellStyle name="Percent 2 4 5 2" xfId="1320" xr:uid="{D661E053-FE26-4FCB-B580-98A039B544F5}"/>
    <cellStyle name="Percent 2 4 5 2 2" xfId="2526" xr:uid="{6ADC4B4E-5A01-4F26-A95F-CCB1E1474F23}"/>
    <cellStyle name="Percent 2 4 5 3" xfId="1920" xr:uid="{8A01054E-BEC7-44EF-A4CF-D0524148BCDD}"/>
    <cellStyle name="Percent 2 4 6" xfId="1023" xr:uid="{27867443-8255-49BA-8D60-49AB91D0DD13}"/>
    <cellStyle name="Percent 2 4 6 2" xfId="2223" xr:uid="{E362CC07-3F36-4461-9F10-9D83884C5072}"/>
    <cellStyle name="Percent 2 4 7" xfId="1619" xr:uid="{917994EF-F234-4BC8-8748-1428E0C58AB8}"/>
    <cellStyle name="Percent 2 4 8" xfId="461" xr:uid="{CB7E1971-0D85-4119-8C09-75B92F497357}"/>
    <cellStyle name="Percent 2 5" xfId="64" xr:uid="{0E79C225-8175-4AD5-AA9C-C03CA83100A0}"/>
    <cellStyle name="Percent 2 5 2" xfId="544" xr:uid="{317EF640-D564-48C4-BBE6-1B6A69CCFED4}"/>
    <cellStyle name="Percent 2 5 2 2" xfId="683" xr:uid="{C028733A-369A-405F-A398-BDD28B41F124}"/>
    <cellStyle name="Percent 2 5 2 2 2" xfId="969" xr:uid="{E66F9A4C-B113-48CE-8392-3F1ADCFC70B2}"/>
    <cellStyle name="Percent 2 5 2 2 2 2" xfId="1564" xr:uid="{2480D06C-D12A-4399-8F18-53C9C157D5D8}"/>
    <cellStyle name="Percent 2 5 2 2 2 2 2" xfId="2773" xr:uid="{AA783B49-A26C-4054-BA37-9D5746F79CED}"/>
    <cellStyle name="Percent 2 5 2 2 2 3" xfId="2167" xr:uid="{3AE08C0E-8E86-4C01-ADBE-2EDBE2C90303}"/>
    <cellStyle name="Percent 2 5 2 2 3" xfId="1265" xr:uid="{D0A03089-6D07-4265-9152-EA6056C51B7C}"/>
    <cellStyle name="Percent 2 5 2 2 3 2" xfId="2470" xr:uid="{68A827F8-4862-4A19-BA6A-2D2013316291}"/>
    <cellStyle name="Percent 2 5 2 2 4" xfId="1865" xr:uid="{D4D4EDE8-9735-4C3D-917B-2EDCCB9884C6}"/>
    <cellStyle name="Percent 2 5 2 3" xfId="824" xr:uid="{1BBF4A9E-BAB2-4880-B529-7DD3FAA2A16E}"/>
    <cellStyle name="Percent 2 5 2 3 2" xfId="1415" xr:uid="{00ACBBB7-913B-4A3F-95E4-F3BC1F9AFCF6}"/>
    <cellStyle name="Percent 2 5 2 3 2 2" xfId="2621" xr:uid="{7AD25507-F729-4AF4-AF23-264A3BCD06C4}"/>
    <cellStyle name="Percent 2 5 2 3 3" xfId="2015" xr:uid="{75FF01F6-98AB-4A31-AF4B-66C7D7B73BCD}"/>
    <cellStyle name="Percent 2 5 2 4" xfId="1115" xr:uid="{92CBA9B2-FE2D-4536-8FF5-C398B07E4ED9}"/>
    <cellStyle name="Percent 2 5 2 4 2" xfId="2318" xr:uid="{20FA7088-8BA2-4AC3-87FE-68BDD484A2B5}"/>
    <cellStyle name="Percent 2 5 2 5" xfId="1714" xr:uid="{093444D9-08E0-4C1E-B396-08FAB3089C4E}"/>
    <cellStyle name="Percent 2 5 3" xfId="612" xr:uid="{31B7F4E3-3AAF-4A73-A917-147A16B3008B}"/>
    <cellStyle name="Percent 2 5 3 2" xfId="895" xr:uid="{7433FAE3-EBE0-4DC0-B3FE-CD93124E32F0}"/>
    <cellStyle name="Percent 2 5 3 2 2" xfId="1486" xr:uid="{44D1A436-CC2F-44D0-8A9E-D8ACFFB7378C}"/>
    <cellStyle name="Percent 2 5 3 2 2 2" xfId="2695" xr:uid="{F3BA9D36-9433-47FC-8276-E9C253BB100C}"/>
    <cellStyle name="Percent 2 5 3 2 3" xfId="2089" xr:uid="{C6AC2AB6-A429-490E-9369-6EF04088D896}"/>
    <cellStyle name="Percent 2 5 3 3" xfId="1187" xr:uid="{FD5B4C93-D65D-4120-A7DC-2787A73E37FA}"/>
    <cellStyle name="Percent 2 5 3 3 2" xfId="2392" xr:uid="{945D59F6-085F-4EED-AFD8-5F38EDC2B076}"/>
    <cellStyle name="Percent 2 5 3 4" xfId="1787" xr:uid="{B21925C6-AA4B-4838-8AD3-A5A65511A33E}"/>
    <cellStyle name="Percent 2 5 4" xfId="750" xr:uid="{6288C260-B613-450C-91B5-B7262E144844}"/>
    <cellStyle name="Percent 2 5 4 2" xfId="1337" xr:uid="{94E107CB-43BB-44F0-BD71-CD4AA30C8F53}"/>
    <cellStyle name="Percent 2 5 4 2 2" xfId="2543" xr:uid="{601FEA71-1231-4C19-ABFC-3249898F4532}"/>
    <cellStyle name="Percent 2 5 4 3" xfId="1937" xr:uid="{F9A1771E-11A0-4A29-9827-8DE58A31F08D}"/>
    <cellStyle name="Percent 2 5 5" xfId="1039" xr:uid="{59234522-F619-4962-BED9-4F1C93412FC2}"/>
    <cellStyle name="Percent 2 5 5 2" xfId="2240" xr:uid="{BBCDAE9F-ABD7-41B7-936B-3B45AFB0102B}"/>
    <cellStyle name="Percent 2 5 6" xfId="1636" xr:uid="{A7BF12D8-E1F5-4E10-89B7-F1687A9F4646}"/>
    <cellStyle name="Percent 2 5 7" xfId="475" xr:uid="{AD87D5A2-66DB-4736-89EF-CE11B4DE911C}"/>
    <cellStyle name="Percent 2 6" xfId="510" xr:uid="{D804FF2A-8250-47C9-96B8-BACAD686E517}"/>
    <cellStyle name="Percent 2 6 2" xfId="649" xr:uid="{73BE01E7-7356-4DE5-B7ED-2A706E7DB84E}"/>
    <cellStyle name="Percent 2 6 2 2" xfId="934" xr:uid="{F44E4AE7-359F-47B2-9B0F-E40B1E35E9CB}"/>
    <cellStyle name="Percent 2 6 2 2 2" xfId="1528" xr:uid="{4BCADC6A-A05F-4E13-94FB-CC14B7D0426B}"/>
    <cellStyle name="Percent 2 6 2 2 2 2" xfId="2737" xr:uid="{B9A92D67-B2A6-4B2B-8911-BF113B992078}"/>
    <cellStyle name="Percent 2 6 2 2 3" xfId="2131" xr:uid="{A10D5F75-8D60-44D1-81C8-9573FEEF5744}"/>
    <cellStyle name="Percent 2 6 2 3" xfId="1229" xr:uid="{DCA89B16-F433-4025-B556-2E79DDCC0BC2}"/>
    <cellStyle name="Percent 2 6 2 3 2" xfId="2434" xr:uid="{3CBE44BC-7A91-4D80-B80B-77C46F478D44}"/>
    <cellStyle name="Percent 2 6 2 4" xfId="1829" xr:uid="{B9B50E2D-F05A-4033-90A7-77D8E63C8239}"/>
    <cellStyle name="Percent 2 6 3" xfId="789" xr:uid="{88010005-6A1A-405A-9065-A557B0AE9CEA}"/>
    <cellStyle name="Percent 2 6 3 2" xfId="1379" xr:uid="{8D5083C4-42BB-40BD-A41A-4FCF6DFB0394}"/>
    <cellStyle name="Percent 2 6 3 2 2" xfId="2585" xr:uid="{27E00DB9-E72E-422A-8744-1CE054FC9A9C}"/>
    <cellStyle name="Percent 2 6 3 3" xfId="1979" xr:uid="{B8CAB92F-3D2D-421B-B658-EDB60E0E36A4}"/>
    <cellStyle name="Percent 2 6 4" xfId="1080" xr:uid="{09036AC3-E20F-4EB9-A72F-18931A1B65EF}"/>
    <cellStyle name="Percent 2 6 4 2" xfId="2282" xr:uid="{20990661-ACE2-4ED4-84B2-2AEE3F60D2A1}"/>
    <cellStyle name="Percent 2 6 5" xfId="1678" xr:uid="{67A089CC-0A1F-4D41-A906-46DBD66ACC6C}"/>
    <cellStyle name="Percent 2 7" xfId="579" xr:uid="{A9F64A83-2E1D-46FD-8792-9016B02E3DF6}"/>
    <cellStyle name="Percent 2 7 2" xfId="861" xr:uid="{7C506C92-8B19-4B52-A40C-E1CD684FF83A}"/>
    <cellStyle name="Percent 2 7 2 2" xfId="1452" xr:uid="{FF95D412-4413-495E-B198-75844B580E1F}"/>
    <cellStyle name="Percent 2 7 2 2 2" xfId="2659" xr:uid="{3C3E565D-C504-4A98-B767-4CAD819C0F98}"/>
    <cellStyle name="Percent 2 7 2 3" xfId="2053" xr:uid="{429A7723-657C-438A-8B71-F045D3A88D2E}"/>
    <cellStyle name="Percent 2 7 3" xfId="1153" xr:uid="{CBFF0CCD-7D18-45BE-B349-95DB47FDFD11}"/>
    <cellStyle name="Percent 2 7 3 2" xfId="2356" xr:uid="{E5656CF5-CB37-4CF5-8B0D-8CC1C55C2E32}"/>
    <cellStyle name="Percent 2 7 4" xfId="1751" xr:uid="{92AB4059-5EEB-4A33-A6C0-DAA7DF4383BC}"/>
    <cellStyle name="Percent 2 8" xfId="716" xr:uid="{529238B4-BBE5-4464-A16D-6429A299BBA2}"/>
    <cellStyle name="Percent 2 8 2" xfId="1303" xr:uid="{4E9F5305-C529-47FD-B6F4-08DA8FA891AD}"/>
    <cellStyle name="Percent 2 8 2 2" xfId="2508" xr:uid="{BF68AD30-7BBB-45ED-97C4-897C3CEA955E}"/>
    <cellStyle name="Percent 2 8 3" xfId="1902" xr:uid="{D339B684-B73D-42C5-84A5-EF9B31088076}"/>
    <cellStyle name="Percent 2 9" xfId="1006" xr:uid="{677D06C9-1D06-42CD-837B-11D485C28DF2}"/>
    <cellStyle name="Percent 2 9 2" xfId="2205" xr:uid="{7ADD335C-7090-4408-BB36-348BB2150385}"/>
    <cellStyle name="Percent 3" xfId="66" xr:uid="{3B62EB34-4F00-4DDD-97C2-138537FFDA29}"/>
    <cellStyle name="Percent 3 2" xfId="177" xr:uid="{73E3F20B-49F6-43DA-B63C-D7707CF42670}"/>
    <cellStyle name="Percent 3 2 2" xfId="178" xr:uid="{2C505537-4CFA-46A3-8523-2C6E4C3C86B9}"/>
    <cellStyle name="Percent 3 2 2 2" xfId="313" xr:uid="{A4F954B7-C173-4F58-9667-199E256CA36F}"/>
    <cellStyle name="Percent 3 2 2 3" xfId="419" xr:uid="{D067766D-DE89-4003-B1B1-822F4998BA92}"/>
    <cellStyle name="Percent 3 2 3" xfId="312" xr:uid="{1E2FED94-A942-4F2F-8386-CC507B615F6D}"/>
    <cellStyle name="Percent 3 2 4" xfId="373" xr:uid="{736A8C1F-9CE6-42B1-AA48-8F69C794C5EB}"/>
    <cellStyle name="Percent 3 3" xfId="179" xr:uid="{3D1E932C-BD91-41CB-9729-83C5ACDAB63D}"/>
    <cellStyle name="Percent 3 3 2" xfId="314" xr:uid="{1B050A30-2A20-4A48-980E-625972D02AF7}"/>
    <cellStyle name="Percent 3 3 3" xfId="422" xr:uid="{165A7679-B39E-4FB4-9B6F-D140AEB261E1}"/>
    <cellStyle name="Percent 3 4" xfId="176" xr:uid="{3AD27CBF-319B-4199-8C84-56FAB07149D0}"/>
    <cellStyle name="Percent 3 4 2" xfId="311" xr:uid="{5FE0D09E-4B9E-4C3D-8A41-148F3C977C5E}"/>
    <cellStyle name="Percent 3 5" xfId="417" xr:uid="{A80F25D1-292E-44C9-8034-CA55007D4644}"/>
    <cellStyle name="Percent 3 6" xfId="2868" xr:uid="{2AB99B17-542F-4E67-9DF6-51A897852831}"/>
    <cellStyle name="Percent 4" xfId="180" xr:uid="{DA843A5C-CCF9-4D1A-AEAA-A10D98480652}"/>
    <cellStyle name="Percent 4 2" xfId="181" xr:uid="{3EB6072F-8163-425E-BB7A-72B4D5B19973}"/>
    <cellStyle name="Percent 4 2 2" xfId="316" xr:uid="{589FC259-B85A-45D9-AB17-810399216016}"/>
    <cellStyle name="Percent 4 3" xfId="315" xr:uid="{C662081F-A45B-4B38-B4BE-29FEE5954C69}"/>
    <cellStyle name="Percent 4 4" xfId="2830" xr:uid="{34FB0868-7077-4E68-BBA5-24B5B426E30E}"/>
    <cellStyle name="Percent 5" xfId="182" xr:uid="{1F2FCECB-7CF1-41B9-A8A1-885540E59EF6}"/>
    <cellStyle name="Percent 5 2" xfId="317" xr:uid="{4C0D54B9-A31E-49C0-B93B-BC683AFEC5BC}"/>
    <cellStyle name="Percent 6" xfId="183" xr:uid="{7EDF7307-38F2-4590-87F6-46E873FA93A0}"/>
    <cellStyle name="Percent 6 2" xfId="184" xr:uid="{8BAC6A48-2E40-4522-B312-ED0DCF0644A2}"/>
    <cellStyle name="Percent 6 2 2" xfId="319" xr:uid="{BC7EDF30-49D2-4BDA-932B-1E67B680E7E4}"/>
    <cellStyle name="Percent 6 3" xfId="318" xr:uid="{A9AB691B-62B3-43DA-8241-2E602DC73376}"/>
    <cellStyle name="Percent 7" xfId="185" xr:uid="{2F5AD0D0-BD32-4726-B285-57CBEB3A10F5}"/>
    <cellStyle name="Percent 7 2" xfId="186" xr:uid="{22E7C058-6320-4C36-9379-CAF944D9BF8E}"/>
    <cellStyle name="Percent 7 2 2" xfId="321" xr:uid="{B10C17C1-D931-4A00-BF67-9898FC9BED6A}"/>
    <cellStyle name="Percent 7 3" xfId="320" xr:uid="{147D4C3D-C199-4B18-A859-15EC4E8C88F9}"/>
    <cellStyle name="Percent 8" xfId="340" xr:uid="{B1CA4733-05DC-44DB-825D-8CC281A0A697}"/>
    <cellStyle name="Title" xfId="11" builtinId="15" customBuiltin="1"/>
    <cellStyle name="Title 2" xfId="2908" xr:uid="{D2CFA994-F502-4156-AFF8-66C7221A1050}"/>
    <cellStyle name="Title 3" xfId="2921" xr:uid="{C6B0785B-4948-4A61-8835-3E61FBC82CDA}"/>
    <cellStyle name="Title 4" xfId="2968" xr:uid="{6B4F827A-1F5C-4C19-8CFF-36B2F6B9B14C}"/>
    <cellStyle name="Title 5" xfId="2834" xr:uid="{E61079D5-7668-4F02-8658-0D62ACC0E1B4}"/>
    <cellStyle name="Total" xfId="25" builtinId="25" customBuiltin="1"/>
    <cellStyle name="Total 2" xfId="2915" xr:uid="{5111D56B-4734-4D74-9471-44A4B83D1CA5}"/>
    <cellStyle name="Total 3" xfId="2909" xr:uid="{6E33EC9D-28EE-47D7-BA75-E32279C236A2}"/>
    <cellStyle name="Warning Text" xfId="23" builtinId="11" customBuiltin="1"/>
    <cellStyle name="Warning Text 2" xfId="2910" xr:uid="{BB1BDE5F-A88B-4E73-A77A-E309B099F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\Volume_1\Documents%20and%20Settings\Trevor%20Munian\Local%20Settings\Temporary%20Internet%20Files\OLK5A\My%20Personal%20Files\Business%20Models\FinancialMetrics9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ny\work\Sappi\lin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Infracor\INFRACOR\4000%20-%20Formal%20Contracts\4182%20-%20Islamic%20Institute\06.%20Certificates\MM%20Dallas%20Infracor%20Cert06%2020Apr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da\c\My%20Documents\Excel\work\9815lepogoconstrual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gerhardm\My%20Documents\Estimates\Pepper%20Street%20to%20Pretor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Infracor\INFRACOR\4000%20-%20Formal%20Contracts\4092%20-%20Cura315Water\05.%20Payment%20Cert\4092.cert02.30sept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VOICE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ll\c\WORK\Yolande\Algemeen\Rudi%20model%20fin%20r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%20Statement1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CC-Projects\C%20PROJECTS\C2045%20(HVDB)%20MENLYN%20MAINE%20Times%20Square\4.%20Building%20&amp;%20Civil%20(Pre-Contract)\4.4%20Measurements%20%20Bills%20of%20Quantities\frikkie%20to%20atterbury%20QUANTITIES\BILL%20OF%20QUANTITIES%20C2045%20-%20frikkie%20to%20atterbury.xlsx?7AAE703E" TargetMode="External"/><Relationship Id="rId1" Type="http://schemas.openxmlformats.org/officeDocument/2006/relationships/externalLinkPath" Target="file:///\\7AAE703E\BILL%20OF%20QUANTITIES%20C2045%20-%20frikkie%20to%20atterbur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\MY%20DOCUMENTS\Documents%20and%20Settings\twee\My%20Documents\INFRACOR\4035%20-%20MNT%20Centurion%20Pipeline\05%20-%20Payment%20certificates\4035.cert3.28jan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FRACOR-PDC\Company\Users\Pieter%20Hoyer\AppData\Local\Microsoft\Windows\Temporary%20Internet%20Files\Content.Outlook\XT70PMN4\MOTS%20Hoyer%20Bill%20Awar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da\marinda%20-%20c\MSOffice\Excel\work\9535wk-segooafinal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1.1.10\local\PROJECTS\DELTABEC\P23069%20LANSERIA%20INTERNATIONAL%20AIRPORT%20APRON%20STORMWATER%20RUNOFF\QUANTITIES\BoQ\REV%2000\P23069_BOQ_LIA%20APRON%20STORMWATER%20RUNOFF_Civil_REV%2000.xlsx" TargetMode="External"/><Relationship Id="rId1" Type="http://schemas.openxmlformats.org/officeDocument/2006/relationships/externalLinkPath" Target="file:///\\10.11.1.10\local\PROJECTS\DELTABEC\P23069%20LANSERIA%20INTERNATIONAL%20AIRPORT%20APRON%20STORMWATER%20RUNOFF\QUANTITIES\BoQ\REV%2000\P23069_BOQ_LIA%20APRON%20STORMWATER%20RUNOFF_Civil_REV%2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ashFlow"/>
      <sheetName val="CumulativeCF"/>
      <sheetName val="Payback"/>
      <sheetName val="ROI"/>
      <sheetName val="NPV"/>
      <sheetName val="IRR"/>
    </sheetNames>
    <sheetDataSet>
      <sheetData sheetId="0">
        <row r="42">
          <cell r="J42" t="str">
            <v>$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"/>
      <sheetName val="#REF"/>
      <sheetName val="Sheet1"/>
      <sheetName val="Viability"/>
      <sheetName val="ESTIMATE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T"/>
      <sheetName val="SUMMARY"/>
      <sheetName val="Part A"/>
      <sheetName val="Part B"/>
      <sheetName val="Part C"/>
      <sheetName val="VO1"/>
      <sheetName val="VO2"/>
      <sheetName val="VO3"/>
      <sheetName val="VO4"/>
      <sheetName val="VO5"/>
      <sheetName val="VO6"/>
      <sheetName val="VO7"/>
      <sheetName val="VO8"/>
      <sheetName val="Sheet1"/>
    </sheetNames>
    <sheetDataSet>
      <sheetData sheetId="0">
        <row r="5">
          <cell r="D5">
            <v>6</v>
          </cell>
        </row>
      </sheetData>
      <sheetData sheetId="1"/>
      <sheetData sheetId="2">
        <row r="1">
          <cell r="A1" t="str">
            <v>C1943 - MENLYN MAINE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31A"/>
      <sheetName val="9431C"/>
      <sheetName val="9431D"/>
      <sheetName val="9431G"/>
      <sheetName val="9431L"/>
      <sheetName val="9431P"/>
      <sheetName val="ALTERNATIVE"/>
      <sheetName val="Summary"/>
    </sheetNames>
    <sheetDataSet>
      <sheetData sheetId="0">
        <row r="1">
          <cell r="C1" t="str">
            <v>SHORT DESCRIPTION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Exec summ"/>
      <sheetName val="Summary"/>
      <sheetName val="Summary Split"/>
      <sheetName val="Viability"/>
      <sheetName val="Basis"/>
      <sheetName val="Assumptions"/>
      <sheetName val="Exclusions"/>
      <sheetName val="Estimate"/>
      <sheetName val="Areas"/>
      <sheetName val="Estimate Parking"/>
      <sheetName val="Estimate Apartments"/>
      <sheetName val="Estimate retail"/>
      <sheetName val="Rates"/>
      <sheetName val="DIMS"/>
      <sheetName val="Changes"/>
      <sheetName val="Savings"/>
      <sheetName val="PS"/>
      <sheetName val="Option"/>
      <sheetName val="A"/>
      <sheetName val="A-Areas (2)"/>
      <sheetName val="A-Areas (3)"/>
      <sheetName val="A-Areas (4)"/>
      <sheetName val="A-Areas (5)"/>
      <sheetName val="B"/>
      <sheetName val="Elements"/>
      <sheetName val="C"/>
      <sheetName val="Benchmarking"/>
      <sheetName val="D"/>
      <sheetName val="Fees"/>
      <sheetName val="E"/>
      <sheetName val="Sundry Fees"/>
      <sheetName val="F"/>
      <sheetName val="Risks"/>
      <sheetName val="G"/>
      <sheetName val="Cashflow"/>
      <sheetName val="H"/>
      <sheetName val="FF&amp;E"/>
      <sheetName val="Room data shee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ITEM</v>
          </cell>
        </row>
        <row r="12">
          <cell r="M12">
            <v>7148055</v>
          </cell>
        </row>
        <row r="19">
          <cell r="M19">
            <v>500000</v>
          </cell>
          <cell r="O19">
            <v>500000</v>
          </cell>
          <cell r="P19">
            <v>500000</v>
          </cell>
        </row>
        <row r="24">
          <cell r="M24" t="str">
            <v>Excluding</v>
          </cell>
        </row>
        <row r="29">
          <cell r="M29" t="str">
            <v>Excluding</v>
          </cell>
        </row>
        <row r="41">
          <cell r="M41" t="str">
            <v>Excluding</v>
          </cell>
        </row>
        <row r="53">
          <cell r="M53" t="str">
            <v>Excluding</v>
          </cell>
        </row>
        <row r="65">
          <cell r="M65" t="str">
            <v>Excluding</v>
          </cell>
        </row>
        <row r="77">
          <cell r="M77" t="str">
            <v>Excluding</v>
          </cell>
        </row>
        <row r="89">
          <cell r="M89" t="str">
            <v>Excluding</v>
          </cell>
        </row>
        <row r="101">
          <cell r="M101" t="str">
            <v>Excluding</v>
          </cell>
        </row>
        <row r="113">
          <cell r="M113" t="str">
            <v>Excluding</v>
          </cell>
        </row>
        <row r="128">
          <cell r="M128" t="str">
            <v>Excluding</v>
          </cell>
        </row>
        <row r="143">
          <cell r="M143" t="str">
            <v>Excluding</v>
          </cell>
        </row>
        <row r="158">
          <cell r="M158" t="str">
            <v>Excluding</v>
          </cell>
        </row>
        <row r="166">
          <cell r="M166" t="str">
            <v>BQ</v>
          </cell>
        </row>
        <row r="172">
          <cell r="M172" t="str">
            <v>BQ</v>
          </cell>
        </row>
        <row r="178">
          <cell r="M178" t="str">
            <v>BQ</v>
          </cell>
        </row>
        <row r="184">
          <cell r="M184" t="str">
            <v>BQ</v>
          </cell>
        </row>
        <row r="190">
          <cell r="M190" t="str">
            <v>BQ</v>
          </cell>
        </row>
        <row r="198">
          <cell r="M198" t="str">
            <v>BQ</v>
          </cell>
        </row>
        <row r="203">
          <cell r="M203" t="str">
            <v>Excluded</v>
          </cell>
        </row>
        <row r="207">
          <cell r="M207" t="str">
            <v>Included</v>
          </cell>
        </row>
        <row r="211">
          <cell r="M211" t="str">
            <v>Included</v>
          </cell>
        </row>
        <row r="212">
          <cell r="O212">
            <v>0</v>
          </cell>
          <cell r="P212">
            <v>0</v>
          </cell>
        </row>
        <row r="217">
          <cell r="M217" t="str">
            <v>BQ</v>
          </cell>
        </row>
        <row r="223">
          <cell r="M223">
            <v>5940</v>
          </cell>
        </row>
        <row r="232">
          <cell r="M232" t="str">
            <v>Excluded</v>
          </cell>
        </row>
        <row r="242">
          <cell r="M242" t="str">
            <v>BQ</v>
          </cell>
        </row>
        <row r="247">
          <cell r="M247" t="str">
            <v>BQ</v>
          </cell>
        </row>
        <row r="269">
          <cell r="M269">
            <v>41818.5</v>
          </cell>
        </row>
        <row r="290">
          <cell r="M290">
            <v>2893.33</v>
          </cell>
        </row>
        <row r="300">
          <cell r="M300" t="str">
            <v>Excluded</v>
          </cell>
        </row>
        <row r="303">
          <cell r="M303">
            <v>22350</v>
          </cell>
          <cell r="N303">
            <v>22350</v>
          </cell>
        </row>
        <row r="305">
          <cell r="M305" t="str">
            <v>Excluded</v>
          </cell>
          <cell r="N305">
            <v>0</v>
          </cell>
          <cell r="O305">
            <v>73001.83</v>
          </cell>
          <cell r="P305">
            <v>73000</v>
          </cell>
        </row>
        <row r="312">
          <cell r="M312" t="str">
            <v>BQ</v>
          </cell>
        </row>
        <row r="320">
          <cell r="M320" t="str">
            <v>BQ</v>
          </cell>
        </row>
        <row r="329">
          <cell r="M329" t="str">
            <v>BQ</v>
          </cell>
        </row>
        <row r="338">
          <cell r="M338" t="str">
            <v>BQ</v>
          </cell>
        </row>
        <row r="346">
          <cell r="M346" t="str">
            <v>BQ</v>
          </cell>
        </row>
        <row r="354">
          <cell r="M354">
            <v>3632598.5</v>
          </cell>
        </row>
        <row r="360">
          <cell r="M360">
            <v>2265725</v>
          </cell>
        </row>
        <row r="366">
          <cell r="M366">
            <v>2626534.2720000003</v>
          </cell>
        </row>
        <row r="372">
          <cell r="M372">
            <v>312975</v>
          </cell>
        </row>
        <row r="378">
          <cell r="M378">
            <v>165132</v>
          </cell>
        </row>
        <row r="384">
          <cell r="M384">
            <v>1215972</v>
          </cell>
        </row>
        <row r="390">
          <cell r="M390">
            <v>139136.69699999999</v>
          </cell>
        </row>
        <row r="395">
          <cell r="M395" t="str">
            <v>Excluded</v>
          </cell>
        </row>
        <row r="400">
          <cell r="M400" t="str">
            <v>Excluded</v>
          </cell>
        </row>
        <row r="405">
          <cell r="M405">
            <v>34630.199999999997</v>
          </cell>
        </row>
        <row r="411">
          <cell r="M411">
            <v>197170.59999999998</v>
          </cell>
        </row>
        <row r="417">
          <cell r="M417">
            <v>130795.75</v>
          </cell>
        </row>
        <row r="424">
          <cell r="M424">
            <v>167992.65000000002</v>
          </cell>
        </row>
        <row r="431">
          <cell r="M431">
            <v>14803.95</v>
          </cell>
        </row>
        <row r="438">
          <cell r="M438">
            <v>25119.800000000003</v>
          </cell>
        </row>
        <row r="444">
          <cell r="M444">
            <v>301083.5</v>
          </cell>
        </row>
        <row r="449">
          <cell r="M449">
            <v>40000</v>
          </cell>
          <cell r="O449">
            <v>11269669.919</v>
          </cell>
          <cell r="P449">
            <v>11270000</v>
          </cell>
        </row>
        <row r="456">
          <cell r="M456">
            <v>1849260</v>
          </cell>
        </row>
        <row r="458">
          <cell r="O458">
            <v>1849260</v>
          </cell>
          <cell r="P458">
            <v>1849000</v>
          </cell>
        </row>
        <row r="464">
          <cell r="M464">
            <v>1186800</v>
          </cell>
        </row>
        <row r="468">
          <cell r="M468">
            <v>166146</v>
          </cell>
        </row>
        <row r="472">
          <cell r="M472">
            <v>9156.24</v>
          </cell>
        </row>
        <row r="476">
          <cell r="M476" t="str">
            <v>Included</v>
          </cell>
        </row>
        <row r="479">
          <cell r="M479">
            <v>3855.6</v>
          </cell>
        </row>
        <row r="483">
          <cell r="M483">
            <v>24624</v>
          </cell>
        </row>
        <row r="485">
          <cell r="O485">
            <v>1390581.84</v>
          </cell>
          <cell r="P485">
            <v>1391000</v>
          </cell>
        </row>
        <row r="490">
          <cell r="M490">
            <v>58500</v>
          </cell>
        </row>
        <row r="493">
          <cell r="M493">
            <v>19075.5</v>
          </cell>
        </row>
        <row r="494">
          <cell r="O494">
            <v>77575.5</v>
          </cell>
          <cell r="P494">
            <v>78000</v>
          </cell>
        </row>
        <row r="499">
          <cell r="M499">
            <v>407700</v>
          </cell>
        </row>
        <row r="502">
          <cell r="M502">
            <v>7022350</v>
          </cell>
        </row>
        <row r="506">
          <cell r="M506" t="str">
            <v>Included</v>
          </cell>
          <cell r="O506">
            <v>7430050</v>
          </cell>
          <cell r="P506">
            <v>7430000</v>
          </cell>
        </row>
        <row r="511">
          <cell r="M511" t="str">
            <v>Excluded</v>
          </cell>
        </row>
        <row r="514">
          <cell r="M514" t="str">
            <v>Excluded</v>
          </cell>
        </row>
        <row r="518">
          <cell r="M518">
            <v>389000</v>
          </cell>
        </row>
        <row r="519">
          <cell r="O519">
            <v>389000</v>
          </cell>
          <cell r="P519">
            <v>389000</v>
          </cell>
        </row>
        <row r="524">
          <cell r="M524">
            <v>1330</v>
          </cell>
        </row>
        <row r="530">
          <cell r="M530">
            <v>131240</v>
          </cell>
        </row>
        <row r="534">
          <cell r="M534">
            <v>8000</v>
          </cell>
        </row>
        <row r="537">
          <cell r="M537">
            <v>60000</v>
          </cell>
        </row>
        <row r="541">
          <cell r="M541">
            <v>7000</v>
          </cell>
        </row>
        <row r="544">
          <cell r="M544">
            <v>5000</v>
          </cell>
        </row>
        <row r="545">
          <cell r="O545">
            <v>212570</v>
          </cell>
          <cell r="P545">
            <v>213000</v>
          </cell>
        </row>
        <row r="550">
          <cell r="M550">
            <v>30630</v>
          </cell>
        </row>
        <row r="554">
          <cell r="M554">
            <v>53888</v>
          </cell>
        </row>
        <row r="558">
          <cell r="M558">
            <v>573750</v>
          </cell>
        </row>
        <row r="562">
          <cell r="M562">
            <v>38250</v>
          </cell>
        </row>
        <row r="564">
          <cell r="O564">
            <v>696518</v>
          </cell>
          <cell r="P564">
            <v>697000</v>
          </cell>
        </row>
        <row r="571">
          <cell r="M571">
            <v>39661</v>
          </cell>
        </row>
        <row r="579">
          <cell r="M579">
            <v>856492</v>
          </cell>
        </row>
        <row r="585">
          <cell r="M585">
            <v>143780</v>
          </cell>
        </row>
        <row r="589">
          <cell r="O589">
            <v>1039933</v>
          </cell>
          <cell r="P589">
            <v>1040000</v>
          </cell>
        </row>
        <row r="594">
          <cell r="M594" t="str">
            <v>N/A</v>
          </cell>
        </row>
        <row r="597">
          <cell r="M597" t="str">
            <v>N/A</v>
          </cell>
        </row>
        <row r="603">
          <cell r="M603" t="str">
            <v>N/A</v>
          </cell>
        </row>
        <row r="606">
          <cell r="M606" t="str">
            <v>N/A</v>
          </cell>
        </row>
        <row r="611">
          <cell r="O611">
            <v>0</v>
          </cell>
          <cell r="P611">
            <v>0</v>
          </cell>
        </row>
        <row r="616">
          <cell r="M616">
            <v>36450</v>
          </cell>
        </row>
        <row r="620">
          <cell r="M620">
            <v>112320</v>
          </cell>
        </row>
        <row r="622">
          <cell r="O622">
            <v>148770</v>
          </cell>
          <cell r="P622">
            <v>149000</v>
          </cell>
        </row>
        <row r="627">
          <cell r="M627" t="str">
            <v>Excluded</v>
          </cell>
        </row>
        <row r="628">
          <cell r="O628">
            <v>0</v>
          </cell>
          <cell r="P628">
            <v>0</v>
          </cell>
        </row>
        <row r="633">
          <cell r="M633">
            <v>12000</v>
          </cell>
          <cell r="O633">
            <v>12000</v>
          </cell>
          <cell r="P633">
            <v>12000</v>
          </cell>
        </row>
        <row r="644">
          <cell r="M644">
            <v>584010</v>
          </cell>
        </row>
        <row r="648">
          <cell r="M648">
            <v>837225.25</v>
          </cell>
        </row>
        <row r="650">
          <cell r="O650">
            <v>1421235.25</v>
          </cell>
          <cell r="P650">
            <v>1421000</v>
          </cell>
        </row>
        <row r="655">
          <cell r="M655">
            <v>22610</v>
          </cell>
        </row>
        <row r="661">
          <cell r="M661">
            <v>3990</v>
          </cell>
        </row>
        <row r="667">
          <cell r="M667">
            <v>700910</v>
          </cell>
        </row>
        <row r="674">
          <cell r="M674">
            <v>490280</v>
          </cell>
        </row>
        <row r="681">
          <cell r="M681" t="str">
            <v>Excluded</v>
          </cell>
        </row>
        <row r="685">
          <cell r="O685">
            <v>1217790</v>
          </cell>
          <cell r="P685">
            <v>1218000</v>
          </cell>
        </row>
        <row r="690">
          <cell r="M690">
            <v>35000</v>
          </cell>
        </row>
        <row r="693">
          <cell r="M693">
            <v>360500</v>
          </cell>
        </row>
        <row r="694">
          <cell r="O694">
            <v>395500</v>
          </cell>
          <cell r="P694">
            <v>396000</v>
          </cell>
        </row>
        <row r="697">
          <cell r="M697">
            <v>82500</v>
          </cell>
        </row>
        <row r="700">
          <cell r="M700">
            <v>10000</v>
          </cell>
        </row>
        <row r="701">
          <cell r="O701">
            <v>92500</v>
          </cell>
          <cell r="P701">
            <v>93000</v>
          </cell>
        </row>
        <row r="704">
          <cell r="M704">
            <v>840000</v>
          </cell>
        </row>
        <row r="705">
          <cell r="O705">
            <v>840000</v>
          </cell>
          <cell r="P705">
            <v>840000</v>
          </cell>
        </row>
        <row r="708">
          <cell r="M708">
            <v>766220</v>
          </cell>
        </row>
        <row r="712">
          <cell r="M712">
            <v>93328</v>
          </cell>
        </row>
        <row r="714">
          <cell r="O714">
            <v>859548</v>
          </cell>
          <cell r="P714">
            <v>860000</v>
          </cell>
        </row>
        <row r="717">
          <cell r="M717">
            <v>1710</v>
          </cell>
        </row>
        <row r="719">
          <cell r="O719">
            <v>1710</v>
          </cell>
          <cell r="P719">
            <v>2000</v>
          </cell>
        </row>
        <row r="727">
          <cell r="M727">
            <v>15300</v>
          </cell>
        </row>
        <row r="730">
          <cell r="M730">
            <v>0</v>
          </cell>
        </row>
        <row r="733">
          <cell r="M733">
            <v>20484.5</v>
          </cell>
        </row>
        <row r="736">
          <cell r="M736">
            <v>2199.5</v>
          </cell>
        </row>
        <row r="740">
          <cell r="M740">
            <v>17600</v>
          </cell>
        </row>
        <row r="745">
          <cell r="M745">
            <v>15680</v>
          </cell>
        </row>
        <row r="749">
          <cell r="M749">
            <v>137600</v>
          </cell>
        </row>
        <row r="753">
          <cell r="M753">
            <v>5760</v>
          </cell>
        </row>
        <row r="758">
          <cell r="M758">
            <v>535488</v>
          </cell>
        </row>
        <row r="762">
          <cell r="M762">
            <v>2619840</v>
          </cell>
        </row>
        <row r="764">
          <cell r="O764">
            <v>3369952</v>
          </cell>
          <cell r="P764">
            <v>3370000</v>
          </cell>
        </row>
        <row r="769">
          <cell r="M769">
            <v>12903</v>
          </cell>
        </row>
        <row r="773">
          <cell r="M773">
            <v>1944936</v>
          </cell>
        </row>
        <row r="777">
          <cell r="M777" t="str">
            <v>Included</v>
          </cell>
        </row>
        <row r="781">
          <cell r="M781">
            <v>212839.2</v>
          </cell>
        </row>
        <row r="785">
          <cell r="M785">
            <v>15390</v>
          </cell>
        </row>
        <row r="789">
          <cell r="M789">
            <v>718200</v>
          </cell>
        </row>
        <row r="793">
          <cell r="M793">
            <v>70452</v>
          </cell>
        </row>
        <row r="797">
          <cell r="M797">
            <v>45360</v>
          </cell>
        </row>
        <row r="800">
          <cell r="M800">
            <v>600786</v>
          </cell>
        </row>
        <row r="804">
          <cell r="M804">
            <v>118360</v>
          </cell>
        </row>
        <row r="805">
          <cell r="O805">
            <v>3739226.2</v>
          </cell>
          <cell r="P805">
            <v>3739000</v>
          </cell>
        </row>
        <row r="810">
          <cell r="M810">
            <v>21804</v>
          </cell>
        </row>
        <row r="814">
          <cell r="M814">
            <v>215373</v>
          </cell>
        </row>
        <row r="818">
          <cell r="M818">
            <v>728643</v>
          </cell>
        </row>
        <row r="823">
          <cell r="M823">
            <v>266610</v>
          </cell>
        </row>
        <row r="826">
          <cell r="M826">
            <v>97757</v>
          </cell>
        </row>
        <row r="828">
          <cell r="M828">
            <v>2700</v>
          </cell>
        </row>
        <row r="831">
          <cell r="M831">
            <v>64500</v>
          </cell>
        </row>
        <row r="834">
          <cell r="M834">
            <v>39388</v>
          </cell>
        </row>
        <row r="838">
          <cell r="M838">
            <v>351</v>
          </cell>
        </row>
        <row r="841">
          <cell r="M841">
            <v>260340.6</v>
          </cell>
        </row>
        <row r="842">
          <cell r="O842">
            <v>1697466.6</v>
          </cell>
          <cell r="P842">
            <v>1697000</v>
          </cell>
        </row>
        <row r="852">
          <cell r="M852">
            <v>3399000</v>
          </cell>
        </row>
        <row r="853">
          <cell r="M853">
            <v>160800</v>
          </cell>
        </row>
        <row r="854">
          <cell r="M854">
            <v>1274000</v>
          </cell>
        </row>
        <row r="855">
          <cell r="M855">
            <v>824000</v>
          </cell>
          <cell r="O855">
            <v>5657800</v>
          </cell>
          <cell r="P855">
            <v>5658000</v>
          </cell>
        </row>
        <row r="861">
          <cell r="M861">
            <v>4800</v>
          </cell>
          <cell r="O861">
            <v>4800</v>
          </cell>
          <cell r="P861">
            <v>5000</v>
          </cell>
        </row>
        <row r="865">
          <cell r="M865" t="str">
            <v>Excluded</v>
          </cell>
        </row>
        <row r="866">
          <cell r="M866">
            <v>5000</v>
          </cell>
        </row>
        <row r="867">
          <cell r="M867">
            <v>10000</v>
          </cell>
        </row>
        <row r="868">
          <cell r="M868" t="str">
            <v>Excluded</v>
          </cell>
          <cell r="O868">
            <v>15000</v>
          </cell>
          <cell r="P868">
            <v>15000</v>
          </cell>
        </row>
        <row r="872">
          <cell r="M872">
            <v>30000</v>
          </cell>
        </row>
        <row r="873">
          <cell r="M873">
            <v>50000</v>
          </cell>
          <cell r="O873">
            <v>80000</v>
          </cell>
          <cell r="P873">
            <v>80000</v>
          </cell>
        </row>
        <row r="877">
          <cell r="M877">
            <v>100000</v>
          </cell>
          <cell r="O877">
            <v>100000</v>
          </cell>
          <cell r="P877">
            <v>100000</v>
          </cell>
        </row>
        <row r="882">
          <cell r="M882">
            <v>26600</v>
          </cell>
        </row>
        <row r="883">
          <cell r="M883" t="str">
            <v>Excluded</v>
          </cell>
        </row>
        <row r="884">
          <cell r="M884">
            <v>251720</v>
          </cell>
        </row>
        <row r="885">
          <cell r="M885">
            <v>2106570.4</v>
          </cell>
        </row>
        <row r="886">
          <cell r="M886">
            <v>338832</v>
          </cell>
        </row>
        <row r="887">
          <cell r="M887">
            <v>301500</v>
          </cell>
        </row>
        <row r="888">
          <cell r="M888">
            <v>64500</v>
          </cell>
        </row>
        <row r="890">
          <cell r="M890" t="str">
            <v>Excluded</v>
          </cell>
        </row>
        <row r="892">
          <cell r="M892" t="str">
            <v>Excluded</v>
          </cell>
        </row>
        <row r="894">
          <cell r="M894" t="str">
            <v>Excluded</v>
          </cell>
          <cell r="O894">
            <v>3089722.4</v>
          </cell>
          <cell r="P894">
            <v>3090000</v>
          </cell>
        </row>
        <row r="899">
          <cell r="M899">
            <v>2845500</v>
          </cell>
        </row>
        <row r="902">
          <cell r="M902">
            <v>243900</v>
          </cell>
        </row>
        <row r="903">
          <cell r="M903">
            <v>853650</v>
          </cell>
        </row>
        <row r="904">
          <cell r="M904">
            <v>1016250</v>
          </cell>
        </row>
        <row r="906">
          <cell r="M906">
            <v>445200</v>
          </cell>
        </row>
        <row r="907">
          <cell r="M907" t="str">
            <v>Excluded</v>
          </cell>
        </row>
        <row r="910">
          <cell r="M910">
            <v>609750</v>
          </cell>
        </row>
        <row r="912">
          <cell r="M912">
            <v>12000</v>
          </cell>
        </row>
        <row r="914">
          <cell r="M914" t="str">
            <v>Excluded</v>
          </cell>
        </row>
        <row r="916">
          <cell r="M916" t="str">
            <v>Excluded</v>
          </cell>
        </row>
        <row r="918">
          <cell r="M918" t="str">
            <v>Excluded</v>
          </cell>
        </row>
        <row r="920">
          <cell r="M920">
            <v>30000</v>
          </cell>
          <cell r="O920">
            <v>6056250</v>
          </cell>
          <cell r="P920">
            <v>6056000</v>
          </cell>
        </row>
        <row r="924">
          <cell r="M924">
            <v>68000</v>
          </cell>
        </row>
        <row r="926">
          <cell r="M926">
            <v>168000</v>
          </cell>
        </row>
        <row r="927">
          <cell r="M927">
            <v>294000</v>
          </cell>
        </row>
        <row r="928">
          <cell r="M928" t="str">
            <v>Excluded</v>
          </cell>
        </row>
        <row r="929">
          <cell r="M929" t="str">
            <v>Excluded</v>
          </cell>
        </row>
        <row r="930">
          <cell r="M930" t="str">
            <v>Excluded</v>
          </cell>
        </row>
        <row r="932">
          <cell r="M932">
            <v>297835.8</v>
          </cell>
        </row>
        <row r="933">
          <cell r="M933" t="str">
            <v>Excluded</v>
          </cell>
        </row>
        <row r="935">
          <cell r="M935">
            <v>20000</v>
          </cell>
        </row>
        <row r="936">
          <cell r="M936">
            <v>10000</v>
          </cell>
        </row>
        <row r="938">
          <cell r="M938">
            <v>0</v>
          </cell>
          <cell r="O938">
            <v>857835.8</v>
          </cell>
          <cell r="P938">
            <v>858000</v>
          </cell>
        </row>
        <row r="943">
          <cell r="M943">
            <v>2100000</v>
          </cell>
        </row>
        <row r="944">
          <cell r="M944">
            <v>60000</v>
          </cell>
          <cell r="O944">
            <v>2160000</v>
          </cell>
          <cell r="P944">
            <v>2160000</v>
          </cell>
        </row>
        <row r="948">
          <cell r="M948" t="str">
            <v>Excluded</v>
          </cell>
        </row>
        <row r="949">
          <cell r="M949">
            <v>2700</v>
          </cell>
        </row>
        <row r="950">
          <cell r="M950">
            <v>193500</v>
          </cell>
        </row>
        <row r="951">
          <cell r="M951" t="str">
            <v>Excluded</v>
          </cell>
          <cell r="O951">
            <v>196200</v>
          </cell>
          <cell r="P951">
            <v>196000</v>
          </cell>
        </row>
        <row r="955">
          <cell r="M955" t="str">
            <v>Excluded</v>
          </cell>
        </row>
        <row r="956">
          <cell r="M956">
            <v>103000</v>
          </cell>
        </row>
        <row r="957">
          <cell r="M957" t="str">
            <v>Excluded</v>
          </cell>
        </row>
        <row r="958">
          <cell r="M958" t="str">
            <v>Excluded</v>
          </cell>
        </row>
        <row r="960">
          <cell r="M960">
            <v>257500</v>
          </cell>
        </row>
        <row r="961">
          <cell r="M961" t="str">
            <v>Excluded</v>
          </cell>
        </row>
        <row r="962">
          <cell r="M962" t="str">
            <v>Excluded</v>
          </cell>
        </row>
        <row r="963">
          <cell r="M963" t="str">
            <v>Excluded</v>
          </cell>
        </row>
        <row r="965">
          <cell r="M965" t="str">
            <v>Excluded</v>
          </cell>
        </row>
        <row r="967">
          <cell r="M967">
            <v>20000</v>
          </cell>
        </row>
        <row r="969">
          <cell r="M969">
            <v>48000</v>
          </cell>
        </row>
        <row r="971">
          <cell r="M971">
            <v>122805</v>
          </cell>
        </row>
        <row r="972">
          <cell r="M972">
            <v>36050</v>
          </cell>
        </row>
        <row r="973">
          <cell r="M973" t="str">
            <v>Excluded</v>
          </cell>
        </row>
        <row r="975">
          <cell r="M975" t="str">
            <v>Excluded</v>
          </cell>
        </row>
        <row r="976">
          <cell r="M976" t="str">
            <v>Excluded</v>
          </cell>
        </row>
        <row r="978">
          <cell r="M978" t="str">
            <v>Excluded</v>
          </cell>
        </row>
        <row r="980">
          <cell r="M980" t="str">
            <v>Excluded</v>
          </cell>
        </row>
        <row r="982">
          <cell r="M982" t="str">
            <v>Excluded</v>
          </cell>
          <cell r="O982">
            <v>587355</v>
          </cell>
          <cell r="P982">
            <v>587000</v>
          </cell>
        </row>
        <row r="986">
          <cell r="M986">
            <v>292880</v>
          </cell>
        </row>
        <row r="987">
          <cell r="M987">
            <v>154486.1</v>
          </cell>
        </row>
        <row r="988">
          <cell r="M988">
            <v>302812.5</v>
          </cell>
        </row>
        <row r="989">
          <cell r="M989">
            <v>42891.8</v>
          </cell>
        </row>
        <row r="990">
          <cell r="M990">
            <v>108000</v>
          </cell>
        </row>
        <row r="991">
          <cell r="M991">
            <v>9810</v>
          </cell>
        </row>
        <row r="992">
          <cell r="M992">
            <v>29367.75</v>
          </cell>
        </row>
        <row r="996">
          <cell r="M996">
            <v>292880</v>
          </cell>
        </row>
        <row r="997">
          <cell r="M997">
            <v>154486.1</v>
          </cell>
        </row>
        <row r="998">
          <cell r="M998">
            <v>302812.5</v>
          </cell>
        </row>
        <row r="999">
          <cell r="M999">
            <v>42891.8</v>
          </cell>
        </row>
        <row r="1000">
          <cell r="M1000">
            <v>108000</v>
          </cell>
        </row>
        <row r="1001">
          <cell r="M1001">
            <v>9810</v>
          </cell>
        </row>
        <row r="1002">
          <cell r="M1002">
            <v>29367.75</v>
          </cell>
        </row>
        <row r="1009">
          <cell r="M1009">
            <v>10000</v>
          </cell>
        </row>
        <row r="1010">
          <cell r="M1010">
            <v>4000</v>
          </cell>
        </row>
        <row r="1011">
          <cell r="M1011" t="str">
            <v>Excluded</v>
          </cell>
        </row>
        <row r="1012">
          <cell r="M1012">
            <v>30000</v>
          </cell>
          <cell r="O1012">
            <v>44000</v>
          </cell>
          <cell r="P1012">
            <v>44000</v>
          </cell>
        </row>
        <row r="1017">
          <cell r="M1017">
            <v>1600</v>
          </cell>
        </row>
        <row r="1018">
          <cell r="M1018">
            <v>5000</v>
          </cell>
        </row>
        <row r="1019">
          <cell r="M1019">
            <v>2500</v>
          </cell>
        </row>
        <row r="1020">
          <cell r="M1020">
            <v>12000</v>
          </cell>
        </row>
        <row r="1021">
          <cell r="M1021">
            <v>5000</v>
          </cell>
        </row>
        <row r="1022">
          <cell r="M1022">
            <v>37000</v>
          </cell>
          <cell r="N1022">
            <v>37000</v>
          </cell>
        </row>
        <row r="1023">
          <cell r="M1023">
            <v>30000</v>
          </cell>
          <cell r="O1023">
            <v>93100</v>
          </cell>
          <cell r="P1023">
            <v>93000</v>
          </cell>
        </row>
        <row r="1027">
          <cell r="M1027" t="str">
            <v xml:space="preserve"> </v>
          </cell>
        </row>
        <row r="1030">
          <cell r="M1030">
            <v>124392</v>
          </cell>
        </row>
        <row r="1036">
          <cell r="M1036">
            <v>4749.9375</v>
          </cell>
        </row>
        <row r="1043">
          <cell r="M1043">
            <v>8000</v>
          </cell>
          <cell r="O1043">
            <v>137141.9375</v>
          </cell>
          <cell r="P1043">
            <v>137000</v>
          </cell>
        </row>
        <row r="1049">
          <cell r="M1049" t="str">
            <v>Excluded</v>
          </cell>
          <cell r="O1049">
            <v>0</v>
          </cell>
          <cell r="P1049">
            <v>0</v>
          </cell>
        </row>
        <row r="1053">
          <cell r="M1053" t="str">
            <v>Included</v>
          </cell>
        </row>
        <row r="1055">
          <cell r="M1055" t="str">
            <v>Included</v>
          </cell>
        </row>
        <row r="1057">
          <cell r="M1057" t="str">
            <v>Included</v>
          </cell>
        </row>
        <row r="1059">
          <cell r="M1059" t="str">
            <v>Included</v>
          </cell>
          <cell r="O1059">
            <v>0</v>
          </cell>
          <cell r="P1059">
            <v>0</v>
          </cell>
        </row>
        <row r="1064">
          <cell r="M1064">
            <v>5000</v>
          </cell>
        </row>
        <row r="1066">
          <cell r="M1066">
            <v>10000</v>
          </cell>
          <cell r="O1066">
            <v>15000</v>
          </cell>
          <cell r="P1066">
            <v>15000</v>
          </cell>
        </row>
        <row r="1071">
          <cell r="M1071" t="str">
            <v>N/A</v>
          </cell>
        </row>
        <row r="1077">
          <cell r="M1077" t="str">
            <v>Excluded</v>
          </cell>
        </row>
        <row r="1079">
          <cell r="M1079" t="str">
            <v>Excluded</v>
          </cell>
          <cell r="O1079">
            <v>0</v>
          </cell>
          <cell r="P1079">
            <v>0</v>
          </cell>
        </row>
        <row r="1086">
          <cell r="M1086">
            <v>5000</v>
          </cell>
        </row>
        <row r="1088">
          <cell r="M1088">
            <v>7200</v>
          </cell>
        </row>
        <row r="1090">
          <cell r="M1090">
            <v>4000</v>
          </cell>
          <cell r="O1090">
            <v>16200</v>
          </cell>
          <cell r="P1090">
            <v>16000</v>
          </cell>
        </row>
        <row r="1097">
          <cell r="M1097" t="str">
            <v>Excluded</v>
          </cell>
        </row>
        <row r="1099">
          <cell r="M1099" t="str">
            <v>Excluded</v>
          </cell>
          <cell r="O1099">
            <v>0</v>
          </cell>
          <cell r="P1099">
            <v>0</v>
          </cell>
        </row>
        <row r="1101">
          <cell r="M1101">
            <v>66862814.576499999</v>
          </cell>
          <cell r="O1101">
            <v>57834263.276500002</v>
          </cell>
          <cell r="P1101">
            <v>57837000</v>
          </cell>
        </row>
        <row r="1105">
          <cell r="M1105">
            <v>66862814.576499999</v>
          </cell>
        </row>
        <row r="1106">
          <cell r="M1106">
            <v>66862814</v>
          </cell>
        </row>
        <row r="1107">
          <cell r="M1107">
            <v>0.57649999856948853</v>
          </cell>
          <cell r="O1107" t="str">
            <v>Check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T Invoice"/>
      <sheetName val="VAT"/>
      <sheetName val="SUMMARY "/>
      <sheetName val="SCHEDULE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Customize Your Invoice"/>
      <sheetName val="INVOICE1"/>
      <sheetName val="\Users\mzo\Dropbox\Inchali 2017"/>
      <sheetName val="\C\Users\mzo\Dropbox\Inchali 20"/>
    </sheetNames>
    <sheetDataSet>
      <sheetData sheetId="0" refreshError="1"/>
      <sheetData sheetId="1">
        <row r="39">
          <cell r="D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T-INPUT"/>
      <sheetName val="CRT-SUM"/>
      <sheetName val="CRT-DETAIL"/>
      <sheetName val="CRT-JBCC"/>
      <sheetName val="Haylett"/>
      <sheetName val="PROGRESS REPORT"/>
      <sheetName val="FR-BLDRSWRK-INPUT"/>
      <sheetName val="FR-INDEX - GENERAL INFO"/>
      <sheetName val="FR-FINAL-SUM"/>
      <sheetName val="FR-SUMMERY"/>
      <sheetName val="FR-PRLIMS-DETAIL"/>
      <sheetName val="FR-BUILDERSWORK-DETAIL"/>
      <sheetName val="FR-PROVSNL-SUM-DETAIL"/>
      <sheetName val="CONTINGENCIES"/>
      <sheetName val="ESCALATION"/>
      <sheetName val="FR-PROFF-FEES"/>
      <sheetName val="FR-IUC."/>
      <sheetName val="FR-AI"/>
      <sheetName val="FR-S.I.-"/>
      <sheetName val="VAT"/>
      <sheetName val="Construction Cashflow"/>
      <sheetName val="PROGRESSIVE CASHFLOW CH 1"/>
      <sheetName val="Monthly cashflow CHART2"/>
      <sheetName val="prof-fee-cashflow"/>
      <sheetName val="prof fee chart 1"/>
      <sheetName val="prof-fee monthly"/>
      <sheetName val="Project cash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B8" t="str">
            <v>A.1</v>
          </cell>
          <cell r="C8" t="str">
            <v>PRELIMINARIES</v>
          </cell>
          <cell r="G8">
            <v>500000</v>
          </cell>
          <cell r="H8">
            <v>0</v>
          </cell>
          <cell r="L8">
            <v>0</v>
          </cell>
        </row>
        <row r="21">
          <cell r="B21" t="str">
            <v>A2.1</v>
          </cell>
          <cell r="C21" t="str">
            <v>ALTERATIONS</v>
          </cell>
          <cell r="G21">
            <v>437722</v>
          </cell>
          <cell r="L21">
            <v>0</v>
          </cell>
        </row>
        <row r="22">
          <cell r="B22" t="str">
            <v>A2.2</v>
          </cell>
          <cell r="C22" t="str">
            <v xml:space="preserve">EARTHWORKS </v>
          </cell>
          <cell r="G22">
            <v>0</v>
          </cell>
          <cell r="L22">
            <v>0</v>
          </cell>
        </row>
        <row r="23">
          <cell r="B23" t="str">
            <v>A2.3</v>
          </cell>
          <cell r="C23" t="str">
            <v>CONCRETE, FORMWORK &amp; REINFORCEMENT</v>
          </cell>
          <cell r="G23">
            <v>0</v>
          </cell>
          <cell r="L23">
            <v>0</v>
          </cell>
        </row>
        <row r="24">
          <cell r="B24" t="str">
            <v>A2.4</v>
          </cell>
          <cell r="C24" t="str">
            <v>PRECAST CONCRETE</v>
          </cell>
          <cell r="G24">
            <v>0</v>
          </cell>
          <cell r="L24">
            <v>0</v>
          </cell>
        </row>
        <row r="25">
          <cell r="B25" t="str">
            <v>A2.5</v>
          </cell>
          <cell r="C25" t="str">
            <v>MASONRY</v>
          </cell>
          <cell r="G25">
            <v>63389</v>
          </cell>
          <cell r="L25">
            <v>0</v>
          </cell>
        </row>
        <row r="26">
          <cell r="B26" t="str">
            <v>A2.6</v>
          </cell>
          <cell r="C26" t="str">
            <v>WATERPROOFING</v>
          </cell>
          <cell r="G26">
            <v>0</v>
          </cell>
          <cell r="L26">
            <v>0</v>
          </cell>
        </row>
        <row r="27">
          <cell r="B27" t="str">
            <v>A2.7</v>
          </cell>
          <cell r="C27" t="str">
            <v>ROOF COVERINGS, ETC.</v>
          </cell>
          <cell r="G27">
            <v>0</v>
          </cell>
          <cell r="L27">
            <v>0</v>
          </cell>
        </row>
        <row r="28">
          <cell r="B28" t="str">
            <v>A2.8</v>
          </cell>
          <cell r="C28" t="str">
            <v>CARPENTRY &amp; JOINERY</v>
          </cell>
          <cell r="G28">
            <v>73850</v>
          </cell>
          <cell r="L28">
            <v>0</v>
          </cell>
        </row>
        <row r="29">
          <cell r="B29" t="str">
            <v>A2.9</v>
          </cell>
          <cell r="C29" t="str">
            <v>CEILINGS, PARTITIONS, ETC.</v>
          </cell>
          <cell r="G29">
            <v>17750</v>
          </cell>
          <cell r="L29">
            <v>0</v>
          </cell>
        </row>
        <row r="30">
          <cell r="B30" t="str">
            <v>A2.10</v>
          </cell>
          <cell r="C30" t="str">
            <v>FLOOR COVERINGS, PLASTIC LININGS, ETC.</v>
          </cell>
          <cell r="G30">
            <v>164820</v>
          </cell>
          <cell r="L30">
            <v>0</v>
          </cell>
        </row>
        <row r="31">
          <cell r="B31" t="str">
            <v>A2.11</v>
          </cell>
          <cell r="C31" t="str">
            <v>IRONMONGERY</v>
          </cell>
          <cell r="G31">
            <v>250</v>
          </cell>
          <cell r="L31">
            <v>0</v>
          </cell>
        </row>
        <row r="32">
          <cell r="B32" t="str">
            <v>A2.12</v>
          </cell>
          <cell r="C32" t="str">
            <v>STRUCTURAL STEELWORK</v>
          </cell>
          <cell r="G32">
            <v>0</v>
          </cell>
          <cell r="L32">
            <v>0</v>
          </cell>
        </row>
        <row r="33">
          <cell r="B33" t="str">
            <v>A2.13</v>
          </cell>
          <cell r="C33" t="str">
            <v>METALWORK</v>
          </cell>
          <cell r="G33">
            <v>21710</v>
          </cell>
          <cell r="L33">
            <v>0</v>
          </cell>
        </row>
        <row r="34">
          <cell r="B34" t="str">
            <v>A2.14</v>
          </cell>
          <cell r="C34" t="str">
            <v>PLASTERING</v>
          </cell>
          <cell r="G34">
            <v>800</v>
          </cell>
          <cell r="L34">
            <v>0</v>
          </cell>
        </row>
        <row r="35">
          <cell r="B35" t="str">
            <v>A2.15</v>
          </cell>
          <cell r="C35" t="str">
            <v>TILING</v>
          </cell>
          <cell r="G35">
            <v>1515</v>
          </cell>
          <cell r="L35">
            <v>0</v>
          </cell>
        </row>
        <row r="36">
          <cell r="B36" t="str">
            <v>A2.16</v>
          </cell>
          <cell r="C36" t="str">
            <v>PLUMBING &amp; DRAINAGE</v>
          </cell>
          <cell r="G36">
            <v>0</v>
          </cell>
          <cell r="L36">
            <v>0</v>
          </cell>
        </row>
        <row r="37">
          <cell r="B37" t="str">
            <v>A2.17</v>
          </cell>
          <cell r="C37" t="str">
            <v>PAINTWORK</v>
          </cell>
          <cell r="G37">
            <v>947457</v>
          </cell>
          <cell r="L37">
            <v>0</v>
          </cell>
        </row>
        <row r="38">
          <cell r="B38" t="str">
            <v>A2.18</v>
          </cell>
          <cell r="C38" t="str">
            <v>PAPERHNGING</v>
          </cell>
          <cell r="G38">
            <v>0</v>
          </cell>
          <cell r="L38">
            <v>0</v>
          </cell>
        </row>
        <row r="39">
          <cell r="B39" t="str">
            <v>A2.19</v>
          </cell>
          <cell r="C39" t="str">
            <v>EXTERNAL WORKS</v>
          </cell>
          <cell r="G39">
            <v>0</v>
          </cell>
          <cell r="L39">
            <v>0</v>
          </cell>
        </row>
        <row r="44">
          <cell r="C44" t="str">
            <v>MATERIALS ON SITE</v>
          </cell>
        </row>
        <row r="55">
          <cell r="C55" t="str">
            <v xml:space="preserve">AIR-CONDITIONING &amp; VENTILATION </v>
          </cell>
          <cell r="G55">
            <v>1300000</v>
          </cell>
          <cell r="L55">
            <v>0</v>
          </cell>
        </row>
        <row r="56">
          <cell r="C56" t="str">
            <v>ELECTRICAL</v>
          </cell>
          <cell r="G56">
            <v>1130000</v>
          </cell>
          <cell r="L56">
            <v>0</v>
          </cell>
        </row>
        <row r="57">
          <cell r="C57" t="str">
            <v>FIRE DETECTION</v>
          </cell>
          <cell r="G57">
            <v>483000</v>
          </cell>
          <cell r="L57">
            <v>0</v>
          </cell>
        </row>
        <row r="58">
          <cell r="C58" t="str">
            <v>SECURITY</v>
          </cell>
          <cell r="G58">
            <v>620000</v>
          </cell>
          <cell r="L58">
            <v>0</v>
          </cell>
        </row>
        <row r="59">
          <cell r="C59" t="str">
            <v>SIGNAGE</v>
          </cell>
          <cell r="G59" t="str">
            <v>INCL (A.2)</v>
          </cell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</sheetData>
      <sheetData sheetId="10">
        <row r="10">
          <cell r="B10" t="str">
            <v>A.1</v>
          </cell>
          <cell r="C10" t="str">
            <v>PRELIMINARIES</v>
          </cell>
          <cell r="G10">
            <v>500000</v>
          </cell>
        </row>
        <row r="12">
          <cell r="C12" t="str">
            <v>SECTION A</v>
          </cell>
        </row>
        <row r="13">
          <cell r="C13" t="str">
            <v>PREPARATION</v>
          </cell>
        </row>
        <row r="14">
          <cell r="B14" t="str">
            <v>A1.1</v>
          </cell>
          <cell r="C14" t="str">
            <v>Contractors representative</v>
          </cell>
          <cell r="M14">
            <v>1</v>
          </cell>
        </row>
        <row r="15">
          <cell r="B15" t="str">
            <v>A1.2</v>
          </cell>
          <cell r="C15" t="str">
            <v>Works insurances</v>
          </cell>
          <cell r="M15">
            <v>2</v>
          </cell>
        </row>
        <row r="16">
          <cell r="B16" t="str">
            <v>A1.3</v>
          </cell>
          <cell r="C16" t="str">
            <v>Liability insurance</v>
          </cell>
          <cell r="M16">
            <v>3</v>
          </cell>
        </row>
        <row r="17">
          <cell r="B17" t="str">
            <v>A1.4</v>
          </cell>
          <cell r="C17" t="str">
            <v>Construction guarantee</v>
          </cell>
          <cell r="M17">
            <v>4</v>
          </cell>
        </row>
        <row r="18">
          <cell r="B18" t="str">
            <v>A1.4.b</v>
          </cell>
          <cell r="C18" t="str">
            <v>CPAP</v>
          </cell>
          <cell r="M18">
            <v>5</v>
          </cell>
        </row>
        <row r="20">
          <cell r="C20" t="str">
            <v>SECTION B</v>
          </cell>
        </row>
        <row r="21">
          <cell r="C21" t="str">
            <v>MANAGEMENT OF CONTRACT</v>
          </cell>
        </row>
        <row r="22">
          <cell r="B22" t="str">
            <v>A1.5</v>
          </cell>
          <cell r="C22" t="str">
            <v>Management of works</v>
          </cell>
        </row>
        <row r="23">
          <cell r="B23" t="str">
            <v>A1.5.a</v>
          </cell>
          <cell r="C23" t="str">
            <v>Time</v>
          </cell>
        </row>
        <row r="25">
          <cell r="C25" t="str">
            <v>TEMPORARY WORKS AND PLANT</v>
          </cell>
        </row>
        <row r="26">
          <cell r="B26" t="str">
            <v>A1.6</v>
          </cell>
          <cell r="C26" t="str">
            <v>Enclosure of works</v>
          </cell>
        </row>
        <row r="27">
          <cell r="B27" t="str">
            <v>A1.7</v>
          </cell>
          <cell r="C27" t="str">
            <v>Plant and equipment</v>
          </cell>
        </row>
        <row r="28">
          <cell r="B28" t="str">
            <v>A1.7.a</v>
          </cell>
          <cell r="C28" t="str">
            <v>Time</v>
          </cell>
        </row>
        <row r="29">
          <cell r="B29" t="str">
            <v>A1.7.b</v>
          </cell>
          <cell r="C29" t="str">
            <v>Value</v>
          </cell>
        </row>
        <row r="30">
          <cell r="B30" t="str">
            <v>A1.8</v>
          </cell>
          <cell r="C30" t="str">
            <v>Special scaffolding</v>
          </cell>
        </row>
        <row r="31">
          <cell r="B31" t="str">
            <v>A1.9</v>
          </cell>
          <cell r="C31" t="str">
            <v>Contractor's offices and sheds</v>
          </cell>
        </row>
        <row r="32">
          <cell r="B32" t="str">
            <v>A1.9a</v>
          </cell>
          <cell r="C32" t="str">
            <v>Time</v>
          </cell>
        </row>
        <row r="34">
          <cell r="C34" t="str">
            <v>TEMPORARY SERVICES</v>
          </cell>
        </row>
        <row r="35">
          <cell r="B35" t="str">
            <v>A1.10</v>
          </cell>
          <cell r="C35" t="str">
            <v>Water</v>
          </cell>
        </row>
        <row r="36">
          <cell r="B36" t="str">
            <v>A1.11</v>
          </cell>
          <cell r="C36" t="str">
            <v>Electricity and lighting</v>
          </cell>
        </row>
        <row r="37">
          <cell r="B37" t="str">
            <v>A1.11a</v>
          </cell>
          <cell r="C37" t="str">
            <v>Time</v>
          </cell>
        </row>
        <row r="38">
          <cell r="B38" t="str">
            <v>A1.12</v>
          </cell>
          <cell r="C38" t="str">
            <v>Telephones</v>
          </cell>
        </row>
        <row r="39">
          <cell r="B39" t="str">
            <v>A1.12a</v>
          </cell>
          <cell r="C39" t="str">
            <v>Time</v>
          </cell>
        </row>
        <row r="40">
          <cell r="B40" t="str">
            <v>A1.13a</v>
          </cell>
          <cell r="C40" t="str">
            <v>Toilets - Time</v>
          </cell>
        </row>
        <row r="42">
          <cell r="C42" t="str">
            <v>GENERAL</v>
          </cell>
        </row>
        <row r="43">
          <cell r="B43" t="str">
            <v>A1.14</v>
          </cell>
          <cell r="C43" t="str">
            <v>Safety</v>
          </cell>
        </row>
        <row r="44">
          <cell r="B44" t="str">
            <v>A1.15</v>
          </cell>
          <cell r="C44" t="str">
            <v>Site security</v>
          </cell>
        </row>
        <row r="45">
          <cell r="B45" t="str">
            <v>A1.16</v>
          </cell>
          <cell r="C45" t="str">
            <v>Clearing and cleaning</v>
          </cell>
        </row>
        <row r="46">
          <cell r="B46" t="str">
            <v>A1.16a</v>
          </cell>
          <cell r="C46" t="str">
            <v>Time</v>
          </cell>
        </row>
        <row r="47">
          <cell r="B47" t="str">
            <v>New</v>
          </cell>
          <cell r="C47" t="str">
            <v xml:space="preserve">Site security as instructed </v>
          </cell>
        </row>
        <row r="48">
          <cell r="B48" t="str">
            <v>New</v>
          </cell>
          <cell r="C48" t="str">
            <v>Access road as instructed</v>
          </cell>
        </row>
        <row r="49">
          <cell r="B49" t="str">
            <v>New</v>
          </cell>
          <cell r="C49" t="str">
            <v>Watering access road as instructed</v>
          </cell>
        </row>
        <row r="52">
          <cell r="C52" t="str">
            <v>THE SITE</v>
          </cell>
        </row>
        <row r="53">
          <cell r="B53" t="str">
            <v>A1.17</v>
          </cell>
          <cell r="C53" t="str">
            <v>Land surveyor / Geotechnic</v>
          </cell>
          <cell r="M53">
            <v>78</v>
          </cell>
        </row>
        <row r="55">
          <cell r="C55" t="str">
            <v>MATERIALS AND WORKMANSHIP</v>
          </cell>
        </row>
        <row r="56">
          <cell r="B56" t="str">
            <v>A1.18</v>
          </cell>
          <cell r="C56" t="str">
            <v>Allowance for mock-ups</v>
          </cell>
        </row>
        <row r="58">
          <cell r="C58" t="str">
            <v>FINANCIAL ASPECTS</v>
          </cell>
        </row>
        <row r="59">
          <cell r="B59" t="str">
            <v>A1.19</v>
          </cell>
          <cell r="C59" t="str">
            <v>Allowance for overtime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Statement"/>
      <sheetName val="Expense Statement"/>
      <sheetName val="Macros"/>
      <sheetName val="ATW"/>
      <sheetName val="Lock"/>
      <sheetName val="Select Employee"/>
      <sheetName val="Intl Data Table"/>
      <sheetName val="TemplateInformation"/>
      <sheetName val="Preliminaries"/>
    </sheetNames>
    <sheetDataSet>
      <sheetData sheetId="0" refreshError="1"/>
      <sheetData sheetId="1" refreshError="1">
        <row r="21">
          <cell r="F21">
            <v>0.21</v>
          </cell>
          <cell r="G21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1">
          <cell r="F2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art A"/>
      <sheetName val="E"/>
    </sheetNames>
    <sheetDataSet>
      <sheetData sheetId="0" refreshError="1"/>
      <sheetData sheetId="1">
        <row r="1">
          <cell r="A1" t="str">
            <v>C2045 - MENLYN MAINE: TIMES SQUARE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ing Page"/>
      <sheetName val="Sheet1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A"/>
      <sheetName val="PartB"/>
      <sheetName val="PartC"/>
      <sheetName val="Summary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EXTERNAL ROAD UPGRADES FOR ASPEN LAKES X9</v>
          </cell>
        </row>
        <row r="7">
          <cell r="A7" t="str">
            <v>PART A: GENERAL</v>
          </cell>
        </row>
        <row r="10">
          <cell r="A10" t="str">
            <v>PART B: LINK ROAD PAST THE MALL OF THE SOUTH (JRA WORKS)</v>
          </cell>
        </row>
        <row r="18">
          <cell r="A18" t="str">
            <v>PART C: UPGRADES ALONG K130 &amp; K85 (GAUTRANS WORKS)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1"/>
      <sheetName val="TASKS"/>
      <sheetName val="MOS"/>
      <sheetName val="CONTIN"/>
      <sheetName val="VO's"/>
      <sheetName val="DEDUCT"/>
      <sheetName val="C"/>
      <sheetName val="A"/>
      <sheetName val="DB"/>
      <sheetName val="LB"/>
      <sheetName val="DM"/>
      <sheetName val="LD"/>
      <sheetName val="LE"/>
      <sheetName val="ME"/>
      <sheetName val="PMFS"/>
      <sheetName val="MH"/>
      <sheetName val="MJ"/>
      <sheetName val="MK"/>
      <sheetName val="MM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UNIT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ads Phase 08"/>
      <sheetName val="Roads Phase 09"/>
      <sheetName val="Roads Phase 10"/>
      <sheetName val="Roads Phase 11"/>
      <sheetName val="Roads Phase 12"/>
      <sheetName val="Roads Phase 13"/>
      <sheetName val="Roads Phase 14"/>
      <sheetName val="Roads Phase 05"/>
      <sheetName val="Roads Phase 06"/>
      <sheetName val="Roads Phase 07"/>
      <sheetName val="Load and haul calcs"/>
      <sheetName val="BOQ SUMMARY"/>
      <sheetName val="Sheet1"/>
      <sheetName val="1200A"/>
      <sheetName val="1200C"/>
      <sheetName val="Drop down list"/>
      <sheetName val="1200D"/>
      <sheetName val="1200DB"/>
      <sheetName val="1200DM"/>
      <sheetName val="1200L"/>
      <sheetName val="1200LB"/>
      <sheetName val="1200LD"/>
      <sheetName val="1200LE"/>
      <sheetName val="QTY"/>
      <sheetName val="1200LF"/>
      <sheetName val="1200ME"/>
      <sheetName val="1200MF"/>
      <sheetName val="1200MJ"/>
      <sheetName val="1200MK"/>
      <sheetName val="1200MM"/>
      <sheetName val="Phase 1 Quantities"/>
      <sheetName val="Phase 2 Quantities"/>
      <sheetName val="Phase 3 Quantities"/>
      <sheetName val="Phase 4 Quantities"/>
      <sheetName val="ALL PHASES Sewer Quantities"/>
      <sheetName val="ALL PHASES Road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0AA8-9F29-4EF8-A0AD-A32C71B83AE0}">
  <sheetPr>
    <pageSetUpPr fitToPage="1"/>
  </sheetPr>
  <dimension ref="A1:IU69"/>
  <sheetViews>
    <sheetView view="pageBreakPreview" topLeftCell="A2" zoomScaleNormal="100" zoomScaleSheetLayoutView="100" workbookViewId="0">
      <selection activeCell="I9" sqref="I9"/>
    </sheetView>
  </sheetViews>
  <sheetFormatPr defaultColWidth="11.42578125" defaultRowHeight="15" x14ac:dyDescent="0.2"/>
  <cols>
    <col min="1" max="2" width="11.42578125" style="2"/>
    <col min="3" max="3" width="10.28515625" style="2" customWidth="1"/>
    <col min="4" max="4" width="17.85546875" style="2" customWidth="1"/>
    <col min="5" max="6" width="17.28515625" style="2" customWidth="1"/>
    <col min="7" max="7" width="17.85546875" style="2" customWidth="1"/>
    <col min="8" max="8" width="18.7109375" style="2" customWidth="1"/>
    <col min="9" max="9" width="15.7109375" style="2" bestFit="1" customWidth="1"/>
    <col min="10" max="10" width="15.7109375" style="3" bestFit="1" customWidth="1"/>
    <col min="11" max="11" width="13" style="2" bestFit="1" customWidth="1"/>
    <col min="12" max="257" width="11.42578125" style="2"/>
    <col min="258" max="258" width="10.28515625" style="2" customWidth="1"/>
    <col min="259" max="259" width="17.85546875" style="2" customWidth="1"/>
    <col min="260" max="261" width="17.28515625" style="2" customWidth="1"/>
    <col min="262" max="262" width="17.85546875" style="2" customWidth="1"/>
    <col min="263" max="263" width="18.7109375" style="2" customWidth="1"/>
    <col min="264" max="264" width="0" style="2" hidden="1" customWidth="1"/>
    <col min="265" max="513" width="11.42578125" style="2"/>
    <col min="514" max="514" width="10.28515625" style="2" customWidth="1"/>
    <col min="515" max="515" width="17.85546875" style="2" customWidth="1"/>
    <col min="516" max="517" width="17.28515625" style="2" customWidth="1"/>
    <col min="518" max="518" width="17.85546875" style="2" customWidth="1"/>
    <col min="519" max="519" width="18.7109375" style="2" customWidth="1"/>
    <col min="520" max="520" width="0" style="2" hidden="1" customWidth="1"/>
    <col min="521" max="769" width="11.42578125" style="2"/>
    <col min="770" max="770" width="10.28515625" style="2" customWidth="1"/>
    <col min="771" max="771" width="17.85546875" style="2" customWidth="1"/>
    <col min="772" max="773" width="17.28515625" style="2" customWidth="1"/>
    <col min="774" max="774" width="17.85546875" style="2" customWidth="1"/>
    <col min="775" max="775" width="18.7109375" style="2" customWidth="1"/>
    <col min="776" max="776" width="0" style="2" hidden="1" customWidth="1"/>
    <col min="777" max="1025" width="11.42578125" style="2"/>
    <col min="1026" max="1026" width="10.28515625" style="2" customWidth="1"/>
    <col min="1027" max="1027" width="17.85546875" style="2" customWidth="1"/>
    <col min="1028" max="1029" width="17.28515625" style="2" customWidth="1"/>
    <col min="1030" max="1030" width="17.85546875" style="2" customWidth="1"/>
    <col min="1031" max="1031" width="18.7109375" style="2" customWidth="1"/>
    <col min="1032" max="1032" width="0" style="2" hidden="1" customWidth="1"/>
    <col min="1033" max="1281" width="11.42578125" style="2"/>
    <col min="1282" max="1282" width="10.28515625" style="2" customWidth="1"/>
    <col min="1283" max="1283" width="17.85546875" style="2" customWidth="1"/>
    <col min="1284" max="1285" width="17.28515625" style="2" customWidth="1"/>
    <col min="1286" max="1286" width="17.85546875" style="2" customWidth="1"/>
    <col min="1287" max="1287" width="18.7109375" style="2" customWidth="1"/>
    <col min="1288" max="1288" width="0" style="2" hidden="1" customWidth="1"/>
    <col min="1289" max="1537" width="11.42578125" style="2"/>
    <col min="1538" max="1538" width="10.28515625" style="2" customWidth="1"/>
    <col min="1539" max="1539" width="17.85546875" style="2" customWidth="1"/>
    <col min="1540" max="1541" width="17.28515625" style="2" customWidth="1"/>
    <col min="1542" max="1542" width="17.85546875" style="2" customWidth="1"/>
    <col min="1543" max="1543" width="18.7109375" style="2" customWidth="1"/>
    <col min="1544" max="1544" width="0" style="2" hidden="1" customWidth="1"/>
    <col min="1545" max="1793" width="11.42578125" style="2"/>
    <col min="1794" max="1794" width="10.28515625" style="2" customWidth="1"/>
    <col min="1795" max="1795" width="17.85546875" style="2" customWidth="1"/>
    <col min="1796" max="1797" width="17.28515625" style="2" customWidth="1"/>
    <col min="1798" max="1798" width="17.85546875" style="2" customWidth="1"/>
    <col min="1799" max="1799" width="18.7109375" style="2" customWidth="1"/>
    <col min="1800" max="1800" width="0" style="2" hidden="1" customWidth="1"/>
    <col min="1801" max="2049" width="11.42578125" style="2"/>
    <col min="2050" max="2050" width="10.28515625" style="2" customWidth="1"/>
    <col min="2051" max="2051" width="17.85546875" style="2" customWidth="1"/>
    <col min="2052" max="2053" width="17.28515625" style="2" customWidth="1"/>
    <col min="2054" max="2054" width="17.85546875" style="2" customWidth="1"/>
    <col min="2055" max="2055" width="18.7109375" style="2" customWidth="1"/>
    <col min="2056" max="2056" width="0" style="2" hidden="1" customWidth="1"/>
    <col min="2057" max="2305" width="11.42578125" style="2"/>
    <col min="2306" max="2306" width="10.28515625" style="2" customWidth="1"/>
    <col min="2307" max="2307" width="17.85546875" style="2" customWidth="1"/>
    <col min="2308" max="2309" width="17.28515625" style="2" customWidth="1"/>
    <col min="2310" max="2310" width="17.85546875" style="2" customWidth="1"/>
    <col min="2311" max="2311" width="18.7109375" style="2" customWidth="1"/>
    <col min="2312" max="2312" width="0" style="2" hidden="1" customWidth="1"/>
    <col min="2313" max="2561" width="11.42578125" style="2"/>
    <col min="2562" max="2562" width="10.28515625" style="2" customWidth="1"/>
    <col min="2563" max="2563" width="17.85546875" style="2" customWidth="1"/>
    <col min="2564" max="2565" width="17.28515625" style="2" customWidth="1"/>
    <col min="2566" max="2566" width="17.85546875" style="2" customWidth="1"/>
    <col min="2567" max="2567" width="18.7109375" style="2" customWidth="1"/>
    <col min="2568" max="2568" width="0" style="2" hidden="1" customWidth="1"/>
    <col min="2569" max="2817" width="11.42578125" style="2"/>
    <col min="2818" max="2818" width="10.28515625" style="2" customWidth="1"/>
    <col min="2819" max="2819" width="17.85546875" style="2" customWidth="1"/>
    <col min="2820" max="2821" width="17.28515625" style="2" customWidth="1"/>
    <col min="2822" max="2822" width="17.85546875" style="2" customWidth="1"/>
    <col min="2823" max="2823" width="18.7109375" style="2" customWidth="1"/>
    <col min="2824" max="2824" width="0" style="2" hidden="1" customWidth="1"/>
    <col min="2825" max="3073" width="11.42578125" style="2"/>
    <col min="3074" max="3074" width="10.28515625" style="2" customWidth="1"/>
    <col min="3075" max="3075" width="17.85546875" style="2" customWidth="1"/>
    <col min="3076" max="3077" width="17.28515625" style="2" customWidth="1"/>
    <col min="3078" max="3078" width="17.85546875" style="2" customWidth="1"/>
    <col min="3079" max="3079" width="18.7109375" style="2" customWidth="1"/>
    <col min="3080" max="3080" width="0" style="2" hidden="1" customWidth="1"/>
    <col min="3081" max="3329" width="11.42578125" style="2"/>
    <col min="3330" max="3330" width="10.28515625" style="2" customWidth="1"/>
    <col min="3331" max="3331" width="17.85546875" style="2" customWidth="1"/>
    <col min="3332" max="3333" width="17.28515625" style="2" customWidth="1"/>
    <col min="3334" max="3334" width="17.85546875" style="2" customWidth="1"/>
    <col min="3335" max="3335" width="18.7109375" style="2" customWidth="1"/>
    <col min="3336" max="3336" width="0" style="2" hidden="1" customWidth="1"/>
    <col min="3337" max="3585" width="11.42578125" style="2"/>
    <col min="3586" max="3586" width="10.28515625" style="2" customWidth="1"/>
    <col min="3587" max="3587" width="17.85546875" style="2" customWidth="1"/>
    <col min="3588" max="3589" width="17.28515625" style="2" customWidth="1"/>
    <col min="3590" max="3590" width="17.85546875" style="2" customWidth="1"/>
    <col min="3591" max="3591" width="18.7109375" style="2" customWidth="1"/>
    <col min="3592" max="3592" width="0" style="2" hidden="1" customWidth="1"/>
    <col min="3593" max="3841" width="11.42578125" style="2"/>
    <col min="3842" max="3842" width="10.28515625" style="2" customWidth="1"/>
    <col min="3843" max="3843" width="17.85546875" style="2" customWidth="1"/>
    <col min="3844" max="3845" width="17.28515625" style="2" customWidth="1"/>
    <col min="3846" max="3846" width="17.85546875" style="2" customWidth="1"/>
    <col min="3847" max="3847" width="18.7109375" style="2" customWidth="1"/>
    <col min="3848" max="3848" width="0" style="2" hidden="1" customWidth="1"/>
    <col min="3849" max="4097" width="11.42578125" style="2"/>
    <col min="4098" max="4098" width="10.28515625" style="2" customWidth="1"/>
    <col min="4099" max="4099" width="17.85546875" style="2" customWidth="1"/>
    <col min="4100" max="4101" width="17.28515625" style="2" customWidth="1"/>
    <col min="4102" max="4102" width="17.85546875" style="2" customWidth="1"/>
    <col min="4103" max="4103" width="18.7109375" style="2" customWidth="1"/>
    <col min="4104" max="4104" width="0" style="2" hidden="1" customWidth="1"/>
    <col min="4105" max="4353" width="11.42578125" style="2"/>
    <col min="4354" max="4354" width="10.28515625" style="2" customWidth="1"/>
    <col min="4355" max="4355" width="17.85546875" style="2" customWidth="1"/>
    <col min="4356" max="4357" width="17.28515625" style="2" customWidth="1"/>
    <col min="4358" max="4358" width="17.85546875" style="2" customWidth="1"/>
    <col min="4359" max="4359" width="18.7109375" style="2" customWidth="1"/>
    <col min="4360" max="4360" width="0" style="2" hidden="1" customWidth="1"/>
    <col min="4361" max="4609" width="11.42578125" style="2"/>
    <col min="4610" max="4610" width="10.28515625" style="2" customWidth="1"/>
    <col min="4611" max="4611" width="17.85546875" style="2" customWidth="1"/>
    <col min="4612" max="4613" width="17.28515625" style="2" customWidth="1"/>
    <col min="4614" max="4614" width="17.85546875" style="2" customWidth="1"/>
    <col min="4615" max="4615" width="18.7109375" style="2" customWidth="1"/>
    <col min="4616" max="4616" width="0" style="2" hidden="1" customWidth="1"/>
    <col min="4617" max="4865" width="11.42578125" style="2"/>
    <col min="4866" max="4866" width="10.28515625" style="2" customWidth="1"/>
    <col min="4867" max="4867" width="17.85546875" style="2" customWidth="1"/>
    <col min="4868" max="4869" width="17.28515625" style="2" customWidth="1"/>
    <col min="4870" max="4870" width="17.85546875" style="2" customWidth="1"/>
    <col min="4871" max="4871" width="18.7109375" style="2" customWidth="1"/>
    <col min="4872" max="4872" width="0" style="2" hidden="1" customWidth="1"/>
    <col min="4873" max="5121" width="11.42578125" style="2"/>
    <col min="5122" max="5122" width="10.28515625" style="2" customWidth="1"/>
    <col min="5123" max="5123" width="17.85546875" style="2" customWidth="1"/>
    <col min="5124" max="5125" width="17.28515625" style="2" customWidth="1"/>
    <col min="5126" max="5126" width="17.85546875" style="2" customWidth="1"/>
    <col min="5127" max="5127" width="18.7109375" style="2" customWidth="1"/>
    <col min="5128" max="5128" width="0" style="2" hidden="1" customWidth="1"/>
    <col min="5129" max="5377" width="11.42578125" style="2"/>
    <col min="5378" max="5378" width="10.28515625" style="2" customWidth="1"/>
    <col min="5379" max="5379" width="17.85546875" style="2" customWidth="1"/>
    <col min="5380" max="5381" width="17.28515625" style="2" customWidth="1"/>
    <col min="5382" max="5382" width="17.85546875" style="2" customWidth="1"/>
    <col min="5383" max="5383" width="18.7109375" style="2" customWidth="1"/>
    <col min="5384" max="5384" width="0" style="2" hidden="1" customWidth="1"/>
    <col min="5385" max="5633" width="11.42578125" style="2"/>
    <col min="5634" max="5634" width="10.28515625" style="2" customWidth="1"/>
    <col min="5635" max="5635" width="17.85546875" style="2" customWidth="1"/>
    <col min="5636" max="5637" width="17.28515625" style="2" customWidth="1"/>
    <col min="5638" max="5638" width="17.85546875" style="2" customWidth="1"/>
    <col min="5639" max="5639" width="18.7109375" style="2" customWidth="1"/>
    <col min="5640" max="5640" width="0" style="2" hidden="1" customWidth="1"/>
    <col min="5641" max="5889" width="11.42578125" style="2"/>
    <col min="5890" max="5890" width="10.28515625" style="2" customWidth="1"/>
    <col min="5891" max="5891" width="17.85546875" style="2" customWidth="1"/>
    <col min="5892" max="5893" width="17.28515625" style="2" customWidth="1"/>
    <col min="5894" max="5894" width="17.85546875" style="2" customWidth="1"/>
    <col min="5895" max="5895" width="18.7109375" style="2" customWidth="1"/>
    <col min="5896" max="5896" width="0" style="2" hidden="1" customWidth="1"/>
    <col min="5897" max="6145" width="11.42578125" style="2"/>
    <col min="6146" max="6146" width="10.28515625" style="2" customWidth="1"/>
    <col min="6147" max="6147" width="17.85546875" style="2" customWidth="1"/>
    <col min="6148" max="6149" width="17.28515625" style="2" customWidth="1"/>
    <col min="6150" max="6150" width="17.85546875" style="2" customWidth="1"/>
    <col min="6151" max="6151" width="18.7109375" style="2" customWidth="1"/>
    <col min="6152" max="6152" width="0" style="2" hidden="1" customWidth="1"/>
    <col min="6153" max="6401" width="11.42578125" style="2"/>
    <col min="6402" max="6402" width="10.28515625" style="2" customWidth="1"/>
    <col min="6403" max="6403" width="17.85546875" style="2" customWidth="1"/>
    <col min="6404" max="6405" width="17.28515625" style="2" customWidth="1"/>
    <col min="6406" max="6406" width="17.85546875" style="2" customWidth="1"/>
    <col min="6407" max="6407" width="18.7109375" style="2" customWidth="1"/>
    <col min="6408" max="6408" width="0" style="2" hidden="1" customWidth="1"/>
    <col min="6409" max="6657" width="11.42578125" style="2"/>
    <col min="6658" max="6658" width="10.28515625" style="2" customWidth="1"/>
    <col min="6659" max="6659" width="17.85546875" style="2" customWidth="1"/>
    <col min="6660" max="6661" width="17.28515625" style="2" customWidth="1"/>
    <col min="6662" max="6662" width="17.85546875" style="2" customWidth="1"/>
    <col min="6663" max="6663" width="18.7109375" style="2" customWidth="1"/>
    <col min="6664" max="6664" width="0" style="2" hidden="1" customWidth="1"/>
    <col min="6665" max="6913" width="11.42578125" style="2"/>
    <col min="6914" max="6914" width="10.28515625" style="2" customWidth="1"/>
    <col min="6915" max="6915" width="17.85546875" style="2" customWidth="1"/>
    <col min="6916" max="6917" width="17.28515625" style="2" customWidth="1"/>
    <col min="6918" max="6918" width="17.85546875" style="2" customWidth="1"/>
    <col min="6919" max="6919" width="18.7109375" style="2" customWidth="1"/>
    <col min="6920" max="6920" width="0" style="2" hidden="1" customWidth="1"/>
    <col min="6921" max="7169" width="11.42578125" style="2"/>
    <col min="7170" max="7170" width="10.28515625" style="2" customWidth="1"/>
    <col min="7171" max="7171" width="17.85546875" style="2" customWidth="1"/>
    <col min="7172" max="7173" width="17.28515625" style="2" customWidth="1"/>
    <col min="7174" max="7174" width="17.85546875" style="2" customWidth="1"/>
    <col min="7175" max="7175" width="18.7109375" style="2" customWidth="1"/>
    <col min="7176" max="7176" width="0" style="2" hidden="1" customWidth="1"/>
    <col min="7177" max="7425" width="11.42578125" style="2"/>
    <col min="7426" max="7426" width="10.28515625" style="2" customWidth="1"/>
    <col min="7427" max="7427" width="17.85546875" style="2" customWidth="1"/>
    <col min="7428" max="7429" width="17.28515625" style="2" customWidth="1"/>
    <col min="7430" max="7430" width="17.85546875" style="2" customWidth="1"/>
    <col min="7431" max="7431" width="18.7109375" style="2" customWidth="1"/>
    <col min="7432" max="7432" width="0" style="2" hidden="1" customWidth="1"/>
    <col min="7433" max="7681" width="11.42578125" style="2"/>
    <col min="7682" max="7682" width="10.28515625" style="2" customWidth="1"/>
    <col min="7683" max="7683" width="17.85546875" style="2" customWidth="1"/>
    <col min="7684" max="7685" width="17.28515625" style="2" customWidth="1"/>
    <col min="7686" max="7686" width="17.85546875" style="2" customWidth="1"/>
    <col min="7687" max="7687" width="18.7109375" style="2" customWidth="1"/>
    <col min="7688" max="7688" width="0" style="2" hidden="1" customWidth="1"/>
    <col min="7689" max="7937" width="11.42578125" style="2"/>
    <col min="7938" max="7938" width="10.28515625" style="2" customWidth="1"/>
    <col min="7939" max="7939" width="17.85546875" style="2" customWidth="1"/>
    <col min="7940" max="7941" width="17.28515625" style="2" customWidth="1"/>
    <col min="7942" max="7942" width="17.85546875" style="2" customWidth="1"/>
    <col min="7943" max="7943" width="18.7109375" style="2" customWidth="1"/>
    <col min="7944" max="7944" width="0" style="2" hidden="1" customWidth="1"/>
    <col min="7945" max="8193" width="11.42578125" style="2"/>
    <col min="8194" max="8194" width="10.28515625" style="2" customWidth="1"/>
    <col min="8195" max="8195" width="17.85546875" style="2" customWidth="1"/>
    <col min="8196" max="8197" width="17.28515625" style="2" customWidth="1"/>
    <col min="8198" max="8198" width="17.85546875" style="2" customWidth="1"/>
    <col min="8199" max="8199" width="18.7109375" style="2" customWidth="1"/>
    <col min="8200" max="8200" width="0" style="2" hidden="1" customWidth="1"/>
    <col min="8201" max="8449" width="11.42578125" style="2"/>
    <col min="8450" max="8450" width="10.28515625" style="2" customWidth="1"/>
    <col min="8451" max="8451" width="17.85546875" style="2" customWidth="1"/>
    <col min="8452" max="8453" width="17.28515625" style="2" customWidth="1"/>
    <col min="8454" max="8454" width="17.85546875" style="2" customWidth="1"/>
    <col min="8455" max="8455" width="18.7109375" style="2" customWidth="1"/>
    <col min="8456" max="8456" width="0" style="2" hidden="1" customWidth="1"/>
    <col min="8457" max="8705" width="11.42578125" style="2"/>
    <col min="8706" max="8706" width="10.28515625" style="2" customWidth="1"/>
    <col min="8707" max="8707" width="17.85546875" style="2" customWidth="1"/>
    <col min="8708" max="8709" width="17.28515625" style="2" customWidth="1"/>
    <col min="8710" max="8710" width="17.85546875" style="2" customWidth="1"/>
    <col min="8711" max="8711" width="18.7109375" style="2" customWidth="1"/>
    <col min="8712" max="8712" width="0" style="2" hidden="1" customWidth="1"/>
    <col min="8713" max="8961" width="11.42578125" style="2"/>
    <col min="8962" max="8962" width="10.28515625" style="2" customWidth="1"/>
    <col min="8963" max="8963" width="17.85546875" style="2" customWidth="1"/>
    <col min="8964" max="8965" width="17.28515625" style="2" customWidth="1"/>
    <col min="8966" max="8966" width="17.85546875" style="2" customWidth="1"/>
    <col min="8967" max="8967" width="18.7109375" style="2" customWidth="1"/>
    <col min="8968" max="8968" width="0" style="2" hidden="1" customWidth="1"/>
    <col min="8969" max="9217" width="11.42578125" style="2"/>
    <col min="9218" max="9218" width="10.28515625" style="2" customWidth="1"/>
    <col min="9219" max="9219" width="17.85546875" style="2" customWidth="1"/>
    <col min="9220" max="9221" width="17.28515625" style="2" customWidth="1"/>
    <col min="9222" max="9222" width="17.85546875" style="2" customWidth="1"/>
    <col min="9223" max="9223" width="18.7109375" style="2" customWidth="1"/>
    <col min="9224" max="9224" width="0" style="2" hidden="1" customWidth="1"/>
    <col min="9225" max="9473" width="11.42578125" style="2"/>
    <col min="9474" max="9474" width="10.28515625" style="2" customWidth="1"/>
    <col min="9475" max="9475" width="17.85546875" style="2" customWidth="1"/>
    <col min="9476" max="9477" width="17.28515625" style="2" customWidth="1"/>
    <col min="9478" max="9478" width="17.85546875" style="2" customWidth="1"/>
    <col min="9479" max="9479" width="18.7109375" style="2" customWidth="1"/>
    <col min="9480" max="9480" width="0" style="2" hidden="1" customWidth="1"/>
    <col min="9481" max="9729" width="11.42578125" style="2"/>
    <col min="9730" max="9730" width="10.28515625" style="2" customWidth="1"/>
    <col min="9731" max="9731" width="17.85546875" style="2" customWidth="1"/>
    <col min="9732" max="9733" width="17.28515625" style="2" customWidth="1"/>
    <col min="9734" max="9734" width="17.85546875" style="2" customWidth="1"/>
    <col min="9735" max="9735" width="18.7109375" style="2" customWidth="1"/>
    <col min="9736" max="9736" width="0" style="2" hidden="1" customWidth="1"/>
    <col min="9737" max="9985" width="11.42578125" style="2"/>
    <col min="9986" max="9986" width="10.28515625" style="2" customWidth="1"/>
    <col min="9987" max="9987" width="17.85546875" style="2" customWidth="1"/>
    <col min="9988" max="9989" width="17.28515625" style="2" customWidth="1"/>
    <col min="9990" max="9990" width="17.85546875" style="2" customWidth="1"/>
    <col min="9991" max="9991" width="18.7109375" style="2" customWidth="1"/>
    <col min="9992" max="9992" width="0" style="2" hidden="1" customWidth="1"/>
    <col min="9993" max="10241" width="11.42578125" style="2"/>
    <col min="10242" max="10242" width="10.28515625" style="2" customWidth="1"/>
    <col min="10243" max="10243" width="17.85546875" style="2" customWidth="1"/>
    <col min="10244" max="10245" width="17.28515625" style="2" customWidth="1"/>
    <col min="10246" max="10246" width="17.85546875" style="2" customWidth="1"/>
    <col min="10247" max="10247" width="18.7109375" style="2" customWidth="1"/>
    <col min="10248" max="10248" width="0" style="2" hidden="1" customWidth="1"/>
    <col min="10249" max="10497" width="11.42578125" style="2"/>
    <col min="10498" max="10498" width="10.28515625" style="2" customWidth="1"/>
    <col min="10499" max="10499" width="17.85546875" style="2" customWidth="1"/>
    <col min="10500" max="10501" width="17.28515625" style="2" customWidth="1"/>
    <col min="10502" max="10502" width="17.85546875" style="2" customWidth="1"/>
    <col min="10503" max="10503" width="18.7109375" style="2" customWidth="1"/>
    <col min="10504" max="10504" width="0" style="2" hidden="1" customWidth="1"/>
    <col min="10505" max="10753" width="11.42578125" style="2"/>
    <col min="10754" max="10754" width="10.28515625" style="2" customWidth="1"/>
    <col min="10755" max="10755" width="17.85546875" style="2" customWidth="1"/>
    <col min="10756" max="10757" width="17.28515625" style="2" customWidth="1"/>
    <col min="10758" max="10758" width="17.85546875" style="2" customWidth="1"/>
    <col min="10759" max="10759" width="18.7109375" style="2" customWidth="1"/>
    <col min="10760" max="10760" width="0" style="2" hidden="1" customWidth="1"/>
    <col min="10761" max="11009" width="11.42578125" style="2"/>
    <col min="11010" max="11010" width="10.28515625" style="2" customWidth="1"/>
    <col min="11011" max="11011" width="17.85546875" style="2" customWidth="1"/>
    <col min="11012" max="11013" width="17.28515625" style="2" customWidth="1"/>
    <col min="11014" max="11014" width="17.85546875" style="2" customWidth="1"/>
    <col min="11015" max="11015" width="18.7109375" style="2" customWidth="1"/>
    <col min="11016" max="11016" width="0" style="2" hidden="1" customWidth="1"/>
    <col min="11017" max="11265" width="11.42578125" style="2"/>
    <col min="11266" max="11266" width="10.28515625" style="2" customWidth="1"/>
    <col min="11267" max="11267" width="17.85546875" style="2" customWidth="1"/>
    <col min="11268" max="11269" width="17.28515625" style="2" customWidth="1"/>
    <col min="11270" max="11270" width="17.85546875" style="2" customWidth="1"/>
    <col min="11271" max="11271" width="18.7109375" style="2" customWidth="1"/>
    <col min="11272" max="11272" width="0" style="2" hidden="1" customWidth="1"/>
    <col min="11273" max="11521" width="11.42578125" style="2"/>
    <col min="11522" max="11522" width="10.28515625" style="2" customWidth="1"/>
    <col min="11523" max="11523" width="17.85546875" style="2" customWidth="1"/>
    <col min="11524" max="11525" width="17.28515625" style="2" customWidth="1"/>
    <col min="11526" max="11526" width="17.85546875" style="2" customWidth="1"/>
    <col min="11527" max="11527" width="18.7109375" style="2" customWidth="1"/>
    <col min="11528" max="11528" width="0" style="2" hidden="1" customWidth="1"/>
    <col min="11529" max="11777" width="11.42578125" style="2"/>
    <col min="11778" max="11778" width="10.28515625" style="2" customWidth="1"/>
    <col min="11779" max="11779" width="17.85546875" style="2" customWidth="1"/>
    <col min="11780" max="11781" width="17.28515625" style="2" customWidth="1"/>
    <col min="11782" max="11782" width="17.85546875" style="2" customWidth="1"/>
    <col min="11783" max="11783" width="18.7109375" style="2" customWidth="1"/>
    <col min="11784" max="11784" width="0" style="2" hidden="1" customWidth="1"/>
    <col min="11785" max="12033" width="11.42578125" style="2"/>
    <col min="12034" max="12034" width="10.28515625" style="2" customWidth="1"/>
    <col min="12035" max="12035" width="17.85546875" style="2" customWidth="1"/>
    <col min="12036" max="12037" width="17.28515625" style="2" customWidth="1"/>
    <col min="12038" max="12038" width="17.85546875" style="2" customWidth="1"/>
    <col min="12039" max="12039" width="18.7109375" style="2" customWidth="1"/>
    <col min="12040" max="12040" width="0" style="2" hidden="1" customWidth="1"/>
    <col min="12041" max="12289" width="11.42578125" style="2"/>
    <col min="12290" max="12290" width="10.28515625" style="2" customWidth="1"/>
    <col min="12291" max="12291" width="17.85546875" style="2" customWidth="1"/>
    <col min="12292" max="12293" width="17.28515625" style="2" customWidth="1"/>
    <col min="12294" max="12294" width="17.85546875" style="2" customWidth="1"/>
    <col min="12295" max="12295" width="18.7109375" style="2" customWidth="1"/>
    <col min="12296" max="12296" width="0" style="2" hidden="1" customWidth="1"/>
    <col min="12297" max="12545" width="11.42578125" style="2"/>
    <col min="12546" max="12546" width="10.28515625" style="2" customWidth="1"/>
    <col min="12547" max="12547" width="17.85546875" style="2" customWidth="1"/>
    <col min="12548" max="12549" width="17.28515625" style="2" customWidth="1"/>
    <col min="12550" max="12550" width="17.85546875" style="2" customWidth="1"/>
    <col min="12551" max="12551" width="18.7109375" style="2" customWidth="1"/>
    <col min="12552" max="12552" width="0" style="2" hidden="1" customWidth="1"/>
    <col min="12553" max="12801" width="11.42578125" style="2"/>
    <col min="12802" max="12802" width="10.28515625" style="2" customWidth="1"/>
    <col min="12803" max="12803" width="17.85546875" style="2" customWidth="1"/>
    <col min="12804" max="12805" width="17.28515625" style="2" customWidth="1"/>
    <col min="12806" max="12806" width="17.85546875" style="2" customWidth="1"/>
    <col min="12807" max="12807" width="18.7109375" style="2" customWidth="1"/>
    <col min="12808" max="12808" width="0" style="2" hidden="1" customWidth="1"/>
    <col min="12809" max="13057" width="11.42578125" style="2"/>
    <col min="13058" max="13058" width="10.28515625" style="2" customWidth="1"/>
    <col min="13059" max="13059" width="17.85546875" style="2" customWidth="1"/>
    <col min="13060" max="13061" width="17.28515625" style="2" customWidth="1"/>
    <col min="13062" max="13062" width="17.85546875" style="2" customWidth="1"/>
    <col min="13063" max="13063" width="18.7109375" style="2" customWidth="1"/>
    <col min="13064" max="13064" width="0" style="2" hidden="1" customWidth="1"/>
    <col min="13065" max="13313" width="11.42578125" style="2"/>
    <col min="13314" max="13314" width="10.28515625" style="2" customWidth="1"/>
    <col min="13315" max="13315" width="17.85546875" style="2" customWidth="1"/>
    <col min="13316" max="13317" width="17.28515625" style="2" customWidth="1"/>
    <col min="13318" max="13318" width="17.85546875" style="2" customWidth="1"/>
    <col min="13319" max="13319" width="18.7109375" style="2" customWidth="1"/>
    <col min="13320" max="13320" width="0" style="2" hidden="1" customWidth="1"/>
    <col min="13321" max="13569" width="11.42578125" style="2"/>
    <col min="13570" max="13570" width="10.28515625" style="2" customWidth="1"/>
    <col min="13571" max="13571" width="17.85546875" style="2" customWidth="1"/>
    <col min="13572" max="13573" width="17.28515625" style="2" customWidth="1"/>
    <col min="13574" max="13574" width="17.85546875" style="2" customWidth="1"/>
    <col min="13575" max="13575" width="18.7109375" style="2" customWidth="1"/>
    <col min="13576" max="13576" width="0" style="2" hidden="1" customWidth="1"/>
    <col min="13577" max="13825" width="11.42578125" style="2"/>
    <col min="13826" max="13826" width="10.28515625" style="2" customWidth="1"/>
    <col min="13827" max="13827" width="17.85546875" style="2" customWidth="1"/>
    <col min="13828" max="13829" width="17.28515625" style="2" customWidth="1"/>
    <col min="13830" max="13830" width="17.85546875" style="2" customWidth="1"/>
    <col min="13831" max="13831" width="18.7109375" style="2" customWidth="1"/>
    <col min="13832" max="13832" width="0" style="2" hidden="1" customWidth="1"/>
    <col min="13833" max="14081" width="11.42578125" style="2"/>
    <col min="14082" max="14082" width="10.28515625" style="2" customWidth="1"/>
    <col min="14083" max="14083" width="17.85546875" style="2" customWidth="1"/>
    <col min="14084" max="14085" width="17.28515625" style="2" customWidth="1"/>
    <col min="14086" max="14086" width="17.85546875" style="2" customWidth="1"/>
    <col min="14087" max="14087" width="18.7109375" style="2" customWidth="1"/>
    <col min="14088" max="14088" width="0" style="2" hidden="1" customWidth="1"/>
    <col min="14089" max="14337" width="11.42578125" style="2"/>
    <col min="14338" max="14338" width="10.28515625" style="2" customWidth="1"/>
    <col min="14339" max="14339" width="17.85546875" style="2" customWidth="1"/>
    <col min="14340" max="14341" width="17.28515625" style="2" customWidth="1"/>
    <col min="14342" max="14342" width="17.85546875" style="2" customWidth="1"/>
    <col min="14343" max="14343" width="18.7109375" style="2" customWidth="1"/>
    <col min="14344" max="14344" width="0" style="2" hidden="1" customWidth="1"/>
    <col min="14345" max="14593" width="11.42578125" style="2"/>
    <col min="14594" max="14594" width="10.28515625" style="2" customWidth="1"/>
    <col min="14595" max="14595" width="17.85546875" style="2" customWidth="1"/>
    <col min="14596" max="14597" width="17.28515625" style="2" customWidth="1"/>
    <col min="14598" max="14598" width="17.85546875" style="2" customWidth="1"/>
    <col min="14599" max="14599" width="18.7109375" style="2" customWidth="1"/>
    <col min="14600" max="14600" width="0" style="2" hidden="1" customWidth="1"/>
    <col min="14601" max="14849" width="11.42578125" style="2"/>
    <col min="14850" max="14850" width="10.28515625" style="2" customWidth="1"/>
    <col min="14851" max="14851" width="17.85546875" style="2" customWidth="1"/>
    <col min="14852" max="14853" width="17.28515625" style="2" customWidth="1"/>
    <col min="14854" max="14854" width="17.85546875" style="2" customWidth="1"/>
    <col min="14855" max="14855" width="18.7109375" style="2" customWidth="1"/>
    <col min="14856" max="14856" width="0" style="2" hidden="1" customWidth="1"/>
    <col min="14857" max="15105" width="11.42578125" style="2"/>
    <col min="15106" max="15106" width="10.28515625" style="2" customWidth="1"/>
    <col min="15107" max="15107" width="17.85546875" style="2" customWidth="1"/>
    <col min="15108" max="15109" width="17.28515625" style="2" customWidth="1"/>
    <col min="15110" max="15110" width="17.85546875" style="2" customWidth="1"/>
    <col min="15111" max="15111" width="18.7109375" style="2" customWidth="1"/>
    <col min="15112" max="15112" width="0" style="2" hidden="1" customWidth="1"/>
    <col min="15113" max="15361" width="11.42578125" style="2"/>
    <col min="15362" max="15362" width="10.28515625" style="2" customWidth="1"/>
    <col min="15363" max="15363" width="17.85546875" style="2" customWidth="1"/>
    <col min="15364" max="15365" width="17.28515625" style="2" customWidth="1"/>
    <col min="15366" max="15366" width="17.85546875" style="2" customWidth="1"/>
    <col min="15367" max="15367" width="18.7109375" style="2" customWidth="1"/>
    <col min="15368" max="15368" width="0" style="2" hidden="1" customWidth="1"/>
    <col min="15369" max="15617" width="11.42578125" style="2"/>
    <col min="15618" max="15618" width="10.28515625" style="2" customWidth="1"/>
    <col min="15619" max="15619" width="17.85546875" style="2" customWidth="1"/>
    <col min="15620" max="15621" width="17.28515625" style="2" customWidth="1"/>
    <col min="15622" max="15622" width="17.85546875" style="2" customWidth="1"/>
    <col min="15623" max="15623" width="18.7109375" style="2" customWidth="1"/>
    <col min="15624" max="15624" width="0" style="2" hidden="1" customWidth="1"/>
    <col min="15625" max="15873" width="11.42578125" style="2"/>
    <col min="15874" max="15874" width="10.28515625" style="2" customWidth="1"/>
    <col min="15875" max="15875" width="17.85546875" style="2" customWidth="1"/>
    <col min="15876" max="15877" width="17.28515625" style="2" customWidth="1"/>
    <col min="15878" max="15878" width="17.85546875" style="2" customWidth="1"/>
    <col min="15879" max="15879" width="18.7109375" style="2" customWidth="1"/>
    <col min="15880" max="15880" width="0" style="2" hidden="1" customWidth="1"/>
    <col min="15881" max="16129" width="11.42578125" style="2"/>
    <col min="16130" max="16130" width="10.28515625" style="2" customWidth="1"/>
    <col min="16131" max="16131" width="17.85546875" style="2" customWidth="1"/>
    <col min="16132" max="16133" width="17.28515625" style="2" customWidth="1"/>
    <col min="16134" max="16134" width="17.85546875" style="2" customWidth="1"/>
    <col min="16135" max="16135" width="18.7109375" style="2" customWidth="1"/>
    <col min="16136" max="16136" width="0" style="2" hidden="1" customWidth="1"/>
    <col min="16137" max="16384" width="11.42578125" style="2"/>
  </cols>
  <sheetData>
    <row r="1" spans="1:255" ht="44.25" customHeight="1" x14ac:dyDescent="0.2">
      <c r="A1" s="537" t="s">
        <v>147</v>
      </c>
      <c r="B1" s="538"/>
      <c r="C1" s="538"/>
      <c r="D1" s="538"/>
      <c r="E1" s="538"/>
      <c r="F1" s="538"/>
      <c r="G1" s="538"/>
      <c r="H1" s="539"/>
      <c r="O1" s="4"/>
    </row>
    <row r="2" spans="1:255" ht="35.25" customHeight="1" x14ac:dyDescent="0.2">
      <c r="A2" s="540" t="s">
        <v>19</v>
      </c>
      <c r="B2" s="541"/>
      <c r="C2" s="541"/>
      <c r="D2" s="541"/>
      <c r="E2" s="541"/>
      <c r="F2" s="541"/>
      <c r="G2" s="541"/>
      <c r="H2" s="542"/>
    </row>
    <row r="3" spans="1:255" x14ac:dyDescent="0.2">
      <c r="A3" s="5"/>
      <c r="B3" s="6"/>
      <c r="C3" s="7" t="s">
        <v>20</v>
      </c>
      <c r="D3" s="8" t="s">
        <v>147</v>
      </c>
      <c r="E3" s="361"/>
      <c r="F3" s="543"/>
      <c r="G3" s="544"/>
      <c r="H3" s="9"/>
      <c r="I3" s="6"/>
      <c r="J3" s="10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">
      <c r="A4" s="5"/>
      <c r="B4" s="6"/>
      <c r="C4" s="7"/>
      <c r="D4" s="11" t="s">
        <v>21</v>
      </c>
      <c r="E4" s="11"/>
      <c r="F4" s="11"/>
      <c r="G4" s="6"/>
      <c r="H4" s="9"/>
      <c r="I4" s="6"/>
      <c r="J4" s="10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</row>
    <row r="5" spans="1:255" ht="15.75" x14ac:dyDescent="0.25">
      <c r="A5" s="5"/>
      <c r="B5" s="6"/>
      <c r="C5" s="12" t="s">
        <v>22</v>
      </c>
      <c r="D5" s="13" t="s">
        <v>148</v>
      </c>
      <c r="E5" s="14"/>
      <c r="F5" s="545"/>
      <c r="G5" s="546"/>
      <c r="H5" s="15"/>
      <c r="I5" s="6"/>
      <c r="J5" s="1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</row>
    <row r="6" spans="1:255" ht="15.75" x14ac:dyDescent="0.25">
      <c r="A6" s="5"/>
      <c r="B6" s="6"/>
      <c r="C6" s="12" t="s">
        <v>23</v>
      </c>
      <c r="D6" s="547" t="s">
        <v>147</v>
      </c>
      <c r="E6" s="548"/>
      <c r="F6" s="548"/>
      <c r="G6" s="549"/>
      <c r="H6" s="15"/>
      <c r="I6" s="6"/>
      <c r="J6" s="1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 spans="1:255" ht="15" customHeight="1" x14ac:dyDescent="0.2">
      <c r="A7" s="5"/>
      <c r="B7" s="6"/>
      <c r="C7" s="12" t="s">
        <v>24</v>
      </c>
      <c r="D7" s="531" t="s">
        <v>147</v>
      </c>
      <c r="E7" s="532"/>
      <c r="F7" s="532"/>
      <c r="G7" s="533"/>
      <c r="H7" s="15"/>
      <c r="I7" s="6"/>
      <c r="J7" s="10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5" x14ac:dyDescent="0.2">
      <c r="A8" s="5"/>
      <c r="B8" s="6"/>
      <c r="C8" s="6"/>
      <c r="D8" s="534"/>
      <c r="E8" s="535"/>
      <c r="F8" s="535"/>
      <c r="G8" s="536"/>
      <c r="H8" s="15"/>
      <c r="I8" s="6"/>
      <c r="J8" s="1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</row>
    <row r="9" spans="1:255" x14ac:dyDescent="0.2">
      <c r="A9" s="5"/>
      <c r="B9" s="6"/>
      <c r="C9" s="7" t="s">
        <v>25</v>
      </c>
      <c r="D9" s="550" t="s">
        <v>147</v>
      </c>
      <c r="E9" s="551"/>
      <c r="F9" s="16"/>
      <c r="G9" s="6"/>
      <c r="H9" s="17"/>
      <c r="I9" s="6"/>
      <c r="J9" s="10"/>
      <c r="K9" s="6"/>
      <c r="L9" s="6"/>
      <c r="M9" s="360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x14ac:dyDescent="0.2">
      <c r="A10" s="5"/>
      <c r="B10" s="6"/>
      <c r="C10" s="7"/>
      <c r="D10" s="18"/>
      <c r="E10" s="16" t="s">
        <v>21</v>
      </c>
      <c r="F10" s="19" t="s">
        <v>21</v>
      </c>
      <c r="G10" s="6"/>
      <c r="H10" s="20"/>
      <c r="I10" s="6"/>
      <c r="J10" s="1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15.75" x14ac:dyDescent="0.25">
      <c r="A11" s="21" t="s">
        <v>26</v>
      </c>
      <c r="B11" s="22"/>
      <c r="C11" s="22"/>
      <c r="D11" s="22"/>
      <c r="E11" s="23"/>
      <c r="F11" s="23"/>
      <c r="G11" s="24"/>
      <c r="H11" s="25"/>
      <c r="I11" s="6"/>
      <c r="J11" s="10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pans="1:255" ht="15.75" thickBot="1" x14ac:dyDescent="0.25">
      <c r="A12" s="26" t="s">
        <v>27</v>
      </c>
      <c r="B12" s="27" t="s">
        <v>28</v>
      </c>
      <c r="C12" s="28"/>
      <c r="D12" s="28"/>
      <c r="E12" s="28"/>
      <c r="F12" s="28"/>
      <c r="G12" s="29"/>
      <c r="H12" s="30" t="s">
        <v>29</v>
      </c>
      <c r="I12" s="6"/>
      <c r="J12" s="10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ht="15.75" thickBot="1" x14ac:dyDescent="0.25">
      <c r="A13" s="31" t="s">
        <v>30</v>
      </c>
      <c r="B13" s="32" t="s">
        <v>90</v>
      </c>
      <c r="C13" s="33"/>
      <c r="D13" s="33"/>
      <c r="E13" s="33"/>
      <c r="F13" s="33"/>
      <c r="G13" s="34"/>
      <c r="H13" s="35">
        <v>1756280</v>
      </c>
      <c r="I13" s="6"/>
      <c r="J13" s="10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ht="15.75" thickBot="1" x14ac:dyDescent="0.25">
      <c r="A14" s="5"/>
      <c r="B14" s="6"/>
      <c r="C14" s="6"/>
      <c r="D14" s="6"/>
      <c r="E14" s="6"/>
      <c r="F14" s="6"/>
      <c r="G14" s="12" t="s">
        <v>31</v>
      </c>
      <c r="H14" s="36">
        <f>SUM(H13:H13)</f>
        <v>1756280</v>
      </c>
      <c r="I14" s="6"/>
      <c r="J14" s="1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pans="1:255" ht="15.75" x14ac:dyDescent="0.25">
      <c r="A15" s="37" t="s">
        <v>32</v>
      </c>
      <c r="B15" s="38"/>
      <c r="C15" s="38"/>
      <c r="D15" s="38"/>
      <c r="E15" s="39"/>
      <c r="F15" s="39"/>
      <c r="G15" s="39"/>
      <c r="H15" s="40"/>
      <c r="I15" s="6"/>
      <c r="J15" s="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pans="1:255" ht="15.75" thickBot="1" x14ac:dyDescent="0.25">
      <c r="A16" s="41"/>
      <c r="B16" s="42" t="s">
        <v>28</v>
      </c>
      <c r="C16" s="42"/>
      <c r="D16" s="42"/>
      <c r="E16" s="42"/>
      <c r="F16" s="42"/>
      <c r="G16" s="43"/>
      <c r="H16" s="44" t="s">
        <v>33</v>
      </c>
      <c r="I16" s="6"/>
      <c r="J16" s="1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pans="1:255" x14ac:dyDescent="0.2">
      <c r="A17" s="45" t="s">
        <v>34</v>
      </c>
      <c r="B17" s="46"/>
      <c r="C17" s="46"/>
      <c r="D17" s="46"/>
      <c r="E17" s="46"/>
      <c r="F17" s="46"/>
      <c r="G17" s="47"/>
      <c r="H17" s="48">
        <v>1405024</v>
      </c>
      <c r="I17" s="6"/>
      <c r="J17" s="1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pans="1:255" x14ac:dyDescent="0.2">
      <c r="A18" s="49" t="s">
        <v>35</v>
      </c>
      <c r="B18" s="50"/>
      <c r="C18" s="50"/>
      <c r="D18" s="50"/>
      <c r="E18" s="50"/>
      <c r="F18" s="50"/>
      <c r="G18" s="51"/>
      <c r="H18" s="48"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spans="1:255" ht="15.75" thickBot="1" x14ac:dyDescent="0.25">
      <c r="A19" s="52" t="s">
        <v>36</v>
      </c>
      <c r="B19" s="53"/>
      <c r="C19" s="53"/>
      <c r="D19" s="53"/>
      <c r="E19" s="53"/>
      <c r="F19" s="53"/>
      <c r="G19" s="54"/>
      <c r="H19" s="55">
        <v>140502.39999999999</v>
      </c>
      <c r="I19" s="370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</row>
    <row r="20" spans="1:255" ht="15.75" thickBot="1" x14ac:dyDescent="0.25">
      <c r="A20" s="5"/>
      <c r="B20" s="6"/>
      <c r="C20" s="6"/>
      <c r="D20" s="6"/>
      <c r="E20" s="6"/>
      <c r="F20" s="6"/>
      <c r="G20" s="12" t="s">
        <v>31</v>
      </c>
      <c r="H20" s="36">
        <f>SUM(H17:H19)</f>
        <v>1545526.4</v>
      </c>
      <c r="I20" s="370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</row>
    <row r="21" spans="1:255" ht="15.75" x14ac:dyDescent="0.25">
      <c r="A21" s="37" t="s">
        <v>37</v>
      </c>
      <c r="B21" s="38"/>
      <c r="C21" s="38"/>
      <c r="D21" s="38"/>
      <c r="E21" s="56"/>
      <c r="F21" s="57"/>
      <c r="G21" s="57"/>
      <c r="H21" s="5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spans="1:255" ht="15.75" thickBot="1" x14ac:dyDescent="0.25">
      <c r="A22" s="59"/>
      <c r="B22" s="42" t="s">
        <v>28</v>
      </c>
      <c r="C22" s="42"/>
      <c r="D22" s="42"/>
      <c r="E22" s="42"/>
      <c r="F22" s="42"/>
      <c r="G22" s="43"/>
      <c r="H22" s="44" t="s">
        <v>33</v>
      </c>
      <c r="I22" s="6"/>
      <c r="J22" s="1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</row>
    <row r="23" spans="1:255" x14ac:dyDescent="0.2">
      <c r="A23" s="60" t="s">
        <v>38</v>
      </c>
      <c r="B23" s="61"/>
      <c r="C23" s="62"/>
      <c r="D23" s="62"/>
      <c r="E23" s="62"/>
      <c r="F23" s="62"/>
      <c r="G23" s="63"/>
      <c r="H23" s="64" t="e">
        <f>SUMMARY!F17</f>
        <v>#REF!</v>
      </c>
      <c r="I23" s="6"/>
      <c r="J23" s="1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</row>
    <row r="24" spans="1:255" x14ac:dyDescent="0.2">
      <c r="A24" s="52" t="s">
        <v>145</v>
      </c>
      <c r="B24" s="53"/>
      <c r="C24" s="53"/>
      <c r="D24" s="53"/>
      <c r="E24" s="53"/>
      <c r="F24" s="53"/>
      <c r="G24" s="54"/>
      <c r="H24" s="64">
        <v>70423.5</v>
      </c>
      <c r="I24" s="6"/>
      <c r="J24" s="6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</row>
    <row r="25" spans="1:255" ht="15.75" thickBot="1" x14ac:dyDescent="0.25">
      <c r="A25" s="52" t="s">
        <v>39</v>
      </c>
      <c r="B25" s="53"/>
      <c r="C25" s="53"/>
      <c r="D25" s="53"/>
      <c r="E25" s="53"/>
      <c r="F25" s="53"/>
      <c r="G25" s="54"/>
      <c r="H25" s="66">
        <v>0</v>
      </c>
      <c r="I25" s="6"/>
      <c r="J25" s="10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</row>
    <row r="26" spans="1:255" ht="15.75" thickBot="1" x14ac:dyDescent="0.25">
      <c r="A26" s="5"/>
      <c r="B26" s="6"/>
      <c r="C26" s="6"/>
      <c r="D26" s="6"/>
      <c r="E26" s="6"/>
      <c r="F26" s="6"/>
      <c r="G26" s="12" t="s">
        <v>40</v>
      </c>
      <c r="H26" s="36" t="e">
        <f>SUM(H23:H25)</f>
        <v>#REF!</v>
      </c>
      <c r="I26" s="370"/>
      <c r="J26" s="10"/>
      <c r="K26" s="1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</row>
    <row r="27" spans="1:255" x14ac:dyDescent="0.2">
      <c r="A27" s="5"/>
      <c r="B27" s="6"/>
      <c r="C27" s="6"/>
      <c r="D27" s="6"/>
      <c r="E27" s="6"/>
      <c r="F27" s="67" t="s">
        <v>41</v>
      </c>
      <c r="G27" s="68">
        <v>0</v>
      </c>
      <c r="H27" s="69" t="e">
        <f>ROUND(+G27*(H23+H24),2)</f>
        <v>#REF!</v>
      </c>
      <c r="I27" s="370"/>
      <c r="J27" s="1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</row>
    <row r="28" spans="1:255" ht="15.75" x14ac:dyDescent="0.25">
      <c r="A28" s="552" t="s">
        <v>42</v>
      </c>
      <c r="B28" s="553"/>
      <c r="C28" s="553"/>
      <c r="D28" s="6"/>
      <c r="E28" s="6"/>
      <c r="F28" s="12" t="s">
        <v>43</v>
      </c>
      <c r="G28" s="70"/>
      <c r="H28" s="71">
        <v>0</v>
      </c>
      <c r="I28" s="6"/>
      <c r="J28" s="10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</row>
    <row r="29" spans="1:255" x14ac:dyDescent="0.2">
      <c r="A29" s="554" t="s">
        <v>44</v>
      </c>
      <c r="B29" s="555"/>
      <c r="C29" s="556"/>
      <c r="D29" s="560" t="s">
        <v>45</v>
      </c>
      <c r="E29" s="70"/>
      <c r="F29" s="12" t="s">
        <v>46</v>
      </c>
      <c r="G29" s="72">
        <v>0.1</v>
      </c>
      <c r="H29" s="73" t="e">
        <f>ROUND(+G29*(H26-H27-H28),2)</f>
        <v>#REF!</v>
      </c>
      <c r="I29" s="6"/>
      <c r="J29" s="10"/>
      <c r="K29" s="10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ht="15.75" thickBot="1" x14ac:dyDescent="0.25">
      <c r="A30" s="557"/>
      <c r="B30" s="558"/>
      <c r="C30" s="559"/>
      <c r="D30" s="561"/>
      <c r="E30" s="70" t="s">
        <v>12</v>
      </c>
      <c r="F30" s="6"/>
      <c r="G30" s="12" t="s">
        <v>47</v>
      </c>
      <c r="H30" s="74">
        <v>0</v>
      </c>
      <c r="I30" s="6"/>
      <c r="J30" s="10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spans="1:255" ht="15.75" thickBot="1" x14ac:dyDescent="0.25">
      <c r="A31" s="75" t="s">
        <v>48</v>
      </c>
      <c r="B31" s="76"/>
      <c r="C31" s="77">
        <f>G29</f>
        <v>0.1</v>
      </c>
      <c r="D31" s="78" t="e">
        <f>H29+E53+E54</f>
        <v>#REF!</v>
      </c>
      <c r="E31" s="6"/>
      <c r="F31" s="6"/>
      <c r="G31" s="12" t="s">
        <v>40</v>
      </c>
      <c r="H31" s="36" t="e">
        <f>H26-H27-H28-H29+H30</f>
        <v>#REF!</v>
      </c>
      <c r="I31" s="6"/>
      <c r="J31" s="10"/>
      <c r="K31" s="10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spans="1:255" ht="15.75" thickBot="1" x14ac:dyDescent="0.25">
      <c r="A32" s="79"/>
      <c r="B32" s="80"/>
      <c r="C32" s="81"/>
      <c r="D32" s="82"/>
      <c r="E32" s="6"/>
      <c r="F32" s="6"/>
      <c r="G32" s="12" t="s">
        <v>144</v>
      </c>
      <c r="H32" s="36" t="e">
        <f>0.5*D31</f>
        <v>#REF!</v>
      </c>
      <c r="I32" s="6"/>
      <c r="J32" s="10"/>
      <c r="K32" s="1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spans="1:255" ht="15.75" thickBot="1" x14ac:dyDescent="0.25">
      <c r="A33" s="83" t="s">
        <v>49</v>
      </c>
      <c r="B33" s="80"/>
      <c r="C33" s="81"/>
      <c r="D33" s="84" t="e">
        <f>D31*0.15</f>
        <v>#REF!</v>
      </c>
      <c r="E33" s="6"/>
      <c r="F33" s="6"/>
      <c r="G33" s="12" t="s">
        <v>50</v>
      </c>
      <c r="H33" s="36" t="e">
        <f>H31+H32</f>
        <v>#REF!</v>
      </c>
      <c r="I33" s="6"/>
      <c r="J33" s="10"/>
      <c r="K33" s="10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ht="15.75" thickBot="1" x14ac:dyDescent="0.25">
      <c r="A34" s="85"/>
      <c r="B34" s="86"/>
      <c r="C34" s="87" t="s">
        <v>51</v>
      </c>
      <c r="D34" s="88" t="e">
        <f>D33+D31</f>
        <v>#REF!</v>
      </c>
      <c r="E34" s="6"/>
      <c r="F34" s="6"/>
      <c r="G34" s="12" t="s">
        <v>52</v>
      </c>
      <c r="H34" s="36" t="e">
        <f>H33*0.15</f>
        <v>#REF!</v>
      </c>
      <c r="I34" s="6"/>
      <c r="J34" s="10"/>
      <c r="K34" s="10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ht="16.5" thickBot="1" x14ac:dyDescent="0.3">
      <c r="A35" s="89"/>
      <c r="B35" s="6"/>
      <c r="C35" s="12"/>
      <c r="D35" s="90"/>
      <c r="E35" s="6"/>
      <c r="F35" s="6"/>
      <c r="G35" s="91" t="s">
        <v>53</v>
      </c>
      <c r="H35" s="92" t="e">
        <f>SUM(H33:H34)</f>
        <v>#REF!</v>
      </c>
      <c r="I35" s="6"/>
      <c r="J35" s="10"/>
      <c r="K35" s="10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ht="15.75" x14ac:dyDescent="0.25">
      <c r="A36" s="552" t="s">
        <v>54</v>
      </c>
      <c r="B36" s="553"/>
      <c r="C36" s="553"/>
      <c r="D36" s="6"/>
      <c r="E36" s="6"/>
      <c r="F36" s="6"/>
      <c r="G36" s="6"/>
      <c r="H36" s="93"/>
      <c r="I36" s="6"/>
      <c r="J36" s="10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ht="15.75" thickBot="1" x14ac:dyDescent="0.25">
      <c r="A37" s="522" t="s">
        <v>55</v>
      </c>
      <c r="B37" s="523"/>
      <c r="C37" s="524"/>
      <c r="D37" s="94" t="s">
        <v>45</v>
      </c>
      <c r="E37" s="6"/>
      <c r="F37" s="6"/>
      <c r="G37" s="6"/>
      <c r="H37" s="93"/>
      <c r="I37" s="6"/>
      <c r="J37" s="10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ht="15.75" x14ac:dyDescent="0.25">
      <c r="A38" s="525"/>
      <c r="B38" s="526"/>
      <c r="C38" s="527"/>
      <c r="D38" s="82"/>
      <c r="E38" s="95"/>
      <c r="F38" s="96"/>
      <c r="G38" s="97"/>
      <c r="H38" s="98"/>
      <c r="I38" s="6"/>
      <c r="J38" s="10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ht="16.5" thickBot="1" x14ac:dyDescent="0.3">
      <c r="A39" s="528"/>
      <c r="B39" s="529"/>
      <c r="C39" s="530"/>
      <c r="D39" s="82"/>
      <c r="E39" s="99"/>
      <c r="F39" s="96"/>
      <c r="G39" s="493"/>
      <c r="H39" s="494"/>
    </row>
    <row r="40" spans="1:255" ht="16.5" thickBot="1" x14ac:dyDescent="0.3">
      <c r="A40" s="5"/>
      <c r="B40" s="6"/>
      <c r="C40" s="67" t="s">
        <v>51</v>
      </c>
      <c r="D40" s="92">
        <f>SUM(D38:D39)</f>
        <v>0</v>
      </c>
      <c r="E40" s="100"/>
      <c r="F40" s="101"/>
      <c r="G40" s="102"/>
      <c r="H40" s="103"/>
    </row>
    <row r="41" spans="1:255" ht="15.75" thickBot="1" x14ac:dyDescent="0.25">
      <c r="A41" s="5"/>
      <c r="B41" s="6"/>
      <c r="C41" s="6"/>
      <c r="D41" s="6"/>
      <c r="E41" s="6"/>
      <c r="F41" s="104"/>
      <c r="G41" s="493"/>
      <c r="H41" s="494"/>
    </row>
    <row r="42" spans="1:255" ht="15.75" x14ac:dyDescent="0.25">
      <c r="A42" s="495" t="s">
        <v>56</v>
      </c>
      <c r="B42" s="496"/>
      <c r="C42" s="496"/>
      <c r="D42" s="496"/>
      <c r="E42" s="497"/>
      <c r="G42" s="105"/>
      <c r="H42" s="106"/>
    </row>
    <row r="43" spans="1:255" x14ac:dyDescent="0.2">
      <c r="A43" s="519" t="s">
        <v>57</v>
      </c>
      <c r="B43" s="520"/>
      <c r="C43" s="520"/>
      <c r="D43" s="520"/>
      <c r="E43" s="521"/>
      <c r="F43" s="96" t="s">
        <v>58</v>
      </c>
      <c r="G43" s="97" t="s">
        <v>15</v>
      </c>
      <c r="H43" s="98" t="s">
        <v>21</v>
      </c>
    </row>
    <row r="44" spans="1:255" x14ac:dyDescent="0.2">
      <c r="A44" s="498" t="s">
        <v>59</v>
      </c>
      <c r="B44" s="499"/>
      <c r="C44" s="499"/>
      <c r="D44" s="499"/>
      <c r="E44" s="500"/>
      <c r="F44" s="96"/>
      <c r="G44" s="501"/>
      <c r="H44" s="502"/>
    </row>
    <row r="45" spans="1:255" x14ac:dyDescent="0.2">
      <c r="A45" s="503"/>
      <c r="B45" s="504"/>
      <c r="C45" s="110"/>
      <c r="D45" s="109"/>
      <c r="E45" s="509"/>
      <c r="F45" s="101" t="s">
        <v>21</v>
      </c>
      <c r="G45" s="102"/>
      <c r="H45" s="103"/>
    </row>
    <row r="46" spans="1:255" x14ac:dyDescent="0.2">
      <c r="A46" s="505"/>
      <c r="B46" s="506"/>
      <c r="C46" s="111"/>
      <c r="D46" s="111"/>
      <c r="E46" s="510"/>
      <c r="F46" s="112"/>
      <c r="G46" s="97"/>
      <c r="H46" s="98" t="s">
        <v>60</v>
      </c>
    </row>
    <row r="47" spans="1:255" x14ac:dyDescent="0.2">
      <c r="A47" s="505"/>
      <c r="B47" s="506"/>
      <c r="C47" s="111"/>
      <c r="D47" s="111"/>
      <c r="E47" s="510"/>
      <c r="F47" s="96" t="s">
        <v>61</v>
      </c>
      <c r="G47" s="113" t="s">
        <v>15</v>
      </c>
      <c r="H47" s="114" t="s">
        <v>60</v>
      </c>
    </row>
    <row r="48" spans="1:255" x14ac:dyDescent="0.2">
      <c r="A48" s="507"/>
      <c r="B48" s="508"/>
      <c r="C48" s="115"/>
      <c r="D48" s="115"/>
      <c r="E48" s="511"/>
      <c r="F48" s="104"/>
      <c r="G48" s="107"/>
      <c r="H48" s="108"/>
    </row>
    <row r="49" spans="1:9" ht="16.5" thickBot="1" x14ac:dyDescent="0.3">
      <c r="A49" s="116" t="s">
        <v>62</v>
      </c>
      <c r="B49" s="117"/>
      <c r="C49" s="117" t="s">
        <v>21</v>
      </c>
      <c r="D49" s="117" t="s">
        <v>63</v>
      </c>
      <c r="E49" s="118" t="s">
        <v>64</v>
      </c>
      <c r="F49" s="119"/>
      <c r="G49" s="512"/>
      <c r="H49" s="513"/>
    </row>
    <row r="50" spans="1:9" ht="15.75" x14ac:dyDescent="0.25">
      <c r="A50" s="121"/>
      <c r="B50" s="122"/>
      <c r="C50" s="122"/>
      <c r="D50" s="122"/>
      <c r="E50" s="122"/>
      <c r="F50" s="123"/>
      <c r="G50" s="96"/>
      <c r="H50" s="120"/>
    </row>
    <row r="51" spans="1:9" ht="15.75" x14ac:dyDescent="0.25">
      <c r="A51" s="37" t="s">
        <v>65</v>
      </c>
      <c r="B51" s="38"/>
      <c r="C51" s="38"/>
      <c r="D51" s="38"/>
      <c r="E51" s="38"/>
      <c r="F51" s="38"/>
      <c r="G51" s="38"/>
      <c r="H51" s="124"/>
    </row>
    <row r="52" spans="1:9" ht="15.75" thickBot="1" x14ac:dyDescent="0.25">
      <c r="A52" s="125" t="s">
        <v>64</v>
      </c>
      <c r="B52" s="514" t="s">
        <v>66</v>
      </c>
      <c r="C52" s="515"/>
      <c r="D52" s="516"/>
      <c r="E52" s="126" t="s">
        <v>67</v>
      </c>
      <c r="F52" s="127" t="s">
        <v>68</v>
      </c>
      <c r="G52" s="128" t="s">
        <v>69</v>
      </c>
      <c r="H52" s="129" t="s">
        <v>70</v>
      </c>
    </row>
    <row r="53" spans="1:9" ht="15" customHeight="1" x14ac:dyDescent="0.2">
      <c r="A53" s="130"/>
      <c r="B53" s="517"/>
      <c r="C53" s="518"/>
      <c r="D53" s="518"/>
      <c r="E53" s="131"/>
      <c r="F53" s="132"/>
      <c r="G53" s="132"/>
      <c r="H53" s="133"/>
      <c r="I53" s="367"/>
    </row>
    <row r="54" spans="1:9" x14ac:dyDescent="0.2">
      <c r="A54" s="130"/>
      <c r="B54" s="517"/>
      <c r="C54" s="518"/>
      <c r="D54" s="518"/>
      <c r="E54" s="131"/>
      <c r="F54" s="132"/>
      <c r="G54" s="132"/>
      <c r="H54" s="133"/>
      <c r="I54" s="367"/>
    </row>
    <row r="55" spans="1:9" x14ac:dyDescent="0.2">
      <c r="A55" s="134"/>
      <c r="B55" s="488"/>
      <c r="C55" s="489"/>
      <c r="D55" s="489"/>
      <c r="E55" s="135"/>
      <c r="F55" s="136"/>
      <c r="G55" s="136"/>
      <c r="H55" s="371"/>
    </row>
    <row r="56" spans="1:9" x14ac:dyDescent="0.2">
      <c r="A56" s="134"/>
      <c r="B56" s="488"/>
      <c r="C56" s="489"/>
      <c r="D56" s="489"/>
      <c r="E56" s="137"/>
      <c r="F56" s="372"/>
      <c r="G56" s="138"/>
      <c r="H56" s="139"/>
    </row>
    <row r="57" spans="1:9" x14ac:dyDescent="0.2">
      <c r="A57" s="134"/>
      <c r="B57" s="488"/>
      <c r="C57" s="489"/>
      <c r="D57" s="489"/>
      <c r="E57" s="140"/>
      <c r="F57" s="141"/>
      <c r="G57" s="141"/>
      <c r="H57" s="142"/>
    </row>
    <row r="58" spans="1:9" x14ac:dyDescent="0.2">
      <c r="A58" s="134"/>
      <c r="B58" s="488"/>
      <c r="C58" s="489"/>
      <c r="D58" s="489"/>
      <c r="E58" s="140"/>
      <c r="F58" s="141"/>
      <c r="G58" s="141"/>
      <c r="H58" s="142"/>
    </row>
    <row r="59" spans="1:9" x14ac:dyDescent="0.2">
      <c r="A59" s="134"/>
      <c r="B59" s="488"/>
      <c r="C59" s="489"/>
      <c r="D59" s="489"/>
      <c r="E59" s="140"/>
      <c r="F59" s="141"/>
      <c r="G59" s="141"/>
      <c r="H59" s="142"/>
    </row>
    <row r="60" spans="1:9" x14ac:dyDescent="0.2">
      <c r="A60" s="134"/>
      <c r="B60" s="488"/>
      <c r="C60" s="489"/>
      <c r="D60" s="489"/>
      <c r="E60" s="140"/>
      <c r="F60" s="141"/>
      <c r="G60" s="141"/>
      <c r="H60" s="142"/>
    </row>
    <row r="61" spans="1:9" x14ac:dyDescent="0.2">
      <c r="A61" s="134"/>
      <c r="B61" s="488"/>
      <c r="C61" s="489"/>
      <c r="D61" s="489"/>
      <c r="E61" s="140"/>
      <c r="F61" s="141"/>
      <c r="G61" s="141"/>
      <c r="H61" s="142"/>
    </row>
    <row r="62" spans="1:9" x14ac:dyDescent="0.2">
      <c r="A62" s="134"/>
      <c r="B62" s="488"/>
      <c r="C62" s="489"/>
      <c r="D62" s="489"/>
      <c r="E62" s="140"/>
      <c r="F62" s="141"/>
      <c r="G62" s="141"/>
      <c r="H62" s="142"/>
    </row>
    <row r="63" spans="1:9" x14ac:dyDescent="0.2">
      <c r="A63" s="134"/>
      <c r="B63" s="488"/>
      <c r="C63" s="489"/>
      <c r="D63" s="489"/>
      <c r="E63" s="140"/>
      <c r="F63" s="141"/>
      <c r="G63" s="141"/>
      <c r="H63" s="142"/>
    </row>
    <row r="64" spans="1:9" ht="15.75" thickBot="1" x14ac:dyDescent="0.25">
      <c r="A64" s="143"/>
      <c r="B64" s="490"/>
      <c r="C64" s="491"/>
      <c r="D64" s="492"/>
      <c r="E64" s="144"/>
      <c r="F64" s="145"/>
      <c r="G64" s="145"/>
      <c r="H64" s="146"/>
    </row>
    <row r="65" spans="1:9" ht="16.5" thickTop="1" x14ac:dyDescent="0.25">
      <c r="A65" s="147" t="s">
        <v>21</v>
      </c>
      <c r="B65" s="482" t="s">
        <v>71</v>
      </c>
      <c r="C65" s="483"/>
      <c r="D65" s="484"/>
      <c r="E65" s="148"/>
      <c r="F65" s="149">
        <f>SUM(F53:F64)</f>
        <v>0</v>
      </c>
      <c r="G65" s="149">
        <f>SUM(G53:G64)</f>
        <v>0</v>
      </c>
      <c r="H65" s="150">
        <f>SUM(H53:H64)</f>
        <v>0</v>
      </c>
      <c r="I65" s="367"/>
    </row>
    <row r="66" spans="1:9" ht="16.5" thickBot="1" x14ac:dyDescent="0.3">
      <c r="A66" s="147" t="s">
        <v>21</v>
      </c>
      <c r="B66" s="482" t="s">
        <v>72</v>
      </c>
      <c r="C66" s="485"/>
      <c r="D66" s="485"/>
      <c r="E66" s="148"/>
      <c r="F66" s="145">
        <f>SUM(E53:E64)</f>
        <v>0</v>
      </c>
      <c r="G66" s="151">
        <f>SUM(F66*0.15)</f>
        <v>0</v>
      </c>
      <c r="H66" s="146">
        <f>SUM(F66:G66)</f>
        <v>0</v>
      </c>
    </row>
    <row r="67" spans="1:9" ht="17.25" thickTop="1" thickBot="1" x14ac:dyDescent="0.3">
      <c r="A67" s="152" t="s">
        <v>21</v>
      </c>
      <c r="B67" s="486" t="s">
        <v>21</v>
      </c>
      <c r="C67" s="487"/>
      <c r="D67" s="487"/>
      <c r="E67" s="153" t="s">
        <v>73</v>
      </c>
      <c r="F67" s="154">
        <f>SUM(F65:F66)</f>
        <v>0</v>
      </c>
      <c r="G67" s="154">
        <f>SUM(G65:G66)</f>
        <v>0</v>
      </c>
      <c r="H67" s="155">
        <f>SUM(H65:H66)</f>
        <v>0</v>
      </c>
      <c r="I67" s="367"/>
    </row>
    <row r="69" spans="1:9" x14ac:dyDescent="0.2">
      <c r="H69" s="367"/>
    </row>
  </sheetData>
  <mergeCells count="39">
    <mergeCell ref="A37:C37"/>
    <mergeCell ref="A38:C38"/>
    <mergeCell ref="A39:C39"/>
    <mergeCell ref="D7:G8"/>
    <mergeCell ref="A1:H1"/>
    <mergeCell ref="A2:H2"/>
    <mergeCell ref="F3:G3"/>
    <mergeCell ref="F5:G5"/>
    <mergeCell ref="D6:G6"/>
    <mergeCell ref="D9:E9"/>
    <mergeCell ref="A28:C28"/>
    <mergeCell ref="A29:C30"/>
    <mergeCell ref="D29:D30"/>
    <mergeCell ref="A36:C36"/>
    <mergeCell ref="G39:H39"/>
    <mergeCell ref="G41:H41"/>
    <mergeCell ref="A42:E42"/>
    <mergeCell ref="B58:D58"/>
    <mergeCell ref="A44:E44"/>
    <mergeCell ref="G44:H44"/>
    <mergeCell ref="A45:B48"/>
    <mergeCell ref="E45:E48"/>
    <mergeCell ref="G49:H49"/>
    <mergeCell ref="B52:D52"/>
    <mergeCell ref="B53:D53"/>
    <mergeCell ref="B54:D54"/>
    <mergeCell ref="B55:D55"/>
    <mergeCell ref="B56:D56"/>
    <mergeCell ref="B57:D57"/>
    <mergeCell ref="A43:E43"/>
    <mergeCell ref="B65:D65"/>
    <mergeCell ref="B66:D66"/>
    <mergeCell ref="B67:D67"/>
    <mergeCell ref="B59:D59"/>
    <mergeCell ref="B60:D60"/>
    <mergeCell ref="B61:D61"/>
    <mergeCell ref="B62:D62"/>
    <mergeCell ref="B63:D63"/>
    <mergeCell ref="B64:D64"/>
  </mergeCells>
  <printOptions horizontalCentered="1"/>
  <pageMargins left="0.43307086614173229" right="0.51181102362204722" top="0.40200000000000002" bottom="0.32383333333333331" header="0.31496062992125984" footer="0.31496062992125984"/>
  <pageSetup paperSize="9"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2AA1-AB2B-497B-A399-F9BAE1B77C45}">
  <sheetPr>
    <pageSetUpPr fitToPage="1"/>
  </sheetPr>
  <dimension ref="A1:K37"/>
  <sheetViews>
    <sheetView view="pageBreakPreview" zoomScaleNormal="100" zoomScaleSheetLayoutView="100" workbookViewId="0">
      <selection activeCell="I9" sqref="I9"/>
    </sheetView>
  </sheetViews>
  <sheetFormatPr defaultRowHeight="12.75" x14ac:dyDescent="0.2"/>
  <cols>
    <col min="1" max="1" width="13.42578125" style="1" customWidth="1"/>
    <col min="2" max="2" width="2" style="1" customWidth="1"/>
    <col min="3" max="3" width="44.28515625" style="1" customWidth="1"/>
    <col min="4" max="4" width="13.7109375" style="1" customWidth="1"/>
    <col min="5" max="5" width="13.42578125" style="1" bestFit="1" customWidth="1"/>
    <col min="6" max="6" width="11.85546875" style="1" bestFit="1" customWidth="1"/>
    <col min="7" max="7" width="13.42578125" style="1" bestFit="1" customWidth="1"/>
    <col min="8" max="8" width="7.5703125" style="1" customWidth="1"/>
    <col min="9" max="9" width="14.28515625" style="1" bestFit="1" customWidth="1"/>
    <col min="10" max="10" width="13" style="1" bestFit="1" customWidth="1"/>
    <col min="11" max="11" width="13.140625" style="1" bestFit="1" customWidth="1"/>
    <col min="12" max="244" width="8.85546875" style="1"/>
    <col min="245" max="245" width="8.7109375" style="1" customWidth="1"/>
    <col min="246" max="246" width="3.28515625" style="1" customWidth="1"/>
    <col min="247" max="247" width="26.7109375" style="1" customWidth="1"/>
    <col min="248" max="251" width="9.5703125" style="1" customWidth="1"/>
    <col min="252" max="252" width="7.5703125" style="1" customWidth="1"/>
    <col min="253" max="255" width="8.85546875" style="1"/>
    <col min="256" max="256" width="9.28515625" style="1" bestFit="1" customWidth="1"/>
    <col min="257" max="500" width="8.85546875" style="1"/>
    <col min="501" max="501" width="8.7109375" style="1" customWidth="1"/>
    <col min="502" max="502" width="3.28515625" style="1" customWidth="1"/>
    <col min="503" max="503" width="26.7109375" style="1" customWidth="1"/>
    <col min="504" max="507" width="9.5703125" style="1" customWidth="1"/>
    <col min="508" max="508" width="7.5703125" style="1" customWidth="1"/>
    <col min="509" max="511" width="8.85546875" style="1"/>
    <col min="512" max="512" width="9.28515625" style="1" bestFit="1" customWidth="1"/>
    <col min="513" max="756" width="8.85546875" style="1"/>
    <col min="757" max="757" width="8.7109375" style="1" customWidth="1"/>
    <col min="758" max="758" width="3.28515625" style="1" customWidth="1"/>
    <col min="759" max="759" width="26.7109375" style="1" customWidth="1"/>
    <col min="760" max="763" width="9.5703125" style="1" customWidth="1"/>
    <col min="764" max="764" width="7.5703125" style="1" customWidth="1"/>
    <col min="765" max="767" width="8.85546875" style="1"/>
    <col min="768" max="768" width="9.28515625" style="1" bestFit="1" customWidth="1"/>
    <col min="769" max="1012" width="8.85546875" style="1"/>
    <col min="1013" max="1013" width="8.7109375" style="1" customWidth="1"/>
    <col min="1014" max="1014" width="3.28515625" style="1" customWidth="1"/>
    <col min="1015" max="1015" width="26.7109375" style="1" customWidth="1"/>
    <col min="1016" max="1019" width="9.5703125" style="1" customWidth="1"/>
    <col min="1020" max="1020" width="7.5703125" style="1" customWidth="1"/>
    <col min="1021" max="1023" width="8.85546875" style="1"/>
    <col min="1024" max="1024" width="9.28515625" style="1" bestFit="1" customWidth="1"/>
    <col min="1025" max="1268" width="8.85546875" style="1"/>
    <col min="1269" max="1269" width="8.7109375" style="1" customWidth="1"/>
    <col min="1270" max="1270" width="3.28515625" style="1" customWidth="1"/>
    <col min="1271" max="1271" width="26.7109375" style="1" customWidth="1"/>
    <col min="1272" max="1275" width="9.5703125" style="1" customWidth="1"/>
    <col min="1276" max="1276" width="7.5703125" style="1" customWidth="1"/>
    <col min="1277" max="1279" width="8.85546875" style="1"/>
    <col min="1280" max="1280" width="9.28515625" style="1" bestFit="1" customWidth="1"/>
    <col min="1281" max="1524" width="8.85546875" style="1"/>
    <col min="1525" max="1525" width="8.7109375" style="1" customWidth="1"/>
    <col min="1526" max="1526" width="3.28515625" style="1" customWidth="1"/>
    <col min="1527" max="1527" width="26.7109375" style="1" customWidth="1"/>
    <col min="1528" max="1531" width="9.5703125" style="1" customWidth="1"/>
    <col min="1532" max="1532" width="7.5703125" style="1" customWidth="1"/>
    <col min="1533" max="1535" width="8.85546875" style="1"/>
    <col min="1536" max="1536" width="9.28515625" style="1" bestFit="1" customWidth="1"/>
    <col min="1537" max="1780" width="8.85546875" style="1"/>
    <col min="1781" max="1781" width="8.7109375" style="1" customWidth="1"/>
    <col min="1782" max="1782" width="3.28515625" style="1" customWidth="1"/>
    <col min="1783" max="1783" width="26.7109375" style="1" customWidth="1"/>
    <col min="1784" max="1787" width="9.5703125" style="1" customWidth="1"/>
    <col min="1788" max="1788" width="7.5703125" style="1" customWidth="1"/>
    <col min="1789" max="1791" width="8.85546875" style="1"/>
    <col min="1792" max="1792" width="9.28515625" style="1" bestFit="1" customWidth="1"/>
    <col min="1793" max="2036" width="8.85546875" style="1"/>
    <col min="2037" max="2037" width="8.7109375" style="1" customWidth="1"/>
    <col min="2038" max="2038" width="3.28515625" style="1" customWidth="1"/>
    <col min="2039" max="2039" width="26.7109375" style="1" customWidth="1"/>
    <col min="2040" max="2043" width="9.5703125" style="1" customWidth="1"/>
    <col min="2044" max="2044" width="7.5703125" style="1" customWidth="1"/>
    <col min="2045" max="2047" width="8.85546875" style="1"/>
    <col min="2048" max="2048" width="9.28515625" style="1" bestFit="1" customWidth="1"/>
    <col min="2049" max="2292" width="8.85546875" style="1"/>
    <col min="2293" max="2293" width="8.7109375" style="1" customWidth="1"/>
    <col min="2294" max="2294" width="3.28515625" style="1" customWidth="1"/>
    <col min="2295" max="2295" width="26.7109375" style="1" customWidth="1"/>
    <col min="2296" max="2299" width="9.5703125" style="1" customWidth="1"/>
    <col min="2300" max="2300" width="7.5703125" style="1" customWidth="1"/>
    <col min="2301" max="2303" width="8.85546875" style="1"/>
    <col min="2304" max="2304" width="9.28515625" style="1" bestFit="1" customWidth="1"/>
    <col min="2305" max="2548" width="8.85546875" style="1"/>
    <col min="2549" max="2549" width="8.7109375" style="1" customWidth="1"/>
    <col min="2550" max="2550" width="3.28515625" style="1" customWidth="1"/>
    <col min="2551" max="2551" width="26.7109375" style="1" customWidth="1"/>
    <col min="2552" max="2555" width="9.5703125" style="1" customWidth="1"/>
    <col min="2556" max="2556" width="7.5703125" style="1" customWidth="1"/>
    <col min="2557" max="2559" width="8.85546875" style="1"/>
    <col min="2560" max="2560" width="9.28515625" style="1" bestFit="1" customWidth="1"/>
    <col min="2561" max="2804" width="8.85546875" style="1"/>
    <col min="2805" max="2805" width="8.7109375" style="1" customWidth="1"/>
    <col min="2806" max="2806" width="3.28515625" style="1" customWidth="1"/>
    <col min="2807" max="2807" width="26.7109375" style="1" customWidth="1"/>
    <col min="2808" max="2811" width="9.5703125" style="1" customWidth="1"/>
    <col min="2812" max="2812" width="7.5703125" style="1" customWidth="1"/>
    <col min="2813" max="2815" width="8.85546875" style="1"/>
    <col min="2816" max="2816" width="9.28515625" style="1" bestFit="1" customWidth="1"/>
    <col min="2817" max="3060" width="8.85546875" style="1"/>
    <col min="3061" max="3061" width="8.7109375" style="1" customWidth="1"/>
    <col min="3062" max="3062" width="3.28515625" style="1" customWidth="1"/>
    <col min="3063" max="3063" width="26.7109375" style="1" customWidth="1"/>
    <col min="3064" max="3067" width="9.5703125" style="1" customWidth="1"/>
    <col min="3068" max="3068" width="7.5703125" style="1" customWidth="1"/>
    <col min="3069" max="3071" width="8.85546875" style="1"/>
    <col min="3072" max="3072" width="9.28515625" style="1" bestFit="1" customWidth="1"/>
    <col min="3073" max="3316" width="8.85546875" style="1"/>
    <col min="3317" max="3317" width="8.7109375" style="1" customWidth="1"/>
    <col min="3318" max="3318" width="3.28515625" style="1" customWidth="1"/>
    <col min="3319" max="3319" width="26.7109375" style="1" customWidth="1"/>
    <col min="3320" max="3323" width="9.5703125" style="1" customWidth="1"/>
    <col min="3324" max="3324" width="7.5703125" style="1" customWidth="1"/>
    <col min="3325" max="3327" width="8.85546875" style="1"/>
    <col min="3328" max="3328" width="9.28515625" style="1" bestFit="1" customWidth="1"/>
    <col min="3329" max="3572" width="8.85546875" style="1"/>
    <col min="3573" max="3573" width="8.7109375" style="1" customWidth="1"/>
    <col min="3574" max="3574" width="3.28515625" style="1" customWidth="1"/>
    <col min="3575" max="3575" width="26.7109375" style="1" customWidth="1"/>
    <col min="3576" max="3579" width="9.5703125" style="1" customWidth="1"/>
    <col min="3580" max="3580" width="7.5703125" style="1" customWidth="1"/>
    <col min="3581" max="3583" width="8.85546875" style="1"/>
    <col min="3584" max="3584" width="9.28515625" style="1" bestFit="1" customWidth="1"/>
    <col min="3585" max="3828" width="8.85546875" style="1"/>
    <col min="3829" max="3829" width="8.7109375" style="1" customWidth="1"/>
    <col min="3830" max="3830" width="3.28515625" style="1" customWidth="1"/>
    <col min="3831" max="3831" width="26.7109375" style="1" customWidth="1"/>
    <col min="3832" max="3835" width="9.5703125" style="1" customWidth="1"/>
    <col min="3836" max="3836" width="7.5703125" style="1" customWidth="1"/>
    <col min="3837" max="3839" width="8.85546875" style="1"/>
    <col min="3840" max="3840" width="9.28515625" style="1" bestFit="1" customWidth="1"/>
    <col min="3841" max="4084" width="8.85546875" style="1"/>
    <col min="4085" max="4085" width="8.7109375" style="1" customWidth="1"/>
    <col min="4086" max="4086" width="3.28515625" style="1" customWidth="1"/>
    <col min="4087" max="4087" width="26.7109375" style="1" customWidth="1"/>
    <col min="4088" max="4091" width="9.5703125" style="1" customWidth="1"/>
    <col min="4092" max="4092" width="7.5703125" style="1" customWidth="1"/>
    <col min="4093" max="4095" width="8.85546875" style="1"/>
    <col min="4096" max="4096" width="9.28515625" style="1" bestFit="1" customWidth="1"/>
    <col min="4097" max="4340" width="8.85546875" style="1"/>
    <col min="4341" max="4341" width="8.7109375" style="1" customWidth="1"/>
    <col min="4342" max="4342" width="3.28515625" style="1" customWidth="1"/>
    <col min="4343" max="4343" width="26.7109375" style="1" customWidth="1"/>
    <col min="4344" max="4347" width="9.5703125" style="1" customWidth="1"/>
    <col min="4348" max="4348" width="7.5703125" style="1" customWidth="1"/>
    <col min="4349" max="4351" width="8.85546875" style="1"/>
    <col min="4352" max="4352" width="9.28515625" style="1" bestFit="1" customWidth="1"/>
    <col min="4353" max="4596" width="8.85546875" style="1"/>
    <col min="4597" max="4597" width="8.7109375" style="1" customWidth="1"/>
    <col min="4598" max="4598" width="3.28515625" style="1" customWidth="1"/>
    <col min="4599" max="4599" width="26.7109375" style="1" customWidth="1"/>
    <col min="4600" max="4603" width="9.5703125" style="1" customWidth="1"/>
    <col min="4604" max="4604" width="7.5703125" style="1" customWidth="1"/>
    <col min="4605" max="4607" width="8.85546875" style="1"/>
    <col min="4608" max="4608" width="9.28515625" style="1" bestFit="1" customWidth="1"/>
    <col min="4609" max="4852" width="8.85546875" style="1"/>
    <col min="4853" max="4853" width="8.7109375" style="1" customWidth="1"/>
    <col min="4854" max="4854" width="3.28515625" style="1" customWidth="1"/>
    <col min="4855" max="4855" width="26.7109375" style="1" customWidth="1"/>
    <col min="4856" max="4859" width="9.5703125" style="1" customWidth="1"/>
    <col min="4860" max="4860" width="7.5703125" style="1" customWidth="1"/>
    <col min="4861" max="4863" width="8.85546875" style="1"/>
    <col min="4864" max="4864" width="9.28515625" style="1" bestFit="1" customWidth="1"/>
    <col min="4865" max="5108" width="8.85546875" style="1"/>
    <col min="5109" max="5109" width="8.7109375" style="1" customWidth="1"/>
    <col min="5110" max="5110" width="3.28515625" style="1" customWidth="1"/>
    <col min="5111" max="5111" width="26.7109375" style="1" customWidth="1"/>
    <col min="5112" max="5115" width="9.5703125" style="1" customWidth="1"/>
    <col min="5116" max="5116" width="7.5703125" style="1" customWidth="1"/>
    <col min="5117" max="5119" width="8.85546875" style="1"/>
    <col min="5120" max="5120" width="9.28515625" style="1" bestFit="1" customWidth="1"/>
    <col min="5121" max="5364" width="8.85546875" style="1"/>
    <col min="5365" max="5365" width="8.7109375" style="1" customWidth="1"/>
    <col min="5366" max="5366" width="3.28515625" style="1" customWidth="1"/>
    <col min="5367" max="5367" width="26.7109375" style="1" customWidth="1"/>
    <col min="5368" max="5371" width="9.5703125" style="1" customWidth="1"/>
    <col min="5372" max="5372" width="7.5703125" style="1" customWidth="1"/>
    <col min="5373" max="5375" width="8.85546875" style="1"/>
    <col min="5376" max="5376" width="9.28515625" style="1" bestFit="1" customWidth="1"/>
    <col min="5377" max="5620" width="8.85546875" style="1"/>
    <col min="5621" max="5621" width="8.7109375" style="1" customWidth="1"/>
    <col min="5622" max="5622" width="3.28515625" style="1" customWidth="1"/>
    <col min="5623" max="5623" width="26.7109375" style="1" customWidth="1"/>
    <col min="5624" max="5627" width="9.5703125" style="1" customWidth="1"/>
    <col min="5628" max="5628" width="7.5703125" style="1" customWidth="1"/>
    <col min="5629" max="5631" width="8.85546875" style="1"/>
    <col min="5632" max="5632" width="9.28515625" style="1" bestFit="1" customWidth="1"/>
    <col min="5633" max="5876" width="8.85546875" style="1"/>
    <col min="5877" max="5877" width="8.7109375" style="1" customWidth="1"/>
    <col min="5878" max="5878" width="3.28515625" style="1" customWidth="1"/>
    <col min="5879" max="5879" width="26.7109375" style="1" customWidth="1"/>
    <col min="5880" max="5883" width="9.5703125" style="1" customWidth="1"/>
    <col min="5884" max="5884" width="7.5703125" style="1" customWidth="1"/>
    <col min="5885" max="5887" width="8.85546875" style="1"/>
    <col min="5888" max="5888" width="9.28515625" style="1" bestFit="1" customWidth="1"/>
    <col min="5889" max="6132" width="8.85546875" style="1"/>
    <col min="6133" max="6133" width="8.7109375" style="1" customWidth="1"/>
    <col min="6134" max="6134" width="3.28515625" style="1" customWidth="1"/>
    <col min="6135" max="6135" width="26.7109375" style="1" customWidth="1"/>
    <col min="6136" max="6139" width="9.5703125" style="1" customWidth="1"/>
    <col min="6140" max="6140" width="7.5703125" style="1" customWidth="1"/>
    <col min="6141" max="6143" width="8.85546875" style="1"/>
    <col min="6144" max="6144" width="9.28515625" style="1" bestFit="1" customWidth="1"/>
    <col min="6145" max="6388" width="8.85546875" style="1"/>
    <col min="6389" max="6389" width="8.7109375" style="1" customWidth="1"/>
    <col min="6390" max="6390" width="3.28515625" style="1" customWidth="1"/>
    <col min="6391" max="6391" width="26.7109375" style="1" customWidth="1"/>
    <col min="6392" max="6395" width="9.5703125" style="1" customWidth="1"/>
    <col min="6396" max="6396" width="7.5703125" style="1" customWidth="1"/>
    <col min="6397" max="6399" width="8.85546875" style="1"/>
    <col min="6400" max="6400" width="9.28515625" style="1" bestFit="1" customWidth="1"/>
    <col min="6401" max="6644" width="8.85546875" style="1"/>
    <col min="6645" max="6645" width="8.7109375" style="1" customWidth="1"/>
    <col min="6646" max="6646" width="3.28515625" style="1" customWidth="1"/>
    <col min="6647" max="6647" width="26.7109375" style="1" customWidth="1"/>
    <col min="6648" max="6651" width="9.5703125" style="1" customWidth="1"/>
    <col min="6652" max="6652" width="7.5703125" style="1" customWidth="1"/>
    <col min="6653" max="6655" width="8.85546875" style="1"/>
    <col min="6656" max="6656" width="9.28515625" style="1" bestFit="1" customWidth="1"/>
    <col min="6657" max="6900" width="8.85546875" style="1"/>
    <col min="6901" max="6901" width="8.7109375" style="1" customWidth="1"/>
    <col min="6902" max="6902" width="3.28515625" style="1" customWidth="1"/>
    <col min="6903" max="6903" width="26.7109375" style="1" customWidth="1"/>
    <col min="6904" max="6907" width="9.5703125" style="1" customWidth="1"/>
    <col min="6908" max="6908" width="7.5703125" style="1" customWidth="1"/>
    <col min="6909" max="6911" width="8.85546875" style="1"/>
    <col min="6912" max="6912" width="9.28515625" style="1" bestFit="1" customWidth="1"/>
    <col min="6913" max="7156" width="8.85546875" style="1"/>
    <col min="7157" max="7157" width="8.7109375" style="1" customWidth="1"/>
    <col min="7158" max="7158" width="3.28515625" style="1" customWidth="1"/>
    <col min="7159" max="7159" width="26.7109375" style="1" customWidth="1"/>
    <col min="7160" max="7163" width="9.5703125" style="1" customWidth="1"/>
    <col min="7164" max="7164" width="7.5703125" style="1" customWidth="1"/>
    <col min="7165" max="7167" width="8.85546875" style="1"/>
    <col min="7168" max="7168" width="9.28515625" style="1" bestFit="1" customWidth="1"/>
    <col min="7169" max="7412" width="8.85546875" style="1"/>
    <col min="7413" max="7413" width="8.7109375" style="1" customWidth="1"/>
    <col min="7414" max="7414" width="3.28515625" style="1" customWidth="1"/>
    <col min="7415" max="7415" width="26.7109375" style="1" customWidth="1"/>
    <col min="7416" max="7419" width="9.5703125" style="1" customWidth="1"/>
    <col min="7420" max="7420" width="7.5703125" style="1" customWidth="1"/>
    <col min="7421" max="7423" width="8.85546875" style="1"/>
    <col min="7424" max="7424" width="9.28515625" style="1" bestFit="1" customWidth="1"/>
    <col min="7425" max="7668" width="8.85546875" style="1"/>
    <col min="7669" max="7669" width="8.7109375" style="1" customWidth="1"/>
    <col min="7670" max="7670" width="3.28515625" style="1" customWidth="1"/>
    <col min="7671" max="7671" width="26.7109375" style="1" customWidth="1"/>
    <col min="7672" max="7675" width="9.5703125" style="1" customWidth="1"/>
    <col min="7676" max="7676" width="7.5703125" style="1" customWidth="1"/>
    <col min="7677" max="7679" width="8.85546875" style="1"/>
    <col min="7680" max="7680" width="9.28515625" style="1" bestFit="1" customWidth="1"/>
    <col min="7681" max="7924" width="8.85546875" style="1"/>
    <col min="7925" max="7925" width="8.7109375" style="1" customWidth="1"/>
    <col min="7926" max="7926" width="3.28515625" style="1" customWidth="1"/>
    <col min="7927" max="7927" width="26.7109375" style="1" customWidth="1"/>
    <col min="7928" max="7931" width="9.5703125" style="1" customWidth="1"/>
    <col min="7932" max="7932" width="7.5703125" style="1" customWidth="1"/>
    <col min="7933" max="7935" width="8.85546875" style="1"/>
    <col min="7936" max="7936" width="9.28515625" style="1" bestFit="1" customWidth="1"/>
    <col min="7937" max="8180" width="8.85546875" style="1"/>
    <col min="8181" max="8181" width="8.7109375" style="1" customWidth="1"/>
    <col min="8182" max="8182" width="3.28515625" style="1" customWidth="1"/>
    <col min="8183" max="8183" width="26.7109375" style="1" customWidth="1"/>
    <col min="8184" max="8187" width="9.5703125" style="1" customWidth="1"/>
    <col min="8188" max="8188" width="7.5703125" style="1" customWidth="1"/>
    <col min="8189" max="8191" width="8.85546875" style="1"/>
    <col min="8192" max="8192" width="9.28515625" style="1" bestFit="1" customWidth="1"/>
    <col min="8193" max="8436" width="8.85546875" style="1"/>
    <col min="8437" max="8437" width="8.7109375" style="1" customWidth="1"/>
    <col min="8438" max="8438" width="3.28515625" style="1" customWidth="1"/>
    <col min="8439" max="8439" width="26.7109375" style="1" customWidth="1"/>
    <col min="8440" max="8443" width="9.5703125" style="1" customWidth="1"/>
    <col min="8444" max="8444" width="7.5703125" style="1" customWidth="1"/>
    <col min="8445" max="8447" width="8.85546875" style="1"/>
    <col min="8448" max="8448" width="9.28515625" style="1" bestFit="1" customWidth="1"/>
    <col min="8449" max="8692" width="8.85546875" style="1"/>
    <col min="8693" max="8693" width="8.7109375" style="1" customWidth="1"/>
    <col min="8694" max="8694" width="3.28515625" style="1" customWidth="1"/>
    <col min="8695" max="8695" width="26.7109375" style="1" customWidth="1"/>
    <col min="8696" max="8699" width="9.5703125" style="1" customWidth="1"/>
    <col min="8700" max="8700" width="7.5703125" style="1" customWidth="1"/>
    <col min="8701" max="8703" width="8.85546875" style="1"/>
    <col min="8704" max="8704" width="9.28515625" style="1" bestFit="1" customWidth="1"/>
    <col min="8705" max="8948" width="8.85546875" style="1"/>
    <col min="8949" max="8949" width="8.7109375" style="1" customWidth="1"/>
    <col min="8950" max="8950" width="3.28515625" style="1" customWidth="1"/>
    <col min="8951" max="8951" width="26.7109375" style="1" customWidth="1"/>
    <col min="8952" max="8955" width="9.5703125" style="1" customWidth="1"/>
    <col min="8956" max="8956" width="7.5703125" style="1" customWidth="1"/>
    <col min="8957" max="8959" width="8.85546875" style="1"/>
    <col min="8960" max="8960" width="9.28515625" style="1" bestFit="1" customWidth="1"/>
    <col min="8961" max="9204" width="8.85546875" style="1"/>
    <col min="9205" max="9205" width="8.7109375" style="1" customWidth="1"/>
    <col min="9206" max="9206" width="3.28515625" style="1" customWidth="1"/>
    <col min="9207" max="9207" width="26.7109375" style="1" customWidth="1"/>
    <col min="9208" max="9211" width="9.5703125" style="1" customWidth="1"/>
    <col min="9212" max="9212" width="7.5703125" style="1" customWidth="1"/>
    <col min="9213" max="9215" width="8.85546875" style="1"/>
    <col min="9216" max="9216" width="9.28515625" style="1" bestFit="1" customWidth="1"/>
    <col min="9217" max="9460" width="8.85546875" style="1"/>
    <col min="9461" max="9461" width="8.7109375" style="1" customWidth="1"/>
    <col min="9462" max="9462" width="3.28515625" style="1" customWidth="1"/>
    <col min="9463" max="9463" width="26.7109375" style="1" customWidth="1"/>
    <col min="9464" max="9467" width="9.5703125" style="1" customWidth="1"/>
    <col min="9468" max="9468" width="7.5703125" style="1" customWidth="1"/>
    <col min="9469" max="9471" width="8.85546875" style="1"/>
    <col min="9472" max="9472" width="9.28515625" style="1" bestFit="1" customWidth="1"/>
    <col min="9473" max="9716" width="8.85546875" style="1"/>
    <col min="9717" max="9717" width="8.7109375" style="1" customWidth="1"/>
    <col min="9718" max="9718" width="3.28515625" style="1" customWidth="1"/>
    <col min="9719" max="9719" width="26.7109375" style="1" customWidth="1"/>
    <col min="9720" max="9723" width="9.5703125" style="1" customWidth="1"/>
    <col min="9724" max="9724" width="7.5703125" style="1" customWidth="1"/>
    <col min="9725" max="9727" width="8.85546875" style="1"/>
    <col min="9728" max="9728" width="9.28515625" style="1" bestFit="1" customWidth="1"/>
    <col min="9729" max="9972" width="8.85546875" style="1"/>
    <col min="9973" max="9973" width="8.7109375" style="1" customWidth="1"/>
    <col min="9974" max="9974" width="3.28515625" style="1" customWidth="1"/>
    <col min="9975" max="9975" width="26.7109375" style="1" customWidth="1"/>
    <col min="9976" max="9979" width="9.5703125" style="1" customWidth="1"/>
    <col min="9980" max="9980" width="7.5703125" style="1" customWidth="1"/>
    <col min="9981" max="9983" width="8.85546875" style="1"/>
    <col min="9984" max="9984" width="9.28515625" style="1" bestFit="1" customWidth="1"/>
    <col min="9985" max="10228" width="8.85546875" style="1"/>
    <col min="10229" max="10229" width="8.7109375" style="1" customWidth="1"/>
    <col min="10230" max="10230" width="3.28515625" style="1" customWidth="1"/>
    <col min="10231" max="10231" width="26.7109375" style="1" customWidth="1"/>
    <col min="10232" max="10235" width="9.5703125" style="1" customWidth="1"/>
    <col min="10236" max="10236" width="7.5703125" style="1" customWidth="1"/>
    <col min="10237" max="10239" width="8.85546875" style="1"/>
    <col min="10240" max="10240" width="9.28515625" style="1" bestFit="1" customWidth="1"/>
    <col min="10241" max="10484" width="8.85546875" style="1"/>
    <col min="10485" max="10485" width="8.7109375" style="1" customWidth="1"/>
    <col min="10486" max="10486" width="3.28515625" style="1" customWidth="1"/>
    <col min="10487" max="10487" width="26.7109375" style="1" customWidth="1"/>
    <col min="10488" max="10491" width="9.5703125" style="1" customWidth="1"/>
    <col min="10492" max="10492" width="7.5703125" style="1" customWidth="1"/>
    <col min="10493" max="10495" width="8.85546875" style="1"/>
    <col min="10496" max="10496" width="9.28515625" style="1" bestFit="1" customWidth="1"/>
    <col min="10497" max="10740" width="8.85546875" style="1"/>
    <col min="10741" max="10741" width="8.7109375" style="1" customWidth="1"/>
    <col min="10742" max="10742" width="3.28515625" style="1" customWidth="1"/>
    <col min="10743" max="10743" width="26.7109375" style="1" customWidth="1"/>
    <col min="10744" max="10747" width="9.5703125" style="1" customWidth="1"/>
    <col min="10748" max="10748" width="7.5703125" style="1" customWidth="1"/>
    <col min="10749" max="10751" width="8.85546875" style="1"/>
    <col min="10752" max="10752" width="9.28515625" style="1" bestFit="1" customWidth="1"/>
    <col min="10753" max="10996" width="8.85546875" style="1"/>
    <col min="10997" max="10997" width="8.7109375" style="1" customWidth="1"/>
    <col min="10998" max="10998" width="3.28515625" style="1" customWidth="1"/>
    <col min="10999" max="10999" width="26.7109375" style="1" customWidth="1"/>
    <col min="11000" max="11003" width="9.5703125" style="1" customWidth="1"/>
    <col min="11004" max="11004" width="7.5703125" style="1" customWidth="1"/>
    <col min="11005" max="11007" width="8.85546875" style="1"/>
    <col min="11008" max="11008" width="9.28515625" style="1" bestFit="1" customWidth="1"/>
    <col min="11009" max="11252" width="8.85546875" style="1"/>
    <col min="11253" max="11253" width="8.7109375" style="1" customWidth="1"/>
    <col min="11254" max="11254" width="3.28515625" style="1" customWidth="1"/>
    <col min="11255" max="11255" width="26.7109375" style="1" customWidth="1"/>
    <col min="11256" max="11259" width="9.5703125" style="1" customWidth="1"/>
    <col min="11260" max="11260" width="7.5703125" style="1" customWidth="1"/>
    <col min="11261" max="11263" width="8.85546875" style="1"/>
    <col min="11264" max="11264" width="9.28515625" style="1" bestFit="1" customWidth="1"/>
    <col min="11265" max="11508" width="8.85546875" style="1"/>
    <col min="11509" max="11509" width="8.7109375" style="1" customWidth="1"/>
    <col min="11510" max="11510" width="3.28515625" style="1" customWidth="1"/>
    <col min="11511" max="11511" width="26.7109375" style="1" customWidth="1"/>
    <col min="11512" max="11515" width="9.5703125" style="1" customWidth="1"/>
    <col min="11516" max="11516" width="7.5703125" style="1" customWidth="1"/>
    <col min="11517" max="11519" width="8.85546875" style="1"/>
    <col min="11520" max="11520" width="9.28515625" style="1" bestFit="1" customWidth="1"/>
    <col min="11521" max="11764" width="8.85546875" style="1"/>
    <col min="11765" max="11765" width="8.7109375" style="1" customWidth="1"/>
    <col min="11766" max="11766" width="3.28515625" style="1" customWidth="1"/>
    <col min="11767" max="11767" width="26.7109375" style="1" customWidth="1"/>
    <col min="11768" max="11771" width="9.5703125" style="1" customWidth="1"/>
    <col min="11772" max="11772" width="7.5703125" style="1" customWidth="1"/>
    <col min="11773" max="11775" width="8.85546875" style="1"/>
    <col min="11776" max="11776" width="9.28515625" style="1" bestFit="1" customWidth="1"/>
    <col min="11777" max="12020" width="8.85546875" style="1"/>
    <col min="12021" max="12021" width="8.7109375" style="1" customWidth="1"/>
    <col min="12022" max="12022" width="3.28515625" style="1" customWidth="1"/>
    <col min="12023" max="12023" width="26.7109375" style="1" customWidth="1"/>
    <col min="12024" max="12027" width="9.5703125" style="1" customWidth="1"/>
    <col min="12028" max="12028" width="7.5703125" style="1" customWidth="1"/>
    <col min="12029" max="12031" width="8.85546875" style="1"/>
    <col min="12032" max="12032" width="9.28515625" style="1" bestFit="1" customWidth="1"/>
    <col min="12033" max="12276" width="8.85546875" style="1"/>
    <col min="12277" max="12277" width="8.7109375" style="1" customWidth="1"/>
    <col min="12278" max="12278" width="3.28515625" style="1" customWidth="1"/>
    <col min="12279" max="12279" width="26.7109375" style="1" customWidth="1"/>
    <col min="12280" max="12283" width="9.5703125" style="1" customWidth="1"/>
    <col min="12284" max="12284" width="7.5703125" style="1" customWidth="1"/>
    <col min="12285" max="12287" width="8.85546875" style="1"/>
    <col min="12288" max="12288" width="9.28515625" style="1" bestFit="1" customWidth="1"/>
    <col min="12289" max="12532" width="8.85546875" style="1"/>
    <col min="12533" max="12533" width="8.7109375" style="1" customWidth="1"/>
    <col min="12534" max="12534" width="3.28515625" style="1" customWidth="1"/>
    <col min="12535" max="12535" width="26.7109375" style="1" customWidth="1"/>
    <col min="12536" max="12539" width="9.5703125" style="1" customWidth="1"/>
    <col min="12540" max="12540" width="7.5703125" style="1" customWidth="1"/>
    <col min="12541" max="12543" width="8.85546875" style="1"/>
    <col min="12544" max="12544" width="9.28515625" style="1" bestFit="1" customWidth="1"/>
    <col min="12545" max="12788" width="8.85546875" style="1"/>
    <col min="12789" max="12789" width="8.7109375" style="1" customWidth="1"/>
    <col min="12790" max="12790" width="3.28515625" style="1" customWidth="1"/>
    <col min="12791" max="12791" width="26.7109375" style="1" customWidth="1"/>
    <col min="12792" max="12795" width="9.5703125" style="1" customWidth="1"/>
    <col min="12796" max="12796" width="7.5703125" style="1" customWidth="1"/>
    <col min="12797" max="12799" width="8.85546875" style="1"/>
    <col min="12800" max="12800" width="9.28515625" style="1" bestFit="1" customWidth="1"/>
    <col min="12801" max="13044" width="8.85546875" style="1"/>
    <col min="13045" max="13045" width="8.7109375" style="1" customWidth="1"/>
    <col min="13046" max="13046" width="3.28515625" style="1" customWidth="1"/>
    <col min="13047" max="13047" width="26.7109375" style="1" customWidth="1"/>
    <col min="13048" max="13051" width="9.5703125" style="1" customWidth="1"/>
    <col min="13052" max="13052" width="7.5703125" style="1" customWidth="1"/>
    <col min="13053" max="13055" width="8.85546875" style="1"/>
    <col min="13056" max="13056" width="9.28515625" style="1" bestFit="1" customWidth="1"/>
    <col min="13057" max="13300" width="8.85546875" style="1"/>
    <col min="13301" max="13301" width="8.7109375" style="1" customWidth="1"/>
    <col min="13302" max="13302" width="3.28515625" style="1" customWidth="1"/>
    <col min="13303" max="13303" width="26.7109375" style="1" customWidth="1"/>
    <col min="13304" max="13307" width="9.5703125" style="1" customWidth="1"/>
    <col min="13308" max="13308" width="7.5703125" style="1" customWidth="1"/>
    <col min="13309" max="13311" width="8.85546875" style="1"/>
    <col min="13312" max="13312" width="9.28515625" style="1" bestFit="1" customWidth="1"/>
    <col min="13313" max="13556" width="8.85546875" style="1"/>
    <col min="13557" max="13557" width="8.7109375" style="1" customWidth="1"/>
    <col min="13558" max="13558" width="3.28515625" style="1" customWidth="1"/>
    <col min="13559" max="13559" width="26.7109375" style="1" customWidth="1"/>
    <col min="13560" max="13563" width="9.5703125" style="1" customWidth="1"/>
    <col min="13564" max="13564" width="7.5703125" style="1" customWidth="1"/>
    <col min="13565" max="13567" width="8.85546875" style="1"/>
    <col min="13568" max="13568" width="9.28515625" style="1" bestFit="1" customWidth="1"/>
    <col min="13569" max="13812" width="8.85546875" style="1"/>
    <col min="13813" max="13813" width="8.7109375" style="1" customWidth="1"/>
    <col min="13814" max="13814" width="3.28515625" style="1" customWidth="1"/>
    <col min="13815" max="13815" width="26.7109375" style="1" customWidth="1"/>
    <col min="13816" max="13819" width="9.5703125" style="1" customWidth="1"/>
    <col min="13820" max="13820" width="7.5703125" style="1" customWidth="1"/>
    <col min="13821" max="13823" width="8.85546875" style="1"/>
    <col min="13824" max="13824" width="9.28515625" style="1" bestFit="1" customWidth="1"/>
    <col min="13825" max="14068" width="8.85546875" style="1"/>
    <col min="14069" max="14069" width="8.7109375" style="1" customWidth="1"/>
    <col min="14070" max="14070" width="3.28515625" style="1" customWidth="1"/>
    <col min="14071" max="14071" width="26.7109375" style="1" customWidth="1"/>
    <col min="14072" max="14075" width="9.5703125" style="1" customWidth="1"/>
    <col min="14076" max="14076" width="7.5703125" style="1" customWidth="1"/>
    <col min="14077" max="14079" width="8.85546875" style="1"/>
    <col min="14080" max="14080" width="9.28515625" style="1" bestFit="1" customWidth="1"/>
    <col min="14081" max="14324" width="8.85546875" style="1"/>
    <col min="14325" max="14325" width="8.7109375" style="1" customWidth="1"/>
    <col min="14326" max="14326" width="3.28515625" style="1" customWidth="1"/>
    <col min="14327" max="14327" width="26.7109375" style="1" customWidth="1"/>
    <col min="14328" max="14331" width="9.5703125" style="1" customWidth="1"/>
    <col min="14332" max="14332" width="7.5703125" style="1" customWidth="1"/>
    <col min="14333" max="14335" width="8.85546875" style="1"/>
    <col min="14336" max="14336" width="9.28515625" style="1" bestFit="1" customWidth="1"/>
    <col min="14337" max="14580" width="8.85546875" style="1"/>
    <col min="14581" max="14581" width="8.7109375" style="1" customWidth="1"/>
    <col min="14582" max="14582" width="3.28515625" style="1" customWidth="1"/>
    <col min="14583" max="14583" width="26.7109375" style="1" customWidth="1"/>
    <col min="14584" max="14587" width="9.5703125" style="1" customWidth="1"/>
    <col min="14588" max="14588" width="7.5703125" style="1" customWidth="1"/>
    <col min="14589" max="14591" width="8.85546875" style="1"/>
    <col min="14592" max="14592" width="9.28515625" style="1" bestFit="1" customWidth="1"/>
    <col min="14593" max="14836" width="8.85546875" style="1"/>
    <col min="14837" max="14837" width="8.7109375" style="1" customWidth="1"/>
    <col min="14838" max="14838" width="3.28515625" style="1" customWidth="1"/>
    <col min="14839" max="14839" width="26.7109375" style="1" customWidth="1"/>
    <col min="14840" max="14843" width="9.5703125" style="1" customWidth="1"/>
    <col min="14844" max="14844" width="7.5703125" style="1" customWidth="1"/>
    <col min="14845" max="14847" width="8.85546875" style="1"/>
    <col min="14848" max="14848" width="9.28515625" style="1" bestFit="1" customWidth="1"/>
    <col min="14849" max="15092" width="8.85546875" style="1"/>
    <col min="15093" max="15093" width="8.7109375" style="1" customWidth="1"/>
    <col min="15094" max="15094" width="3.28515625" style="1" customWidth="1"/>
    <col min="15095" max="15095" width="26.7109375" style="1" customWidth="1"/>
    <col min="15096" max="15099" width="9.5703125" style="1" customWidth="1"/>
    <col min="15100" max="15100" width="7.5703125" style="1" customWidth="1"/>
    <col min="15101" max="15103" width="8.85546875" style="1"/>
    <col min="15104" max="15104" width="9.28515625" style="1" bestFit="1" customWidth="1"/>
    <col min="15105" max="15348" width="8.85546875" style="1"/>
    <col min="15349" max="15349" width="8.7109375" style="1" customWidth="1"/>
    <col min="15350" max="15350" width="3.28515625" style="1" customWidth="1"/>
    <col min="15351" max="15351" width="26.7109375" style="1" customWidth="1"/>
    <col min="15352" max="15355" width="9.5703125" style="1" customWidth="1"/>
    <col min="15356" max="15356" width="7.5703125" style="1" customWidth="1"/>
    <col min="15357" max="15359" width="8.85546875" style="1"/>
    <col min="15360" max="15360" width="9.28515625" style="1" bestFit="1" customWidth="1"/>
    <col min="15361" max="15604" width="8.85546875" style="1"/>
    <col min="15605" max="15605" width="8.7109375" style="1" customWidth="1"/>
    <col min="15606" max="15606" width="3.28515625" style="1" customWidth="1"/>
    <col min="15607" max="15607" width="26.7109375" style="1" customWidth="1"/>
    <col min="15608" max="15611" width="9.5703125" style="1" customWidth="1"/>
    <col min="15612" max="15612" width="7.5703125" style="1" customWidth="1"/>
    <col min="15613" max="15615" width="8.85546875" style="1"/>
    <col min="15616" max="15616" width="9.28515625" style="1" bestFit="1" customWidth="1"/>
    <col min="15617" max="15860" width="8.85546875" style="1"/>
    <col min="15861" max="15861" width="8.7109375" style="1" customWidth="1"/>
    <col min="15862" max="15862" width="3.28515625" style="1" customWidth="1"/>
    <col min="15863" max="15863" width="26.7109375" style="1" customWidth="1"/>
    <col min="15864" max="15867" width="9.5703125" style="1" customWidth="1"/>
    <col min="15868" max="15868" width="7.5703125" style="1" customWidth="1"/>
    <col min="15869" max="15871" width="8.85546875" style="1"/>
    <col min="15872" max="15872" width="9.28515625" style="1" bestFit="1" customWidth="1"/>
    <col min="15873" max="16116" width="8.85546875" style="1"/>
    <col min="16117" max="16117" width="8.7109375" style="1" customWidth="1"/>
    <col min="16118" max="16118" width="3.28515625" style="1" customWidth="1"/>
    <col min="16119" max="16119" width="26.7109375" style="1" customWidth="1"/>
    <col min="16120" max="16123" width="9.5703125" style="1" customWidth="1"/>
    <col min="16124" max="16124" width="7.5703125" style="1" customWidth="1"/>
    <col min="16125" max="16127" width="8.85546875" style="1"/>
    <col min="16128" max="16128" width="9.28515625" style="1" bestFit="1" customWidth="1"/>
    <col min="16129" max="16382" width="8.85546875" style="1"/>
    <col min="16383" max="16384" width="7.28515625" style="1" customWidth="1"/>
  </cols>
  <sheetData>
    <row r="1" spans="1:10" s="156" customFormat="1" ht="23.25" x14ac:dyDescent="0.35">
      <c r="A1" s="565" t="s">
        <v>89</v>
      </c>
      <c r="B1" s="566"/>
      <c r="C1" s="566"/>
      <c r="D1" s="566"/>
      <c r="E1" s="566"/>
      <c r="F1" s="566"/>
      <c r="G1" s="566"/>
      <c r="H1" s="567"/>
    </row>
    <row r="2" spans="1:10" s="156" customFormat="1" x14ac:dyDescent="0.2">
      <c r="A2" s="157"/>
      <c r="B2" s="158"/>
      <c r="C2" s="159"/>
      <c r="D2" s="160"/>
      <c r="E2" s="161"/>
      <c r="F2" s="162" t="s">
        <v>74</v>
      </c>
      <c r="G2" s="163" t="s">
        <v>75</v>
      </c>
      <c r="H2" s="164"/>
    </row>
    <row r="3" spans="1:10" s="156" customFormat="1" x14ac:dyDescent="0.2">
      <c r="A3" s="568" t="s">
        <v>76</v>
      </c>
      <c r="B3" s="569"/>
      <c r="C3" s="165" t="str">
        <f>VAT!D6</f>
        <v>TBD</v>
      </c>
      <c r="D3" s="226"/>
      <c r="E3" s="161"/>
      <c r="F3" s="225" t="s">
        <v>77</v>
      </c>
      <c r="G3" s="166">
        <v>0</v>
      </c>
      <c r="H3" s="167"/>
    </row>
    <row r="4" spans="1:10" s="156" customFormat="1" x14ac:dyDescent="0.2">
      <c r="A4" s="568" t="s">
        <v>78</v>
      </c>
      <c r="B4" s="569"/>
      <c r="C4" s="168" t="str">
        <f>VAT!A1</f>
        <v>TBD</v>
      </c>
      <c r="D4" s="169"/>
      <c r="E4" s="169"/>
      <c r="F4" s="170" t="s">
        <v>79</v>
      </c>
      <c r="G4" s="171">
        <v>45573</v>
      </c>
      <c r="H4" s="167"/>
    </row>
    <row r="5" spans="1:10" s="156" customFormat="1" ht="13.5" thickBot="1" x14ac:dyDescent="0.25">
      <c r="A5" s="172"/>
      <c r="B5" s="173"/>
      <c r="C5" s="174"/>
      <c r="D5" s="175"/>
      <c r="E5" s="175"/>
      <c r="F5" s="176"/>
      <c r="G5" s="177"/>
      <c r="H5" s="178"/>
    </row>
    <row r="6" spans="1:10" s="156" customFormat="1" x14ac:dyDescent="0.2">
      <c r="A6" s="179"/>
      <c r="B6" s="180"/>
      <c r="C6" s="180"/>
      <c r="D6" s="570" t="s">
        <v>88</v>
      </c>
      <c r="E6" s="181"/>
      <c r="F6" s="182"/>
      <c r="G6" s="562" t="s">
        <v>80</v>
      </c>
      <c r="H6" s="183"/>
    </row>
    <row r="7" spans="1:10" s="156" customFormat="1" x14ac:dyDescent="0.2">
      <c r="A7" s="184" t="s">
        <v>81</v>
      </c>
      <c r="B7" s="185"/>
      <c r="C7" s="186" t="s">
        <v>82</v>
      </c>
      <c r="D7" s="563"/>
      <c r="E7" s="187" t="s">
        <v>83</v>
      </c>
      <c r="F7" s="188" t="s">
        <v>84</v>
      </c>
      <c r="G7" s="563"/>
      <c r="H7" s="189" t="s">
        <v>85</v>
      </c>
    </row>
    <row r="8" spans="1:10" s="156" customFormat="1" ht="13.5" thickBot="1" x14ac:dyDescent="0.25">
      <c r="A8" s="184"/>
      <c r="B8" s="227"/>
      <c r="C8" s="228"/>
      <c r="D8" s="563"/>
      <c r="E8" s="187"/>
      <c r="F8" s="188"/>
      <c r="G8" s="563"/>
      <c r="H8" s="229"/>
    </row>
    <row r="9" spans="1:10" x14ac:dyDescent="0.2">
      <c r="A9" s="230"/>
      <c r="B9" s="231"/>
      <c r="C9" s="231"/>
      <c r="D9" s="238"/>
      <c r="E9" s="236"/>
      <c r="F9" s="245"/>
      <c r="G9" s="234"/>
      <c r="H9" s="232"/>
    </row>
    <row r="10" spans="1:10" x14ac:dyDescent="0.2">
      <c r="A10" s="406" t="s">
        <v>14</v>
      </c>
      <c r="B10" s="407" t="s">
        <v>15</v>
      </c>
      <c r="C10" s="408" t="s">
        <v>16</v>
      </c>
      <c r="D10" s="409">
        <f>SWMP!I69</f>
        <v>0</v>
      </c>
      <c r="E10" s="409" t="e">
        <f>SWMP!#REF!+SWMP!#REF!</f>
        <v>#REF!</v>
      </c>
      <c r="F10" s="410" t="e">
        <f>SWMP!#REF!</f>
        <v>#REF!</v>
      </c>
      <c r="G10" s="411" t="e">
        <f>SWMP!#REF!</f>
        <v>#REF!</v>
      </c>
      <c r="H10" s="412" t="e">
        <f>G10/D10</f>
        <v>#REF!</v>
      </c>
    </row>
    <row r="11" spans="1:10" x14ac:dyDescent="0.2">
      <c r="A11" s="406"/>
      <c r="B11" s="407"/>
      <c r="C11" s="408"/>
      <c r="D11" s="413"/>
      <c r="E11" s="409"/>
      <c r="F11" s="409"/>
      <c r="G11" s="414"/>
      <c r="H11" s="415"/>
    </row>
    <row r="12" spans="1:10" x14ac:dyDescent="0.2">
      <c r="A12" s="406" t="s">
        <v>93</v>
      </c>
      <c r="B12" s="407" t="s">
        <v>15</v>
      </c>
      <c r="C12" s="408" t="s">
        <v>91</v>
      </c>
      <c r="D12" s="409" t="e">
        <f>SWMP!#REF!</f>
        <v>#REF!</v>
      </c>
      <c r="E12" s="410" t="e">
        <f>SWMP!#REF!+SWMP!#REF!</f>
        <v>#REF!</v>
      </c>
      <c r="F12" s="410" t="e">
        <f>SWMP!#REF!</f>
        <v>#REF!</v>
      </c>
      <c r="G12" s="411" t="e">
        <f>SWMP!#REF!</f>
        <v>#REF!</v>
      </c>
      <c r="H12" s="412" t="e">
        <f>G12/D12</f>
        <v>#REF!</v>
      </c>
    </row>
    <row r="13" spans="1:10" x14ac:dyDescent="0.2">
      <c r="A13" s="406"/>
      <c r="B13" s="407"/>
      <c r="C13" s="408"/>
      <c r="D13" s="409"/>
      <c r="E13" s="409"/>
      <c r="F13" s="409"/>
      <c r="G13" s="411"/>
      <c r="H13" s="415"/>
    </row>
    <row r="14" spans="1:10" x14ac:dyDescent="0.2">
      <c r="A14" s="406" t="s">
        <v>18</v>
      </c>
      <c r="B14" s="407" t="s">
        <v>15</v>
      </c>
      <c r="C14" s="408" t="s">
        <v>92</v>
      </c>
      <c r="D14" s="409" t="e">
        <f>SWMP!#REF!</f>
        <v>#REF!</v>
      </c>
      <c r="E14" s="409" t="e">
        <f>SWMP!#REF!+SWMP!#REF!</f>
        <v>#REF!</v>
      </c>
      <c r="F14" s="409" t="e">
        <f>SWMP!#REF!</f>
        <v>#REF!</v>
      </c>
      <c r="G14" s="411" t="e">
        <f>SWMP!#REF!</f>
        <v>#REF!</v>
      </c>
      <c r="H14" s="412" t="e">
        <f>G14/D14</f>
        <v>#REF!</v>
      </c>
    </row>
    <row r="15" spans="1:10" x14ac:dyDescent="0.2">
      <c r="A15" s="406"/>
      <c r="B15" s="407"/>
      <c r="C15" s="408"/>
      <c r="D15" s="409"/>
      <c r="E15" s="409"/>
      <c r="F15" s="409"/>
      <c r="G15" s="411"/>
      <c r="H15" s="415"/>
    </row>
    <row r="16" spans="1:10" s="156" customFormat="1" x14ac:dyDescent="0.2">
      <c r="A16" s="214"/>
      <c r="B16" s="203"/>
      <c r="C16" s="203"/>
      <c r="D16" s="244"/>
      <c r="E16" s="363"/>
      <c r="F16" s="365"/>
      <c r="G16" s="366"/>
      <c r="H16" s="198"/>
      <c r="J16" s="199"/>
    </row>
    <row r="17" spans="1:11" s="156" customFormat="1" x14ac:dyDescent="0.2">
      <c r="A17" s="214"/>
      <c r="B17" s="240" t="s">
        <v>86</v>
      </c>
      <c r="C17" s="240"/>
      <c r="D17" s="241" t="e">
        <f>SUM(D9:D15)</f>
        <v>#REF!</v>
      </c>
      <c r="E17" s="364" t="e">
        <f>SUM(E9:E15)</f>
        <v>#REF!</v>
      </c>
      <c r="F17" s="364" t="e">
        <f>ROUNDUP(SUM(F9:F15),2)</f>
        <v>#REF!</v>
      </c>
      <c r="G17" s="364" t="e">
        <f>ROUNDUP(SUM(G9:G15),2)</f>
        <v>#REF!</v>
      </c>
      <c r="H17" s="242" t="e">
        <f>G17/D17</f>
        <v>#REF!</v>
      </c>
      <c r="I17" s="373" t="e">
        <f>G17*1.15</f>
        <v>#REF!</v>
      </c>
      <c r="K17" s="243"/>
    </row>
    <row r="18" spans="1:11" s="156" customFormat="1" ht="13.5" thickBot="1" x14ac:dyDescent="0.25">
      <c r="A18" s="202"/>
      <c r="B18" s="215"/>
      <c r="C18" s="215"/>
      <c r="D18" s="216"/>
      <c r="E18" s="217"/>
      <c r="F18" s="218"/>
      <c r="G18" s="218"/>
      <c r="H18" s="219"/>
    </row>
    <row r="19" spans="1:11" s="156" customFormat="1" x14ac:dyDescent="0.2">
      <c r="A19" s="179"/>
      <c r="B19" s="180"/>
      <c r="C19" s="180"/>
      <c r="D19" s="562"/>
      <c r="E19" s="181"/>
      <c r="F19" s="182"/>
      <c r="G19" s="562"/>
      <c r="H19" s="220"/>
    </row>
    <row r="20" spans="1:11" s="156" customFormat="1" x14ac:dyDescent="0.2">
      <c r="A20" s="184"/>
      <c r="B20" s="221" t="s">
        <v>87</v>
      </c>
      <c r="C20" s="222"/>
      <c r="D20" s="563"/>
      <c r="E20" s="187"/>
      <c r="F20" s="188"/>
      <c r="G20" s="563"/>
      <c r="H20" s="223"/>
    </row>
    <row r="21" spans="1:11" s="156" customFormat="1" ht="13.5" thickBot="1" x14ac:dyDescent="0.25">
      <c r="A21" s="190"/>
      <c r="B21" s="191"/>
      <c r="C21" s="192"/>
      <c r="D21" s="564"/>
      <c r="E21" s="193"/>
      <c r="F21" s="194"/>
      <c r="G21" s="564"/>
      <c r="H21" s="224"/>
    </row>
    <row r="22" spans="1:11" s="156" customFormat="1" x14ac:dyDescent="0.2">
      <c r="A22" s="214"/>
      <c r="B22" s="203"/>
      <c r="C22" s="203"/>
      <c r="D22" s="206"/>
      <c r="E22" s="205"/>
      <c r="F22" s="201"/>
      <c r="G22" s="206"/>
      <c r="H22" s="198"/>
    </row>
    <row r="23" spans="1:11" s="156" customFormat="1" x14ac:dyDescent="0.2">
      <c r="A23" s="214"/>
      <c r="B23" s="203"/>
      <c r="C23" s="203"/>
      <c r="D23" s="239"/>
      <c r="E23" s="235"/>
      <c r="F23" s="237"/>
      <c r="G23" s="235"/>
      <c r="H23" s="233"/>
    </row>
    <row r="24" spans="1:11" s="156" customFormat="1" x14ac:dyDescent="0.2">
      <c r="A24" s="214"/>
      <c r="B24" s="203"/>
      <c r="C24" s="203"/>
      <c r="D24" s="204"/>
      <c r="E24" s="200"/>
      <c r="F24" s="196"/>
      <c r="G24" s="197"/>
      <c r="H24" s="198"/>
    </row>
    <row r="25" spans="1:11" s="156" customFormat="1" x14ac:dyDescent="0.2">
      <c r="A25" s="214"/>
      <c r="B25" s="203"/>
      <c r="C25" s="203"/>
      <c r="D25" s="204"/>
      <c r="E25" s="195"/>
      <c r="F25" s="196"/>
      <c r="G25" s="197"/>
      <c r="H25" s="198"/>
    </row>
    <row r="26" spans="1:11" s="156" customFormat="1" x14ac:dyDescent="0.2">
      <c r="A26" s="214"/>
      <c r="B26" s="203"/>
      <c r="C26" s="203"/>
      <c r="D26" s="204"/>
      <c r="E26" s="200"/>
      <c r="F26" s="196"/>
      <c r="G26" s="197"/>
      <c r="H26" s="198"/>
    </row>
    <row r="27" spans="1:11" s="156" customFormat="1" ht="13.5" thickBot="1" x14ac:dyDescent="0.25">
      <c r="A27" s="214"/>
      <c r="B27" s="203"/>
      <c r="C27" s="203"/>
      <c r="D27" s="204"/>
      <c r="E27" s="205"/>
      <c r="F27" s="201"/>
      <c r="G27" s="206"/>
      <c r="H27" s="198"/>
    </row>
    <row r="28" spans="1:11" s="156" customFormat="1" x14ac:dyDescent="0.2">
      <c r="A28" s="207"/>
      <c r="B28" s="208"/>
      <c r="C28" s="208"/>
      <c r="D28" s="209"/>
      <c r="E28" s="210"/>
      <c r="F28" s="211"/>
      <c r="G28" s="212"/>
      <c r="H28" s="213"/>
    </row>
    <row r="29" spans="1:11" s="156" customFormat="1" x14ac:dyDescent="0.2">
      <c r="A29" s="214"/>
      <c r="B29" s="203" t="s">
        <v>146</v>
      </c>
      <c r="C29" s="203"/>
      <c r="D29" s="246">
        <f>SUM(D22:D27)</f>
        <v>0</v>
      </c>
      <c r="E29" s="247">
        <f>SUM(E22:E27)</f>
        <v>0</v>
      </c>
      <c r="F29" s="368">
        <v>70423.5</v>
      </c>
      <c r="G29" s="368">
        <v>70423.5</v>
      </c>
      <c r="H29" s="198"/>
    </row>
    <row r="30" spans="1:11" s="156" customFormat="1" ht="13.5" thickBot="1" x14ac:dyDescent="0.25">
      <c r="A30" s="202"/>
      <c r="B30" s="215"/>
      <c r="C30" s="215"/>
      <c r="D30" s="216"/>
      <c r="E30" s="217"/>
      <c r="F30" s="218"/>
      <c r="G30" s="218"/>
      <c r="H30" s="219"/>
    </row>
    <row r="31" spans="1:11" s="156" customFormat="1" x14ac:dyDescent="0.2">
      <c r="A31" s="214"/>
      <c r="B31" s="203"/>
      <c r="C31" s="203"/>
      <c r="D31" s="246"/>
      <c r="E31" s="205"/>
      <c r="F31" s="247"/>
      <c r="G31" s="247"/>
      <c r="H31" s="198"/>
    </row>
    <row r="32" spans="1:11" s="156" customFormat="1" x14ac:dyDescent="0.2">
      <c r="A32" s="214"/>
      <c r="B32" s="203" t="s">
        <v>96</v>
      </c>
      <c r="C32" s="203"/>
      <c r="D32" s="246">
        <v>140502.39999999999</v>
      </c>
      <c r="E32" s="205"/>
      <c r="F32" s="247"/>
      <c r="G32" s="247"/>
      <c r="H32" s="198"/>
    </row>
    <row r="33" spans="1:9" s="156" customFormat="1" ht="13.5" thickBot="1" x14ac:dyDescent="0.25">
      <c r="A33" s="214"/>
      <c r="B33" s="203"/>
      <c r="C33" s="203"/>
      <c r="D33" s="246"/>
      <c r="E33" s="205"/>
      <c r="F33" s="247"/>
      <c r="G33" s="247"/>
      <c r="H33" s="198"/>
    </row>
    <row r="34" spans="1:9" s="156" customFormat="1" x14ac:dyDescent="0.2">
      <c r="A34" s="263"/>
      <c r="B34" s="248"/>
      <c r="C34" s="249"/>
      <c r="D34" s="250"/>
      <c r="E34" s="251"/>
      <c r="F34" s="252"/>
      <c r="G34" s="252"/>
      <c r="H34" s="253"/>
    </row>
    <row r="35" spans="1:9" s="156" customFormat="1" x14ac:dyDescent="0.2">
      <c r="A35" s="264"/>
      <c r="B35" s="254"/>
      <c r="C35" s="255" t="s">
        <v>97</v>
      </c>
      <c r="D35" s="369" t="e">
        <f>SUM(D17,D29,D32)</f>
        <v>#REF!</v>
      </c>
      <c r="E35" s="369" t="e">
        <f>SUM(E17,E29)</f>
        <v>#REF!</v>
      </c>
      <c r="F35" s="369" t="e">
        <f>SUM(F17,F29)</f>
        <v>#REF!</v>
      </c>
      <c r="G35" s="369" t="e">
        <f>SUM(G17,G29)</f>
        <v>#REF!</v>
      </c>
      <c r="H35" s="256" t="e">
        <f>G35/D35</f>
        <v>#REF!</v>
      </c>
      <c r="I35" s="373" t="e">
        <f>G35*1.15</f>
        <v>#REF!</v>
      </c>
    </row>
    <row r="36" spans="1:9" s="156" customFormat="1" ht="13.5" thickBot="1" x14ac:dyDescent="0.25">
      <c r="A36" s="265"/>
      <c r="B36" s="257"/>
      <c r="C36" s="258"/>
      <c r="D36" s="259"/>
      <c r="E36" s="260"/>
      <c r="F36" s="261"/>
      <c r="G36" s="261"/>
      <c r="H36" s="262"/>
      <c r="I36" s="373" t="e">
        <f>0.05*I35</f>
        <v>#REF!</v>
      </c>
    </row>
    <row r="37" spans="1:9" x14ac:dyDescent="0.2">
      <c r="I37" s="374" t="e">
        <f>I35-I36</f>
        <v>#REF!</v>
      </c>
    </row>
  </sheetData>
  <mergeCells count="7">
    <mergeCell ref="D19:D21"/>
    <mergeCell ref="G19:G21"/>
    <mergeCell ref="A1:H1"/>
    <mergeCell ref="A3:B3"/>
    <mergeCell ref="A4:B4"/>
    <mergeCell ref="D6:D8"/>
    <mergeCell ref="G6:G8"/>
  </mergeCells>
  <printOptions horizontalCentered="1" verticalCentered="1"/>
  <pageMargins left="0.23622047244094491" right="0.23622047244094491" top="0.38866666666666666" bottom="0.74803149606299213" header="0.31496062992125984" footer="0.31496062992125984"/>
  <pageSetup paperSize="9" fitToHeight="0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234A-29B4-4696-B451-53D8458C9C95}">
  <dimension ref="B1:D51"/>
  <sheetViews>
    <sheetView view="pageBreakPreview" zoomScaleNormal="100" zoomScaleSheetLayoutView="100" workbookViewId="0">
      <selection activeCell="B14" sqref="B14:C14"/>
    </sheetView>
  </sheetViews>
  <sheetFormatPr defaultColWidth="8.85546875" defaultRowHeight="12.75" outlineLevelRow="1" x14ac:dyDescent="0.2"/>
  <cols>
    <col min="1" max="1" width="2.28515625" style="376" customWidth="1"/>
    <col min="2" max="2" width="13.85546875" style="376" customWidth="1"/>
    <col min="3" max="3" width="49.85546875" style="376" bestFit="1" customWidth="1"/>
    <col min="4" max="4" width="27.5703125" style="377" customWidth="1"/>
    <col min="5" max="5" width="2.5703125" style="376" customWidth="1"/>
    <col min="6" max="16384" width="8.85546875" style="376"/>
  </cols>
  <sheetData>
    <row r="1" spans="2:4" ht="23.25" x14ac:dyDescent="0.35">
      <c r="B1" s="573"/>
      <c r="C1" s="573"/>
      <c r="D1" s="573"/>
    </row>
    <row r="2" spans="2:4" ht="15" customHeight="1" x14ac:dyDescent="0.35">
      <c r="B2" s="573"/>
      <c r="C2" s="573"/>
      <c r="D2" s="573"/>
    </row>
    <row r="3" spans="2:4" ht="27" customHeight="1" x14ac:dyDescent="0.2">
      <c r="B3" s="574"/>
      <c r="C3" s="574"/>
      <c r="D3" s="574"/>
    </row>
    <row r="4" spans="2:4" ht="13.5" thickBot="1" x14ac:dyDescent="0.25"/>
    <row r="5" spans="2:4" ht="24.75" customHeight="1" x14ac:dyDescent="0.2">
      <c r="B5" s="575" t="s">
        <v>195</v>
      </c>
      <c r="C5" s="576"/>
      <c r="D5" s="577"/>
    </row>
    <row r="6" spans="2:4" ht="23.25" customHeight="1" x14ac:dyDescent="0.2">
      <c r="B6" s="378" t="s">
        <v>151</v>
      </c>
      <c r="C6" s="379" t="s">
        <v>152</v>
      </c>
      <c r="D6" s="380" t="s">
        <v>45</v>
      </c>
    </row>
    <row r="7" spans="2:4" outlineLevel="1" x14ac:dyDescent="0.2">
      <c r="B7" s="381"/>
      <c r="C7" s="382"/>
      <c r="D7" s="383"/>
    </row>
    <row r="8" spans="2:4" ht="15" outlineLevel="1" x14ac:dyDescent="0.25">
      <c r="B8" s="381"/>
      <c r="C8" s="385" t="s">
        <v>183</v>
      </c>
      <c r="D8" s="383">
        <f>SWMP!I69</f>
        <v>0</v>
      </c>
    </row>
    <row r="9" spans="2:4" outlineLevel="1" x14ac:dyDescent="0.2">
      <c r="B9" s="381"/>
      <c r="C9" s="396"/>
      <c r="D9" s="383"/>
    </row>
    <row r="10" spans="2:4" ht="15" outlineLevel="1" x14ac:dyDescent="0.25">
      <c r="B10" s="384"/>
      <c r="C10" s="385" t="s">
        <v>184</v>
      </c>
      <c r="D10" s="386">
        <f>SWMP!I143</f>
        <v>0</v>
      </c>
    </row>
    <row r="11" spans="2:4" outlineLevel="1" x14ac:dyDescent="0.2">
      <c r="B11" s="387"/>
      <c r="C11" s="388"/>
      <c r="D11" s="383"/>
    </row>
    <row r="12" spans="2:4" outlineLevel="1" x14ac:dyDescent="0.2">
      <c r="B12" s="387"/>
      <c r="C12" s="389"/>
      <c r="D12" s="390"/>
    </row>
    <row r="13" spans="2:4" s="392" customFormat="1" ht="21" customHeight="1" x14ac:dyDescent="0.25">
      <c r="B13" s="571" t="s">
        <v>153</v>
      </c>
      <c r="C13" s="572"/>
      <c r="D13" s="391">
        <f>SUM(D7:D12)</f>
        <v>0</v>
      </c>
    </row>
    <row r="14" spans="2:4" s="392" customFormat="1" ht="21" customHeight="1" x14ac:dyDescent="0.25">
      <c r="B14" s="571" t="s">
        <v>205</v>
      </c>
      <c r="C14" s="572"/>
      <c r="D14" s="393">
        <f>D13*0.1</f>
        <v>0</v>
      </c>
    </row>
    <row r="15" spans="2:4" s="392" customFormat="1" ht="21" customHeight="1" x14ac:dyDescent="0.25">
      <c r="B15" s="571" t="s">
        <v>181</v>
      </c>
      <c r="C15" s="572"/>
      <c r="D15" s="393">
        <f>D13+D14</f>
        <v>0</v>
      </c>
    </row>
    <row r="16" spans="2:4" ht="24" customHeight="1" outlineLevel="1" thickBot="1" x14ac:dyDescent="0.25">
      <c r="B16" s="571" t="s">
        <v>154</v>
      </c>
      <c r="C16" s="572"/>
      <c r="D16" s="393">
        <f>D15*0.15</f>
        <v>0</v>
      </c>
    </row>
    <row r="17" spans="2:4" ht="22.5" customHeight="1" outlineLevel="1" thickBot="1" x14ac:dyDescent="0.25">
      <c r="B17" s="580" t="s">
        <v>155</v>
      </c>
      <c r="C17" s="581"/>
      <c r="D17" s="395">
        <f>D16+D13</f>
        <v>0</v>
      </c>
    </row>
    <row r="18" spans="2:4" ht="25.5" hidden="1" customHeight="1" x14ac:dyDescent="0.2">
      <c r="B18" s="582" t="s">
        <v>156</v>
      </c>
      <c r="C18" s="583"/>
      <c r="D18" s="584"/>
    </row>
    <row r="19" spans="2:4" hidden="1" outlineLevel="1" x14ac:dyDescent="0.2">
      <c r="B19" s="381"/>
      <c r="C19" s="382"/>
      <c r="D19" s="383"/>
    </row>
    <row r="20" spans="2:4" ht="15" hidden="1" outlineLevel="1" x14ac:dyDescent="0.25">
      <c r="B20" s="381"/>
      <c r="C20" s="385" t="s">
        <v>157</v>
      </c>
      <c r="D20" s="383" t="e">
        <f>SUM(D22:D24)*0.15</f>
        <v>#REF!</v>
      </c>
    </row>
    <row r="21" spans="2:4" hidden="1" outlineLevel="1" x14ac:dyDescent="0.2">
      <c r="B21" s="381"/>
      <c r="C21" s="396"/>
      <c r="D21" s="383"/>
    </row>
    <row r="22" spans="2:4" ht="15" hidden="1" outlineLevel="1" x14ac:dyDescent="0.25">
      <c r="B22" s="384">
        <v>7</v>
      </c>
      <c r="C22" s="385" t="s">
        <v>158</v>
      </c>
      <c r="D22" s="386" t="e">
        <f>#REF!</f>
        <v>#REF!</v>
      </c>
    </row>
    <row r="23" spans="2:4" ht="15" hidden="1" outlineLevel="1" x14ac:dyDescent="0.25">
      <c r="B23" s="384"/>
      <c r="C23" s="385"/>
      <c r="D23" s="386"/>
    </row>
    <row r="24" spans="2:4" ht="15" hidden="1" outlineLevel="1" x14ac:dyDescent="0.25">
      <c r="B24" s="384">
        <v>8</v>
      </c>
      <c r="C24" s="385" t="s">
        <v>159</v>
      </c>
      <c r="D24" s="386" t="e">
        <f>#REF!</f>
        <v>#REF!</v>
      </c>
    </row>
    <row r="25" spans="2:4" ht="15" hidden="1" outlineLevel="1" x14ac:dyDescent="0.25">
      <c r="B25" s="387"/>
      <c r="C25" s="385"/>
      <c r="D25" s="386"/>
    </row>
    <row r="26" spans="2:4" ht="15" hidden="1" outlineLevel="1" x14ac:dyDescent="0.25">
      <c r="B26" s="384">
        <v>9</v>
      </c>
      <c r="C26" s="385" t="s">
        <v>160</v>
      </c>
      <c r="D26" s="397" t="e">
        <f>#REF!</f>
        <v>#REF!</v>
      </c>
    </row>
    <row r="27" spans="2:4" ht="15" hidden="1" outlineLevel="1" x14ac:dyDescent="0.25">
      <c r="B27" s="384"/>
      <c r="C27" s="385"/>
      <c r="D27" s="397"/>
    </row>
    <row r="28" spans="2:4" ht="15" hidden="1" outlineLevel="1" x14ac:dyDescent="0.25">
      <c r="B28" s="384">
        <v>15</v>
      </c>
      <c r="C28" s="385" t="s">
        <v>161</v>
      </c>
      <c r="D28" s="397">
        <v>1790000</v>
      </c>
    </row>
    <row r="29" spans="2:4" ht="11.25" hidden="1" customHeight="1" outlineLevel="1" x14ac:dyDescent="0.2">
      <c r="B29" s="398"/>
      <c r="C29" s="388"/>
      <c r="D29" s="383"/>
    </row>
    <row r="30" spans="2:4" s="392" customFormat="1" ht="21" hidden="1" customHeight="1" collapsed="1" x14ac:dyDescent="0.25">
      <c r="B30" s="571" t="s">
        <v>162</v>
      </c>
      <c r="C30" s="572"/>
      <c r="D30" s="391" t="e">
        <f>SUM(D19:D28)</f>
        <v>#REF!</v>
      </c>
    </row>
    <row r="31" spans="2:4" ht="16.5" hidden="1" customHeight="1" outlineLevel="1" thickBot="1" x14ac:dyDescent="0.25">
      <c r="B31" s="571" t="s">
        <v>154</v>
      </c>
      <c r="C31" s="572"/>
      <c r="D31" s="394" t="e">
        <f>D30*0.15</f>
        <v>#REF!</v>
      </c>
    </row>
    <row r="32" spans="2:4" ht="22.5" hidden="1" customHeight="1" outlineLevel="1" thickBot="1" x14ac:dyDescent="0.25">
      <c r="B32" s="580" t="s">
        <v>163</v>
      </c>
      <c r="C32" s="581"/>
      <c r="D32" s="399" t="e">
        <f>D31+D30</f>
        <v>#REF!</v>
      </c>
    </row>
    <row r="33" spans="2:4" ht="26.25" hidden="1" customHeight="1" collapsed="1" x14ac:dyDescent="0.2">
      <c r="B33" s="582" t="s">
        <v>164</v>
      </c>
      <c r="C33" s="583"/>
      <c r="D33" s="584"/>
    </row>
    <row r="34" spans="2:4" hidden="1" outlineLevel="1" x14ac:dyDescent="0.2">
      <c r="B34" s="381"/>
      <c r="C34" s="382"/>
      <c r="D34" s="383"/>
    </row>
    <row r="35" spans="2:4" ht="15" hidden="1" outlineLevel="1" x14ac:dyDescent="0.25">
      <c r="B35" s="381"/>
      <c r="C35" s="385" t="s">
        <v>157</v>
      </c>
      <c r="D35" s="383" t="e">
        <f>SUM(D37+D39+D41)*0.15</f>
        <v>#REF!</v>
      </c>
    </row>
    <row r="36" spans="2:4" ht="15" hidden="1" outlineLevel="1" x14ac:dyDescent="0.25">
      <c r="B36" s="381"/>
      <c r="C36" s="385"/>
      <c r="D36" s="383"/>
    </row>
    <row r="37" spans="2:4" ht="15" hidden="1" outlineLevel="1" x14ac:dyDescent="0.25">
      <c r="B37" s="384">
        <v>11</v>
      </c>
      <c r="C37" s="385" t="s">
        <v>165</v>
      </c>
      <c r="D37" s="383" t="e">
        <f>#REF!</f>
        <v>#REF!</v>
      </c>
    </row>
    <row r="38" spans="2:4" ht="15" hidden="1" outlineLevel="1" x14ac:dyDescent="0.25">
      <c r="B38" s="384"/>
      <c r="C38" s="385"/>
      <c r="D38" s="383"/>
    </row>
    <row r="39" spans="2:4" ht="15" hidden="1" outlineLevel="1" x14ac:dyDescent="0.25">
      <c r="B39" s="384">
        <v>12</v>
      </c>
      <c r="C39" s="385" t="s">
        <v>166</v>
      </c>
      <c r="D39" s="386" t="e">
        <f>#REF!</f>
        <v>#REF!</v>
      </c>
    </row>
    <row r="40" spans="2:4" ht="15" hidden="1" outlineLevel="1" x14ac:dyDescent="0.25">
      <c r="B40" s="387"/>
      <c r="C40" s="385"/>
      <c r="D40" s="386"/>
    </row>
    <row r="41" spans="2:4" ht="15" hidden="1" outlineLevel="1" x14ac:dyDescent="0.25">
      <c r="B41" s="384">
        <v>13</v>
      </c>
      <c r="C41" s="385" t="s">
        <v>167</v>
      </c>
      <c r="D41" s="383" t="e">
        <f>#REF!</f>
        <v>#REF!</v>
      </c>
    </row>
    <row r="42" spans="2:4" ht="15" hidden="1" outlineLevel="1" x14ac:dyDescent="0.25">
      <c r="B42" s="384"/>
      <c r="C42" s="385"/>
      <c r="D42" s="383"/>
    </row>
    <row r="43" spans="2:4" ht="15" hidden="1" outlineLevel="1" x14ac:dyDescent="0.25">
      <c r="B43" s="384">
        <v>14</v>
      </c>
      <c r="C43" s="385" t="s">
        <v>168</v>
      </c>
      <c r="D43" s="397" t="e">
        <f>#REF!</f>
        <v>#REF!</v>
      </c>
    </row>
    <row r="44" spans="2:4" ht="15" hidden="1" outlineLevel="1" x14ac:dyDescent="0.25">
      <c r="B44" s="384"/>
      <c r="C44" s="385"/>
      <c r="D44" s="397"/>
    </row>
    <row r="45" spans="2:4" s="392" customFormat="1" ht="21" hidden="1" customHeight="1" collapsed="1" thickBot="1" x14ac:dyDescent="0.3">
      <c r="B45" s="585" t="s">
        <v>169</v>
      </c>
      <c r="C45" s="586"/>
      <c r="D45" s="400" t="e">
        <f>SUM(D34:D44)</f>
        <v>#REF!</v>
      </c>
    </row>
    <row r="46" spans="2:4" ht="16.5" hidden="1" customHeight="1" outlineLevel="1" thickBot="1" x14ac:dyDescent="0.25">
      <c r="B46" s="587" t="s">
        <v>154</v>
      </c>
      <c r="C46" s="588"/>
      <c r="D46" s="401" t="e">
        <f>D45*0.15</f>
        <v>#REF!</v>
      </c>
    </row>
    <row r="47" spans="2:4" ht="22.5" hidden="1" customHeight="1" outlineLevel="1" thickBot="1" x14ac:dyDescent="0.25">
      <c r="B47" s="580" t="s">
        <v>170</v>
      </c>
      <c r="C47" s="581"/>
      <c r="D47" s="395" t="e">
        <f>D46+D45</f>
        <v>#REF!</v>
      </c>
    </row>
    <row r="48" spans="2:4" ht="15" hidden="1" customHeight="1" collapsed="1" thickBot="1" x14ac:dyDescent="0.25">
      <c r="B48" s="402"/>
      <c r="C48" s="403"/>
      <c r="D48" s="404"/>
    </row>
    <row r="49" spans="2:4" ht="23.25" hidden="1" customHeight="1" thickBot="1" x14ac:dyDescent="0.25">
      <c r="B49" s="578" t="s">
        <v>171</v>
      </c>
      <c r="C49" s="579"/>
      <c r="D49" s="405" t="e">
        <f>D45+D30+D13</f>
        <v>#REF!</v>
      </c>
    </row>
    <row r="50" spans="2:4" ht="15" hidden="1" customHeight="1" thickBot="1" x14ac:dyDescent="0.25">
      <c r="B50" s="402"/>
      <c r="C50" s="403"/>
      <c r="D50" s="404"/>
    </row>
    <row r="51" spans="2:4" ht="22.5" hidden="1" customHeight="1" thickBot="1" x14ac:dyDescent="0.25">
      <c r="B51" s="578" t="s">
        <v>172</v>
      </c>
      <c r="C51" s="579"/>
      <c r="D51" s="405" t="e">
        <f>D47+D32+D17</f>
        <v>#REF!</v>
      </c>
    </row>
  </sheetData>
  <dataConsolidate link="1"/>
  <mergeCells count="19">
    <mergeCell ref="B51:C51"/>
    <mergeCell ref="B16:C16"/>
    <mergeCell ref="B17:C17"/>
    <mergeCell ref="B18:D18"/>
    <mergeCell ref="B30:C30"/>
    <mergeCell ref="B31:C31"/>
    <mergeCell ref="B32:C32"/>
    <mergeCell ref="B33:D33"/>
    <mergeCell ref="B45:C45"/>
    <mergeCell ref="B46:C46"/>
    <mergeCell ref="B47:C47"/>
    <mergeCell ref="B49:C49"/>
    <mergeCell ref="B15:C15"/>
    <mergeCell ref="B14:C14"/>
    <mergeCell ref="B1:D1"/>
    <mergeCell ref="B2:D2"/>
    <mergeCell ref="B3:D3"/>
    <mergeCell ref="B5:D5"/>
    <mergeCell ref="B13:C13"/>
  </mergeCells>
  <hyperlinks>
    <hyperlink ref="B26" location="'Rehab of Overburden Areas 2'!A1" display="'Rehab of Overburden Areas 2'!A1" xr:uid="{C084615D-84C9-4EE7-974E-DA5EAF971437}"/>
    <hyperlink ref="B24" location="'Rom &amp; Product Stockpile Area 2'!A1" display="'Rom &amp; Product Stockpile Area 2'!A1" xr:uid="{9A390C90-8BF4-4562-894C-C1FAF51D069C}"/>
    <hyperlink ref="B37" location="'PCD 2 with sit trap'!A1" display="'PCD 2 with sit trap'!A1" xr:uid="{9F46B56E-0DBF-4EF4-AC9C-F741329F67E1}"/>
    <hyperlink ref="B43" location="'Rehab of Overburden Areas 3'!A1" display="'Rehab of Overburden Areas 3'!A1" xr:uid="{BBC7CD42-3CA9-4CBF-B930-C3DF04B0956A}"/>
    <hyperlink ref="B39" location="'Rom &amp; Product Stockpile Area 3'!A1" display="'Rom &amp; Product Stockpile Area 3'!A1" xr:uid="{A68BF884-4DB5-479D-AA6B-F1FCD6BD89D0}"/>
    <hyperlink ref="B41" location="'River Crossing 4'!A1" display="'River Crossing 4'!A1" xr:uid="{142A8399-5C0E-43C8-91E1-6B749C58B7F2}"/>
    <hyperlink ref="B22" location="'SW channels and Berms 2'!A1" display="'SW channels and Berms 2'!A1" xr:uid="{2837DFEC-D9A9-4C6F-80BC-3A1594997617}"/>
  </hyperlink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C17E-F603-4BB2-A9C7-87ABC4078F73}">
  <sheetPr>
    <pageSetUpPr fitToPage="1"/>
  </sheetPr>
  <dimension ref="A1:I218"/>
  <sheetViews>
    <sheetView tabSelected="1" view="pageBreakPreview" zoomScaleNormal="100" zoomScaleSheetLayoutView="100" workbookViewId="0">
      <pane ySplit="2" topLeftCell="A120" activePane="bottomLeft" state="frozen"/>
      <selection pane="bottomLeft" activeCell="L12" sqref="L12"/>
    </sheetView>
  </sheetViews>
  <sheetFormatPr defaultColWidth="9.140625" defaultRowHeight="15" customHeight="1" x14ac:dyDescent="0.25"/>
  <cols>
    <col min="1" max="1" width="13.7109375" style="338" bestFit="1" customWidth="1"/>
    <col min="2" max="2" width="8.5703125" style="338" bestFit="1" customWidth="1"/>
    <col min="3" max="3" width="3.7109375" style="358" customWidth="1"/>
    <col min="4" max="4" width="3.7109375" style="266" customWidth="1"/>
    <col min="5" max="5" width="51.140625" style="266" customWidth="1"/>
    <col min="6" max="6" width="8.5703125" style="266" customWidth="1"/>
    <col min="7" max="7" width="11.140625" style="337" bestFit="1" customWidth="1"/>
    <col min="8" max="8" width="14.85546875" style="359" bestFit="1" customWidth="1"/>
    <col min="9" max="9" width="20" style="359" bestFit="1" customWidth="1"/>
    <col min="10" max="16384" width="9.140625" style="266"/>
  </cols>
  <sheetData>
    <row r="1" spans="1:9" ht="36" customHeight="1" x14ac:dyDescent="0.25">
      <c r="A1" s="475" t="s">
        <v>195</v>
      </c>
      <c r="B1" s="476"/>
      <c r="C1" s="476"/>
      <c r="D1" s="476"/>
      <c r="E1" s="476"/>
      <c r="F1" s="476"/>
      <c r="G1" s="476"/>
      <c r="H1" s="476"/>
      <c r="I1" s="477"/>
    </row>
    <row r="2" spans="1:9" ht="30" customHeight="1" x14ac:dyDescent="0.25">
      <c r="A2" s="418" t="s">
        <v>98</v>
      </c>
      <c r="B2" s="417">
        <v>1</v>
      </c>
      <c r="C2" s="478" t="s">
        <v>99</v>
      </c>
      <c r="D2" s="478"/>
      <c r="E2" s="478"/>
      <c r="F2" s="478"/>
      <c r="G2" s="478"/>
      <c r="H2" s="478"/>
      <c r="I2" s="479"/>
    </row>
    <row r="3" spans="1:9" s="273" customFormat="1" ht="30" customHeight="1" x14ac:dyDescent="0.25">
      <c r="A3" s="267" t="s">
        <v>100</v>
      </c>
      <c r="B3" s="268" t="s">
        <v>101</v>
      </c>
      <c r="C3" s="480" t="s">
        <v>0</v>
      </c>
      <c r="D3" s="480"/>
      <c r="E3" s="480"/>
      <c r="F3" s="269" t="s">
        <v>1</v>
      </c>
      <c r="G3" s="270" t="s">
        <v>102</v>
      </c>
      <c r="H3" s="271" t="s">
        <v>2</v>
      </c>
      <c r="I3" s="272" t="s">
        <v>3</v>
      </c>
    </row>
    <row r="4" spans="1:9" s="273" customFormat="1" ht="15" customHeight="1" x14ac:dyDescent="0.25">
      <c r="A4" s="274"/>
      <c r="B4" s="275"/>
      <c r="C4" s="419"/>
      <c r="D4" s="420"/>
      <c r="E4" s="276"/>
      <c r="F4" s="277"/>
      <c r="G4" s="278"/>
      <c r="H4" s="279"/>
      <c r="I4" s="280"/>
    </row>
    <row r="5" spans="1:9" s="273" customFormat="1" ht="15" customHeight="1" x14ac:dyDescent="0.2">
      <c r="A5" s="281" t="s">
        <v>103</v>
      </c>
      <c r="B5" s="282">
        <f>IF(COUNTBLANK(A5)=0, $B$2+((COUNT($B$4:B4)/100+0.01)), "")</f>
        <v>1.01</v>
      </c>
      <c r="C5" s="421" t="s">
        <v>4</v>
      </c>
      <c r="D5" s="422"/>
      <c r="E5" s="422"/>
      <c r="F5" s="283"/>
      <c r="G5" s="284"/>
      <c r="H5" s="284"/>
      <c r="I5" s="285"/>
    </row>
    <row r="6" spans="1:9" s="273" customFormat="1" ht="15" customHeight="1" x14ac:dyDescent="0.2">
      <c r="A6" s="286"/>
      <c r="B6" s="282" t="str">
        <f>IF(COUNTBLANK(A6)=0, $B$2+((COUNT($B$4:B5)/100+0.01)), "")</f>
        <v/>
      </c>
      <c r="C6" s="423"/>
      <c r="D6" s="422"/>
      <c r="E6" s="422"/>
      <c r="F6" s="283"/>
      <c r="G6" s="284"/>
      <c r="H6" s="284"/>
      <c r="I6" s="285"/>
    </row>
    <row r="7" spans="1:9" s="273" customFormat="1" ht="15" customHeight="1" x14ac:dyDescent="0.2">
      <c r="A7" s="286"/>
      <c r="B7" s="282" t="str">
        <f>IF(COUNTBLANK(A7)=0, $B$2+((COUNT($B$4:B6)/100+0.01)), "")</f>
        <v/>
      </c>
      <c r="C7" s="423"/>
      <c r="D7" s="422"/>
      <c r="E7" s="422"/>
      <c r="F7" s="283"/>
      <c r="G7" s="287"/>
      <c r="H7" s="288"/>
      <c r="I7" s="285"/>
    </row>
    <row r="8" spans="1:9" s="273" customFormat="1" ht="15" customHeight="1" x14ac:dyDescent="0.2">
      <c r="A8" s="286" t="s">
        <v>10</v>
      </c>
      <c r="B8" s="282">
        <f>IF(COUNTBLANK(A8)=0, $B$2+((COUNT($B$4:B7)/100+0.01)), "")</f>
        <v>1.02</v>
      </c>
      <c r="C8" s="424" t="s">
        <v>104</v>
      </c>
      <c r="D8" s="425"/>
      <c r="E8" s="425"/>
      <c r="F8" s="283"/>
      <c r="G8" s="287"/>
      <c r="H8" s="289"/>
      <c r="I8" s="285"/>
    </row>
    <row r="9" spans="1:9" s="273" customFormat="1" ht="15" customHeight="1" x14ac:dyDescent="0.25">
      <c r="A9" s="286"/>
      <c r="B9" s="282" t="str">
        <f>IF(COUNTBLANK(A9)=0, $B$2+((COUNT($B$4:B8)/100+0.01)), "")</f>
        <v/>
      </c>
      <c r="C9" s="426"/>
      <c r="D9" s="427"/>
      <c r="E9" s="427"/>
      <c r="F9" s="283"/>
      <c r="G9" s="287"/>
      <c r="H9" s="284"/>
      <c r="I9" s="285"/>
    </row>
    <row r="10" spans="1:9" s="273" customFormat="1" ht="15" customHeight="1" x14ac:dyDescent="0.25">
      <c r="A10" s="286"/>
      <c r="B10" s="282" t="str">
        <f>IF(COUNTBLANK(A10)=0, $B$2+((COUNT($B$4:B9)/100+0.01)), "")</f>
        <v/>
      </c>
      <c r="C10" s="428" t="s">
        <v>5</v>
      </c>
      <c r="D10" s="428" t="s">
        <v>6</v>
      </c>
      <c r="E10" s="428"/>
      <c r="F10" s="290" t="s">
        <v>105</v>
      </c>
      <c r="G10" s="291">
        <v>1</v>
      </c>
      <c r="H10" s="292"/>
      <c r="I10" s="293">
        <f>H10*G10</f>
        <v>0</v>
      </c>
    </row>
    <row r="11" spans="1:9" s="273" customFormat="1" ht="15" customHeight="1" x14ac:dyDescent="0.25">
      <c r="A11" s="286"/>
      <c r="B11" s="282" t="str">
        <f>IF(COUNTBLANK(A11)=0, $B$2+((COUNT($B$4:B10)/100+0.01)), "")</f>
        <v/>
      </c>
      <c r="C11" s="428"/>
      <c r="D11" s="428"/>
      <c r="E11" s="428"/>
      <c r="F11" s="290"/>
      <c r="G11" s="291"/>
      <c r="H11" s="292"/>
      <c r="I11" s="293"/>
    </row>
    <row r="12" spans="1:9" s="273" customFormat="1" ht="15" customHeight="1" x14ac:dyDescent="0.25">
      <c r="A12" s="286"/>
      <c r="B12" s="282" t="str">
        <f>IF(COUNTBLANK(A12)=0, $B$2+((COUNT($B$4:B11)/100+0.01)), "")</f>
        <v/>
      </c>
      <c r="C12" s="428" t="s">
        <v>7</v>
      </c>
      <c r="D12" s="428" t="s">
        <v>106</v>
      </c>
      <c r="E12" s="428"/>
      <c r="F12" s="290" t="s">
        <v>105</v>
      </c>
      <c r="G12" s="291">
        <v>1</v>
      </c>
      <c r="H12" s="292"/>
      <c r="I12" s="293">
        <f>H12*G12</f>
        <v>0</v>
      </c>
    </row>
    <row r="13" spans="1:9" s="273" customFormat="1" ht="15" customHeight="1" x14ac:dyDescent="0.25">
      <c r="A13" s="286"/>
      <c r="B13" s="282" t="str">
        <f>IF(COUNTBLANK(A13)=0, $B$2+((COUNT($B$4:B12)/100+0.01)), "")</f>
        <v/>
      </c>
      <c r="C13" s="294"/>
      <c r="D13" s="429"/>
      <c r="E13" s="429"/>
      <c r="F13" s="290"/>
      <c r="G13" s="291"/>
      <c r="H13" s="292"/>
      <c r="I13" s="293"/>
    </row>
    <row r="14" spans="1:9" s="273" customFormat="1" ht="27.75" customHeight="1" x14ac:dyDescent="0.25">
      <c r="A14" s="286" t="s">
        <v>11</v>
      </c>
      <c r="B14" s="282">
        <f>IF(COUNTBLANK(A14)=0, $B$2+((COUNT($B$4:B13)/100+0.01)), "")</f>
        <v>1.03</v>
      </c>
      <c r="C14" s="424" t="s">
        <v>9</v>
      </c>
      <c r="D14" s="430"/>
      <c r="E14" s="430"/>
      <c r="F14" s="290"/>
      <c r="G14" s="291"/>
      <c r="H14" s="292"/>
      <c r="I14" s="293"/>
    </row>
    <row r="15" spans="1:9" s="273" customFormat="1" ht="23.25" customHeight="1" x14ac:dyDescent="0.25">
      <c r="A15" s="286"/>
      <c r="B15" s="282" t="str">
        <f>IF(COUNTBLANK(A15)=0, $B$2+((COUNT($B$4:B14)/100+0.01)), "")</f>
        <v/>
      </c>
      <c r="C15" s="426"/>
      <c r="D15" s="427"/>
      <c r="E15" s="427"/>
      <c r="F15" s="290"/>
      <c r="G15" s="291"/>
      <c r="H15" s="292"/>
      <c r="I15" s="293"/>
    </row>
    <row r="16" spans="1:9" s="273" customFormat="1" ht="15" customHeight="1" x14ac:dyDescent="0.25">
      <c r="A16" s="286"/>
      <c r="B16" s="282" t="str">
        <f>IF(COUNTBLANK(A16)=0, $B$2+((COUNT($B$4:B15)/100+0.01)), "")</f>
        <v/>
      </c>
      <c r="C16" s="431" t="s">
        <v>5</v>
      </c>
      <c r="D16" s="428" t="s">
        <v>107</v>
      </c>
      <c r="E16" s="428"/>
      <c r="F16" s="290" t="s">
        <v>109</v>
      </c>
      <c r="G16" s="291">
        <v>3</v>
      </c>
      <c r="H16" s="292"/>
      <c r="I16" s="293">
        <f>H16*G16</f>
        <v>0</v>
      </c>
    </row>
    <row r="17" spans="1:9" s="273" customFormat="1" ht="15" customHeight="1" x14ac:dyDescent="0.25">
      <c r="A17" s="286"/>
      <c r="B17" s="282" t="str">
        <f>IF(COUNTBLANK(A17)=0, $B$2+((COUNT($B$4:B16)/100+0.01)), "")</f>
        <v/>
      </c>
      <c r="C17" s="294"/>
      <c r="D17" s="429"/>
      <c r="E17" s="429"/>
      <c r="F17" s="290"/>
      <c r="G17" s="295"/>
      <c r="H17" s="292"/>
      <c r="I17" s="293"/>
    </row>
    <row r="18" spans="1:9" s="273" customFormat="1" ht="15" customHeight="1" x14ac:dyDescent="0.25">
      <c r="A18" s="286"/>
      <c r="B18" s="282" t="str">
        <f>IF(COUNTBLANK(A18)=0, $B$2+((COUNT($B$4:B17)/100+0.01)), "")</f>
        <v/>
      </c>
      <c r="C18" s="431" t="s">
        <v>7</v>
      </c>
      <c r="D18" s="428" t="s">
        <v>108</v>
      </c>
      <c r="E18" s="428"/>
      <c r="F18" s="290" t="s">
        <v>109</v>
      </c>
      <c r="G18" s="291">
        <v>3</v>
      </c>
      <c r="H18" s="292"/>
      <c r="I18" s="293">
        <f>H18*G18</f>
        <v>0</v>
      </c>
    </row>
    <row r="19" spans="1:9" s="273" customFormat="1" ht="15" customHeight="1" x14ac:dyDescent="0.25">
      <c r="A19" s="286"/>
      <c r="B19" s="282" t="str">
        <f>IF(COUNTBLANK(A19)=0, $B$2+((COUNT($B$4:B18)/100+0.01)), "")</f>
        <v/>
      </c>
      <c r="C19" s="294"/>
      <c r="D19" s="429"/>
      <c r="E19" s="429"/>
      <c r="F19" s="290"/>
      <c r="G19" s="295"/>
      <c r="H19" s="292"/>
      <c r="I19" s="293"/>
    </row>
    <row r="20" spans="1:9" s="273" customFormat="1" ht="25.5" customHeight="1" x14ac:dyDescent="0.2">
      <c r="A20" s="286" t="s">
        <v>110</v>
      </c>
      <c r="B20" s="282">
        <f>IF(COUNTBLANK(A20)=0, $B$2+((COUNT($B$4:B17)/100+0.01)), "")</f>
        <v>1.04</v>
      </c>
      <c r="C20" s="424" t="s">
        <v>111</v>
      </c>
      <c r="D20" s="432"/>
      <c r="E20" s="433"/>
      <c r="F20" s="290"/>
      <c r="G20" s="295"/>
      <c r="H20" s="292"/>
      <c r="I20" s="293"/>
    </row>
    <row r="21" spans="1:9" s="273" customFormat="1" ht="23.25" customHeight="1" x14ac:dyDescent="0.2">
      <c r="A21" s="296"/>
      <c r="B21" s="282" t="str">
        <f>IF(COUNTBLANK(A21)=0, $B$2+((COUNT($B$4:B20)/100+0.01)), "")</f>
        <v/>
      </c>
      <c r="C21" s="433"/>
      <c r="D21" s="433"/>
      <c r="E21" s="433"/>
      <c r="F21" s="290"/>
      <c r="G21" s="295"/>
      <c r="H21" s="292"/>
      <c r="I21" s="293"/>
    </row>
    <row r="22" spans="1:9" s="273" customFormat="1" ht="15" customHeight="1" x14ac:dyDescent="0.25">
      <c r="A22" s="296"/>
      <c r="B22" s="282" t="str">
        <f>IF(COUNTBLANK(A22)=0, $B$2+((COUNT($B$4:B21)/100+0.01)), "")</f>
        <v/>
      </c>
      <c r="C22" s="428" t="s">
        <v>112</v>
      </c>
      <c r="D22" s="434" t="s">
        <v>113</v>
      </c>
      <c r="E22" s="432"/>
      <c r="F22" s="290"/>
      <c r="G22" s="295"/>
      <c r="H22" s="292"/>
      <c r="I22" s="293"/>
    </row>
    <row r="23" spans="1:9" s="273" customFormat="1" ht="15" customHeight="1" x14ac:dyDescent="0.2">
      <c r="A23" s="296"/>
      <c r="B23" s="282" t="str">
        <f>IF(COUNTBLANK(A23)=0, $B$2+((COUNT($B$4:B22)/100+0.01)), "")</f>
        <v/>
      </c>
      <c r="C23" s="433"/>
      <c r="D23" s="432"/>
      <c r="E23" s="432"/>
      <c r="F23" s="290"/>
      <c r="G23" s="295"/>
      <c r="H23" s="292"/>
      <c r="I23" s="293"/>
    </row>
    <row r="24" spans="1:9" s="273" customFormat="1" ht="15" customHeight="1" x14ac:dyDescent="0.2">
      <c r="A24" s="296"/>
      <c r="B24" s="282" t="str">
        <f>IF(COUNTBLANK(A24)=0, $B$2+((COUNT($B$4:B23)/100+0.01)), "")</f>
        <v/>
      </c>
      <c r="C24" s="433"/>
      <c r="D24" s="428" t="s">
        <v>5</v>
      </c>
      <c r="E24" s="428" t="s">
        <v>114</v>
      </c>
      <c r="F24" s="290" t="s">
        <v>115</v>
      </c>
      <c r="G24" s="295"/>
      <c r="H24" s="292">
        <v>60000</v>
      </c>
      <c r="I24" s="293">
        <f>H24</f>
        <v>60000</v>
      </c>
    </row>
    <row r="25" spans="1:9" s="273" customFormat="1" ht="15" customHeight="1" x14ac:dyDescent="0.2">
      <c r="A25" s="296"/>
      <c r="B25" s="282" t="str">
        <f>IF(COUNTBLANK(A25)=0, $B$2+((COUNT($B$4:B24)/100+0.01)), "")</f>
        <v/>
      </c>
      <c r="C25" s="433"/>
      <c r="D25" s="428"/>
      <c r="E25" s="428" t="s">
        <v>193</v>
      </c>
      <c r="F25" s="290"/>
      <c r="G25" s="295"/>
      <c r="H25" s="297"/>
      <c r="I25" s="293"/>
    </row>
    <row r="26" spans="1:9" s="273" customFormat="1" ht="15" customHeight="1" x14ac:dyDescent="0.2">
      <c r="A26" s="296"/>
      <c r="B26" s="282"/>
      <c r="C26" s="433"/>
      <c r="D26" s="428"/>
      <c r="E26" s="428" t="s">
        <v>194</v>
      </c>
      <c r="F26" s="290"/>
      <c r="G26" s="295"/>
      <c r="H26" s="466"/>
      <c r="I26" s="293"/>
    </row>
    <row r="27" spans="1:9" s="273" customFormat="1" ht="15" customHeight="1" x14ac:dyDescent="0.2">
      <c r="A27" s="296"/>
      <c r="B27" s="282" t="str">
        <f>IF(COUNTBLANK(A27)=0, $B$2+((COUNT($B$4:B25)/100+0.01)), "")</f>
        <v/>
      </c>
      <c r="C27" s="433"/>
      <c r="D27" s="428"/>
      <c r="E27" s="428"/>
      <c r="F27" s="290"/>
      <c r="G27" s="295"/>
      <c r="H27" s="297"/>
      <c r="I27" s="293"/>
    </row>
    <row r="28" spans="1:9" s="273" customFormat="1" ht="15" customHeight="1" x14ac:dyDescent="0.2">
      <c r="A28" s="296"/>
      <c r="B28" s="282" t="str">
        <f>IF(COUNTBLANK(A28)=0, $B$2+((COUNT($B$4:B27)/100+0.01)), "")</f>
        <v/>
      </c>
      <c r="C28" s="433"/>
      <c r="D28" s="428" t="s">
        <v>7</v>
      </c>
      <c r="E28" s="428" t="s">
        <v>116</v>
      </c>
      <c r="F28" s="290" t="s">
        <v>95</v>
      </c>
      <c r="G28" s="298">
        <f>I24</f>
        <v>60000</v>
      </c>
      <c r="H28" s="299"/>
      <c r="I28" s="293">
        <f>G28*H28</f>
        <v>0</v>
      </c>
    </row>
    <row r="29" spans="1:9" s="273" customFormat="1" ht="15" customHeight="1" x14ac:dyDescent="0.2">
      <c r="A29" s="300"/>
      <c r="B29" s="282" t="str">
        <f>IF(COUNTBLANK(A29)=0, $B$2+((COUNT($B$4:B28)/100+0.01)), "")</f>
        <v/>
      </c>
      <c r="C29" s="435"/>
      <c r="D29" s="436"/>
      <c r="E29" s="436"/>
      <c r="F29" s="290"/>
      <c r="G29" s="295"/>
      <c r="H29" s="297"/>
      <c r="I29" s="293"/>
    </row>
    <row r="30" spans="1:9" s="273" customFormat="1" ht="15" customHeight="1" x14ac:dyDescent="0.25">
      <c r="A30" s="286"/>
      <c r="B30" s="282"/>
      <c r="C30" s="428" t="s">
        <v>117</v>
      </c>
      <c r="D30" s="434" t="s">
        <v>118</v>
      </c>
      <c r="E30" s="436"/>
      <c r="F30" s="290" t="s">
        <v>115</v>
      </c>
      <c r="G30" s="291">
        <v>1</v>
      </c>
      <c r="H30" s="297">
        <v>50000</v>
      </c>
      <c r="I30" s="293">
        <f>H30*G30</f>
        <v>50000</v>
      </c>
    </row>
    <row r="31" spans="1:9" s="273" customFormat="1" ht="15" customHeight="1" x14ac:dyDescent="0.25">
      <c r="A31" s="286"/>
      <c r="B31" s="282"/>
      <c r="C31" s="428"/>
      <c r="D31" s="434"/>
      <c r="E31" s="436"/>
      <c r="F31" s="290"/>
      <c r="G31" s="291"/>
      <c r="H31" s="466"/>
      <c r="I31" s="293"/>
    </row>
    <row r="32" spans="1:9" s="273" customFormat="1" ht="15" customHeight="1" x14ac:dyDescent="0.25">
      <c r="A32" s="286" t="s">
        <v>196</v>
      </c>
      <c r="B32" s="282">
        <f>IF(COUNTBLANK(A32)=0, $B$2+((COUNT($B$4:B27)/100+0.01)), "")</f>
        <v>1.05</v>
      </c>
      <c r="C32" s="424" t="s">
        <v>197</v>
      </c>
      <c r="D32" s="434"/>
      <c r="E32" s="436"/>
      <c r="F32" s="290" t="s">
        <v>105</v>
      </c>
      <c r="G32" s="295">
        <v>1</v>
      </c>
      <c r="H32" s="466"/>
      <c r="I32" s="293">
        <f>H32*G32</f>
        <v>0</v>
      </c>
    </row>
    <row r="33" spans="1:9" s="273" customFormat="1" ht="15" customHeight="1" x14ac:dyDescent="0.2">
      <c r="A33" s="300"/>
      <c r="B33" s="282"/>
      <c r="C33" s="435"/>
      <c r="D33" s="436"/>
      <c r="E33" s="436"/>
      <c r="F33" s="290"/>
      <c r="G33" s="295"/>
      <c r="H33" s="297"/>
      <c r="I33" s="293"/>
    </row>
    <row r="34" spans="1:9" s="273" customFormat="1" ht="15" customHeight="1" x14ac:dyDescent="0.25">
      <c r="A34" s="286" t="s">
        <v>198</v>
      </c>
      <c r="B34" s="282">
        <f>IF(COUNTBLANK(A34)=0, $B$2+((COUNT($B$4:B32)/100+0.01)), "")</f>
        <v>1.06</v>
      </c>
      <c r="C34" s="424" t="s">
        <v>206</v>
      </c>
      <c r="D34" s="434"/>
      <c r="E34" s="436"/>
      <c r="F34" s="290" t="s">
        <v>105</v>
      </c>
      <c r="G34" s="295">
        <v>1</v>
      </c>
      <c r="H34" s="466"/>
      <c r="I34" s="293">
        <f>H34*G34</f>
        <v>0</v>
      </c>
    </row>
    <row r="35" spans="1:9" s="273" customFormat="1" ht="15" customHeight="1" x14ac:dyDescent="0.25">
      <c r="A35" s="300"/>
      <c r="B35" s="282"/>
      <c r="C35" s="424" t="s">
        <v>207</v>
      </c>
      <c r="D35" s="436"/>
      <c r="E35" s="436"/>
      <c r="F35" s="290"/>
      <c r="G35" s="295"/>
      <c r="H35" s="297"/>
      <c r="I35" s="293"/>
    </row>
    <row r="36" spans="1:9" s="273" customFormat="1" ht="15" customHeight="1" x14ac:dyDescent="0.2">
      <c r="A36" s="300"/>
      <c r="B36" s="282"/>
      <c r="C36" s="435"/>
      <c r="D36" s="436"/>
      <c r="E36" s="436"/>
      <c r="F36" s="290"/>
      <c r="G36" s="295"/>
      <c r="H36" s="466"/>
      <c r="I36" s="293"/>
    </row>
    <row r="37" spans="1:9" s="273" customFormat="1" ht="15" customHeight="1" x14ac:dyDescent="0.25">
      <c r="A37" s="286" t="s">
        <v>198</v>
      </c>
      <c r="B37" s="282">
        <f>IF(COUNTBLANK(A37)=0, $B$2+((COUNT($B$4:B35)/100+0.01)), "")</f>
        <v>1.07</v>
      </c>
      <c r="C37" s="424" t="s">
        <v>203</v>
      </c>
      <c r="D37" s="434"/>
      <c r="E37" s="436"/>
      <c r="F37" s="290" t="s">
        <v>105</v>
      </c>
      <c r="G37" s="295">
        <v>1</v>
      </c>
      <c r="H37" s="466"/>
      <c r="I37" s="293">
        <f>H37*G37</f>
        <v>0</v>
      </c>
    </row>
    <row r="38" spans="1:9" s="273" customFormat="1" ht="15" customHeight="1" x14ac:dyDescent="0.25">
      <c r="A38" s="300"/>
      <c r="B38" s="282"/>
      <c r="C38" s="424" t="s">
        <v>204</v>
      </c>
      <c r="D38" s="436"/>
      <c r="E38" s="436"/>
      <c r="F38" s="290"/>
      <c r="G38" s="295"/>
      <c r="H38" s="297"/>
      <c r="I38" s="293"/>
    </row>
    <row r="39" spans="1:9" s="273" customFormat="1" ht="15" customHeight="1" x14ac:dyDescent="0.2">
      <c r="A39" s="300"/>
      <c r="B39" s="282"/>
      <c r="C39" s="435"/>
      <c r="D39" s="436"/>
      <c r="E39" s="436"/>
      <c r="F39" s="290"/>
      <c r="G39" s="295"/>
      <c r="H39" s="466"/>
      <c r="I39" s="293"/>
    </row>
    <row r="40" spans="1:9" s="273" customFormat="1" ht="15" customHeight="1" x14ac:dyDescent="0.25">
      <c r="A40" s="286" t="s">
        <v>119</v>
      </c>
      <c r="B40" s="282">
        <f>IF(COUNTBLANK(A40)=0, $B$2+((COUNT($B$4:B37)/100+0.01)), "")</f>
        <v>1.08</v>
      </c>
      <c r="C40" s="424" t="s">
        <v>120</v>
      </c>
      <c r="D40" s="437"/>
      <c r="E40" s="438"/>
      <c r="F40" s="290" t="s">
        <v>115</v>
      </c>
      <c r="G40" s="295">
        <v>1</v>
      </c>
      <c r="H40" s="297">
        <v>15000</v>
      </c>
      <c r="I40" s="293">
        <f>G40*H40</f>
        <v>15000</v>
      </c>
    </row>
    <row r="41" spans="1:9" s="273" customFormat="1" ht="15" customHeight="1" x14ac:dyDescent="0.25">
      <c r="A41" s="300"/>
      <c r="B41" s="282"/>
      <c r="C41" s="362"/>
      <c r="D41" s="434"/>
      <c r="E41" s="434"/>
      <c r="F41" s="290"/>
      <c r="G41" s="295"/>
      <c r="H41" s="292"/>
      <c r="I41" s="293"/>
    </row>
    <row r="42" spans="1:9" s="273" customFormat="1" ht="15" customHeight="1" x14ac:dyDescent="0.25">
      <c r="A42" s="301" t="s">
        <v>121</v>
      </c>
      <c r="B42" s="282">
        <f>IF(COUNTBLANK(A42)=0, $B$2+((COUNT($B$4:B40)/100+0.01)), "")</f>
        <v>1.0900000000000001</v>
      </c>
      <c r="C42" s="467" t="s">
        <v>122</v>
      </c>
      <c r="D42" s="434"/>
      <c r="E42" s="434"/>
      <c r="F42" s="290" t="s">
        <v>109</v>
      </c>
      <c r="G42" s="295">
        <v>3</v>
      </c>
      <c r="H42" s="297"/>
      <c r="I42" s="293">
        <f>G42*H42</f>
        <v>0</v>
      </c>
    </row>
    <row r="43" spans="1:9" s="273" customFormat="1" ht="15" customHeight="1" x14ac:dyDescent="0.25">
      <c r="A43" s="300"/>
      <c r="B43" s="282"/>
      <c r="C43" s="467" t="s">
        <v>123</v>
      </c>
      <c r="D43" s="434"/>
      <c r="E43" s="434"/>
      <c r="F43" s="290"/>
      <c r="G43" s="298"/>
      <c r="H43" s="299"/>
      <c r="I43" s="293"/>
    </row>
    <row r="44" spans="1:9" s="273" customFormat="1" ht="15" customHeight="1" x14ac:dyDescent="0.25">
      <c r="A44" s="302"/>
      <c r="B44" s="282" t="str">
        <f>IF(COUNTBLANK(A44)=0, $B$2+((COUNT($B$4:B43)/100+0.01)), "")</f>
        <v/>
      </c>
      <c r="C44" s="467"/>
      <c r="D44" s="439"/>
      <c r="E44" s="440"/>
      <c r="F44" s="283"/>
      <c r="G44" s="295"/>
      <c r="H44" s="297"/>
      <c r="I44" s="293"/>
    </row>
    <row r="45" spans="1:9" s="273" customFormat="1" ht="15" customHeight="1" x14ac:dyDescent="0.25">
      <c r="A45" s="301" t="s">
        <v>149</v>
      </c>
      <c r="B45" s="282">
        <f>IF(COUNTBLANK(A45)=0, $B$2+((COUNT($B$4:B44)/100+0.01)), "")</f>
        <v>1.1000000000000001</v>
      </c>
      <c r="C45" s="424" t="s">
        <v>174</v>
      </c>
      <c r="D45" s="440"/>
      <c r="E45" s="440"/>
      <c r="F45" s="290" t="s">
        <v>109</v>
      </c>
      <c r="G45" s="295">
        <v>3</v>
      </c>
      <c r="H45" s="297"/>
      <c r="I45" s="293">
        <f>G45*H45</f>
        <v>0</v>
      </c>
    </row>
    <row r="46" spans="1:9" s="273" customFormat="1" ht="15" customHeight="1" x14ac:dyDescent="0.25">
      <c r="A46" s="302"/>
      <c r="B46" s="282" t="str">
        <f>IF(COUNTBLANK(A46)=0, $B$2+((COUNT($B$4:B45)/100+0.01)), "")</f>
        <v/>
      </c>
      <c r="C46" s="424"/>
      <c r="D46" s="440"/>
      <c r="E46" s="440"/>
      <c r="F46" s="283"/>
      <c r="G46" s="295"/>
      <c r="H46" s="297"/>
      <c r="I46" s="293"/>
    </row>
    <row r="47" spans="1:9" s="273" customFormat="1" ht="15" customHeight="1" x14ac:dyDescent="0.25">
      <c r="A47" s="301" t="s">
        <v>150</v>
      </c>
      <c r="B47" s="282">
        <f>IF(COUNTBLANK(A47)=0, $B$2+((COUNT($B$4:B46)/100+0.01)), "")</f>
        <v>1.1100000000000001</v>
      </c>
      <c r="C47" s="424" t="s">
        <v>190</v>
      </c>
      <c r="D47" s="440"/>
      <c r="E47" s="440"/>
      <c r="F47" s="290" t="s">
        <v>105</v>
      </c>
      <c r="G47" s="295">
        <v>1</v>
      </c>
      <c r="H47" s="297"/>
      <c r="I47" s="293">
        <f>G47*H47</f>
        <v>0</v>
      </c>
    </row>
    <row r="48" spans="1:9" s="273" customFormat="1" ht="15" customHeight="1" x14ac:dyDescent="0.25">
      <c r="A48" s="302"/>
      <c r="B48" s="282" t="str">
        <f>IF(COUNTBLANK(A48)=0, $B$2+((COUNT($B$4:B47)/100+0.01)), "")</f>
        <v/>
      </c>
      <c r="C48" s="428"/>
      <c r="D48" s="440"/>
      <c r="E48" s="440"/>
      <c r="F48" s="283"/>
      <c r="G48" s="287"/>
      <c r="H48" s="303"/>
      <c r="I48" s="304"/>
    </row>
    <row r="49" spans="1:9" s="273" customFormat="1" ht="15" customHeight="1" x14ac:dyDescent="0.25">
      <c r="A49" s="301" t="s">
        <v>150</v>
      </c>
      <c r="B49" s="282">
        <f>IF(COUNTBLANK(A49)=0, $B$2+((COUNT($B$4:B48)/100+0.01)), "")</f>
        <v>1.1200000000000001</v>
      </c>
      <c r="C49" s="424" t="s">
        <v>191</v>
      </c>
      <c r="D49" s="440"/>
      <c r="E49" s="440"/>
      <c r="F49" s="290" t="s">
        <v>105</v>
      </c>
      <c r="G49" s="295">
        <v>1</v>
      </c>
      <c r="H49" s="297"/>
      <c r="I49" s="293">
        <f>G49*H49</f>
        <v>0</v>
      </c>
    </row>
    <row r="50" spans="1:9" s="273" customFormat="1" ht="15" customHeight="1" x14ac:dyDescent="0.25">
      <c r="A50" s="302"/>
      <c r="B50" s="282" t="str">
        <f>IF(COUNTBLANK(A50)=0, $B$2+((COUNT($B$4:B49)/100+0.01)), "")</f>
        <v/>
      </c>
      <c r="C50" s="424" t="s">
        <v>192</v>
      </c>
      <c r="D50" s="440"/>
      <c r="E50" s="440"/>
      <c r="F50" s="283"/>
      <c r="G50" s="287"/>
      <c r="H50" s="303"/>
      <c r="I50" s="304"/>
    </row>
    <row r="51" spans="1:9" s="273" customFormat="1" ht="15" customHeight="1" x14ac:dyDescent="0.25">
      <c r="A51" s="302"/>
      <c r="B51" s="282" t="str">
        <f>IF(COUNTBLANK(A51)=0, $B$2+((COUNT($B$4:B50)/100+0.01)), "")</f>
        <v/>
      </c>
      <c r="C51" s="441"/>
      <c r="D51" s="440"/>
      <c r="E51" s="440"/>
      <c r="F51" s="290"/>
      <c r="G51" s="295"/>
      <c r="H51" s="297"/>
      <c r="I51" s="293"/>
    </row>
    <row r="52" spans="1:9" s="273" customFormat="1" ht="15" customHeight="1" x14ac:dyDescent="0.25">
      <c r="A52" s="302"/>
      <c r="B52" s="282" t="str">
        <f>IF(COUNTBLANK(A52)=0, $B$2+((COUNT($B$4:B51)/100+0.01)), "")</f>
        <v/>
      </c>
      <c r="C52" s="441"/>
      <c r="D52" s="440"/>
      <c r="E52" s="440"/>
      <c r="F52" s="283"/>
      <c r="G52" s="287"/>
      <c r="H52" s="303"/>
      <c r="I52" s="304"/>
    </row>
    <row r="53" spans="1:9" s="273" customFormat="1" ht="15" customHeight="1" x14ac:dyDescent="0.25">
      <c r="A53" s="302"/>
      <c r="B53" s="282" t="str">
        <f>IF(COUNTBLANK(A53)=0, $B$2+((COUNT($B$4:B52)/100+0.01)), "")</f>
        <v/>
      </c>
      <c r="C53" s="441"/>
      <c r="D53" s="440"/>
      <c r="E53" s="440"/>
      <c r="F53" s="283"/>
      <c r="G53" s="287"/>
      <c r="H53" s="303"/>
      <c r="I53" s="304"/>
    </row>
    <row r="54" spans="1:9" s="273" customFormat="1" ht="15" customHeight="1" x14ac:dyDescent="0.25">
      <c r="A54" s="302"/>
      <c r="B54" s="282" t="str">
        <f>IF(COUNTBLANK(A54)=0, $B$2+((COUNT($B$4:B53)/100+0.01)), "")</f>
        <v/>
      </c>
      <c r="C54" s="441"/>
      <c r="D54" s="440"/>
      <c r="E54" s="440"/>
      <c r="F54" s="283"/>
      <c r="G54" s="287"/>
      <c r="H54" s="303"/>
      <c r="I54" s="304"/>
    </row>
    <row r="55" spans="1:9" s="273" customFormat="1" ht="15" customHeight="1" x14ac:dyDescent="0.25">
      <c r="A55" s="302"/>
      <c r="B55" s="282" t="str">
        <f>IF(COUNTBLANK(A55)=0, $B$2+((COUNT($B$4:B54)/100+0.01)), "")</f>
        <v/>
      </c>
      <c r="C55" s="441"/>
      <c r="D55" s="440"/>
      <c r="E55" s="440"/>
      <c r="F55" s="283"/>
      <c r="G55" s="287"/>
      <c r="H55" s="303"/>
      <c r="I55" s="304"/>
    </row>
    <row r="56" spans="1:9" s="273" customFormat="1" ht="15" customHeight="1" x14ac:dyDescent="0.25">
      <c r="A56" s="302"/>
      <c r="B56" s="282" t="str">
        <f>IF(COUNTBLANK(A56)=0, $B$2+((COUNT($B$4:B55)/100+0.01)), "")</f>
        <v/>
      </c>
      <c r="C56" s="441"/>
      <c r="D56" s="439"/>
      <c r="E56" s="442"/>
      <c r="F56" s="283"/>
      <c r="G56" s="287"/>
      <c r="H56" s="303"/>
      <c r="I56" s="304"/>
    </row>
    <row r="57" spans="1:9" s="273" customFormat="1" ht="15" customHeight="1" x14ac:dyDescent="0.25">
      <c r="A57" s="302"/>
      <c r="B57" s="282" t="str">
        <f>IF(COUNTBLANK(A57)=0, $B$2+((COUNT($B$4:B56)/100+0.01)), "")</f>
        <v/>
      </c>
      <c r="C57" s="441"/>
      <c r="D57" s="440"/>
      <c r="E57" s="440"/>
      <c r="F57" s="283"/>
      <c r="G57" s="287"/>
      <c r="H57" s="303"/>
      <c r="I57" s="304"/>
    </row>
    <row r="58" spans="1:9" s="273" customFormat="1" ht="15" customHeight="1" x14ac:dyDescent="0.25">
      <c r="A58" s="302"/>
      <c r="B58" s="282" t="str">
        <f>IF(COUNTBLANK(A58)=0, $B$2+((COUNT($B$4:B57)/100+0.01)), "")</f>
        <v/>
      </c>
      <c r="C58" s="441"/>
      <c r="D58" s="440"/>
      <c r="E58" s="440"/>
      <c r="F58" s="283"/>
      <c r="G58" s="287"/>
      <c r="H58" s="303"/>
      <c r="I58" s="304"/>
    </row>
    <row r="59" spans="1:9" s="273" customFormat="1" ht="15" customHeight="1" x14ac:dyDescent="0.25">
      <c r="A59" s="302"/>
      <c r="B59" s="282" t="str">
        <f>IF(COUNTBLANK(A59)=0, $B$2+((COUNT($B$4:B58)/100+0.01)), "")</f>
        <v/>
      </c>
      <c r="C59" s="441"/>
      <c r="D59" s="440"/>
      <c r="E59" s="440"/>
      <c r="F59" s="283"/>
      <c r="G59" s="287"/>
      <c r="H59" s="303"/>
      <c r="I59" s="304"/>
    </row>
    <row r="60" spans="1:9" s="273" customFormat="1" ht="15" customHeight="1" x14ac:dyDescent="0.25">
      <c r="A60" s="302"/>
      <c r="B60" s="282" t="str">
        <f>IF(COUNTBLANK(A60)=0, $B$2+((COUNT($B$4:B59)/100+0.01)), "")</f>
        <v/>
      </c>
      <c r="C60" s="441"/>
      <c r="D60" s="440"/>
      <c r="E60" s="440"/>
      <c r="F60" s="283"/>
      <c r="G60" s="287"/>
      <c r="H60" s="303"/>
      <c r="I60" s="304"/>
    </row>
    <row r="61" spans="1:9" s="273" customFormat="1" ht="15" customHeight="1" x14ac:dyDescent="0.25">
      <c r="A61" s="302"/>
      <c r="B61" s="282" t="str">
        <f>IF(COUNTBLANK(A61)=0, $B$2+((COUNT($B$4:B60)/100+0.01)), "")</f>
        <v/>
      </c>
      <c r="C61" s="441"/>
      <c r="D61" s="440"/>
      <c r="E61" s="440"/>
      <c r="F61" s="283"/>
      <c r="G61" s="287"/>
      <c r="H61" s="303"/>
      <c r="I61" s="304"/>
    </row>
    <row r="62" spans="1:9" s="273" customFormat="1" ht="15" customHeight="1" x14ac:dyDescent="0.25">
      <c r="A62" s="302"/>
      <c r="B62" s="282"/>
      <c r="C62" s="441"/>
      <c r="D62" s="440"/>
      <c r="E62" s="440"/>
      <c r="F62" s="283"/>
      <c r="G62" s="287"/>
      <c r="H62" s="463"/>
      <c r="I62" s="304"/>
    </row>
    <row r="63" spans="1:9" s="273" customFormat="1" ht="15" customHeight="1" x14ac:dyDescent="0.25">
      <c r="A63" s="302"/>
      <c r="B63" s="282"/>
      <c r="C63" s="441"/>
      <c r="D63" s="440"/>
      <c r="E63" s="440"/>
      <c r="F63" s="283"/>
      <c r="G63" s="287"/>
      <c r="H63" s="463"/>
      <c r="I63" s="304"/>
    </row>
    <row r="64" spans="1:9" s="273" customFormat="1" ht="15" customHeight="1" x14ac:dyDescent="0.25">
      <c r="A64" s="302"/>
      <c r="B64" s="282"/>
      <c r="C64" s="441"/>
      <c r="D64" s="440"/>
      <c r="E64" s="440"/>
      <c r="F64" s="283"/>
      <c r="G64" s="287"/>
      <c r="H64" s="463"/>
      <c r="I64" s="304"/>
    </row>
    <row r="65" spans="1:9" s="273" customFormat="1" ht="15" customHeight="1" x14ac:dyDescent="0.25">
      <c r="A65" s="302"/>
      <c r="B65" s="282"/>
      <c r="C65" s="441"/>
      <c r="D65" s="440"/>
      <c r="E65" s="440"/>
      <c r="F65" s="283"/>
      <c r="G65" s="287"/>
      <c r="H65" s="463"/>
      <c r="I65" s="304"/>
    </row>
    <row r="66" spans="1:9" s="273" customFormat="1" ht="15" customHeight="1" x14ac:dyDescent="0.25">
      <c r="A66" s="302"/>
      <c r="B66" s="282"/>
      <c r="C66" s="441"/>
      <c r="D66" s="440"/>
      <c r="E66" s="440"/>
      <c r="F66" s="283"/>
      <c r="G66" s="287"/>
      <c r="H66" s="463"/>
      <c r="I66" s="304"/>
    </row>
    <row r="67" spans="1:9" s="273" customFormat="1" ht="15" customHeight="1" x14ac:dyDescent="0.25">
      <c r="A67" s="302"/>
      <c r="B67" s="282"/>
      <c r="C67" s="441"/>
      <c r="D67" s="440"/>
      <c r="E67" s="440"/>
      <c r="F67" s="283"/>
      <c r="G67" s="287"/>
      <c r="H67" s="463"/>
      <c r="I67" s="304"/>
    </row>
    <row r="68" spans="1:9" s="273" customFormat="1" ht="15" customHeight="1" x14ac:dyDescent="0.25">
      <c r="A68" s="302"/>
      <c r="B68" s="282" t="str">
        <f>IF(COUNTBLANK(A68)=0, $B$2+((COUNT($B$4:B61)/100+0.01)), "")</f>
        <v/>
      </c>
      <c r="C68" s="441"/>
      <c r="D68" s="440"/>
      <c r="E68" s="440"/>
      <c r="F68" s="283"/>
      <c r="G68" s="287"/>
      <c r="H68" s="303"/>
      <c r="I68" s="304"/>
    </row>
    <row r="69" spans="1:9" s="273" customFormat="1" ht="12.75" x14ac:dyDescent="0.25">
      <c r="A69" s="481" t="s">
        <v>124</v>
      </c>
      <c r="B69" s="480"/>
      <c r="C69" s="480"/>
      <c r="D69" s="480"/>
      <c r="E69" s="480"/>
      <c r="F69" s="480"/>
      <c r="G69" s="480"/>
      <c r="H69" s="480"/>
      <c r="I69" s="305"/>
    </row>
    <row r="70" spans="1:9" ht="30" customHeight="1" x14ac:dyDescent="0.25">
      <c r="A70" s="306" t="s">
        <v>125</v>
      </c>
      <c r="B70" s="307" t="s">
        <v>101</v>
      </c>
      <c r="C70" s="474" t="s">
        <v>0</v>
      </c>
      <c r="D70" s="474"/>
      <c r="E70" s="474"/>
      <c r="F70" s="308" t="s">
        <v>1</v>
      </c>
      <c r="G70" s="309" t="s">
        <v>102</v>
      </c>
      <c r="H70" s="416" t="s">
        <v>2</v>
      </c>
      <c r="I70" s="310" t="s">
        <v>3</v>
      </c>
    </row>
    <row r="71" spans="1:9" ht="15" customHeight="1" x14ac:dyDescent="0.25">
      <c r="A71" s="311"/>
      <c r="B71" s="312"/>
      <c r="C71" s="443"/>
      <c r="D71" s="444"/>
      <c r="E71" s="444"/>
      <c r="F71" s="313"/>
      <c r="G71" s="314"/>
      <c r="H71" s="315"/>
      <c r="I71" s="316"/>
    </row>
    <row r="72" spans="1:9" ht="15" customHeight="1" x14ac:dyDescent="0.25">
      <c r="A72" s="317" t="s">
        <v>126</v>
      </c>
      <c r="B72" s="282">
        <f>IF(COUNTBLANK(A72)=0, $B$2+((COUNT($B$4:B71)/100+0.01)), "")</f>
        <v>1.1299999999999999</v>
      </c>
      <c r="C72" s="445" t="s">
        <v>91</v>
      </c>
      <c r="D72" s="444"/>
      <c r="E72" s="444"/>
      <c r="F72" s="313"/>
      <c r="G72" s="318"/>
      <c r="H72" s="319"/>
      <c r="I72" s="320"/>
    </row>
    <row r="73" spans="1:9" ht="15" customHeight="1" x14ac:dyDescent="0.25">
      <c r="A73" s="311"/>
      <c r="B73" s="282" t="str">
        <f>IF(COUNTBLANK(A73)=0, $B$2+((COUNT($B$4:B72)/100+0.01)), "")</f>
        <v/>
      </c>
      <c r="C73" s="443"/>
      <c r="D73" s="444"/>
      <c r="E73" s="444"/>
      <c r="F73" s="313"/>
      <c r="G73" s="318"/>
      <c r="H73" s="319"/>
      <c r="I73" s="320"/>
    </row>
    <row r="74" spans="1:9" ht="15" customHeight="1" x14ac:dyDescent="0.25">
      <c r="A74" s="286" t="s">
        <v>127</v>
      </c>
      <c r="B74" s="282">
        <f>IF(COUNTBLANK(A74)=0, $B$2+((COUNT($B$4:B73)/100+0.01)), "")</f>
        <v>1.1400000000000001</v>
      </c>
      <c r="C74" s="375" t="s">
        <v>128</v>
      </c>
      <c r="D74" s="443"/>
      <c r="E74" s="444"/>
      <c r="F74" s="313"/>
      <c r="G74" s="321"/>
      <c r="H74" s="322"/>
      <c r="I74" s="320"/>
    </row>
    <row r="75" spans="1:9" ht="15" customHeight="1" x14ac:dyDescent="0.25">
      <c r="A75" s="311"/>
      <c r="B75" s="282" t="str">
        <f>IF(COUNTBLANK(A75)=0, $B$2+((COUNT($B$4:B74)/100+0.01)), "")</f>
        <v/>
      </c>
      <c r="C75" s="443"/>
      <c r="D75" s="443"/>
      <c r="E75" s="323"/>
      <c r="F75" s="324"/>
      <c r="G75" s="318"/>
      <c r="H75" s="325"/>
      <c r="I75" s="320"/>
    </row>
    <row r="76" spans="1:9" s="327" customFormat="1" ht="15" customHeight="1" x14ac:dyDescent="0.25">
      <c r="A76" s="311"/>
      <c r="B76" s="282" t="str">
        <f>IF(COUNTBLANK(A76)=0, $B$2+((COUNT($B$4:B75)/100+0.01)), "")</f>
        <v/>
      </c>
      <c r="C76" s="446" t="s">
        <v>112</v>
      </c>
      <c r="D76" s="443" t="s">
        <v>129</v>
      </c>
      <c r="E76" s="444"/>
      <c r="F76" s="326"/>
      <c r="G76" s="291"/>
      <c r="H76" s="292"/>
      <c r="I76" s="320"/>
    </row>
    <row r="77" spans="1:9" s="327" customFormat="1" ht="15" customHeight="1" x14ac:dyDescent="0.25">
      <c r="A77" s="311"/>
      <c r="B77" s="282"/>
      <c r="C77" s="446"/>
      <c r="D77" s="443"/>
      <c r="E77" s="461"/>
      <c r="F77" s="460"/>
      <c r="G77" s="291"/>
      <c r="H77" s="292"/>
      <c r="I77" s="320"/>
    </row>
    <row r="78" spans="1:9" ht="15" customHeight="1" x14ac:dyDescent="0.25">
      <c r="A78" s="311"/>
      <c r="B78" s="282" t="str">
        <f>IF(COUNTBLANK(A78)=0, $B$2+((COUNT($B$4:B76)/100+0.01)), "")</f>
        <v/>
      </c>
      <c r="C78" s="375"/>
      <c r="D78" s="465" t="s">
        <v>134</v>
      </c>
      <c r="E78" s="461" t="s">
        <v>175</v>
      </c>
      <c r="F78" s="326" t="s">
        <v>130</v>
      </c>
      <c r="G78" s="318">
        <v>29600</v>
      </c>
      <c r="H78" s="292"/>
      <c r="I78" s="320">
        <f>H78*G78</f>
        <v>0</v>
      </c>
    </row>
    <row r="79" spans="1:9" s="327" customFormat="1" ht="15" customHeight="1" x14ac:dyDescent="0.25">
      <c r="A79" s="311"/>
      <c r="B79" s="282"/>
      <c r="C79" s="446"/>
      <c r="D79" s="455"/>
      <c r="E79" s="461"/>
      <c r="F79" s="324"/>
      <c r="G79" s="291"/>
      <c r="H79" s="292"/>
      <c r="I79" s="320"/>
    </row>
    <row r="80" spans="1:9" ht="15" customHeight="1" x14ac:dyDescent="0.2">
      <c r="A80" s="311" t="s">
        <v>131</v>
      </c>
      <c r="B80" s="282">
        <f>IF(COUNTBLANK(A80)=0, $B$2+((COUNT($B$4:B78)/100+0.01)), "")</f>
        <v>1.1499999999999999</v>
      </c>
      <c r="C80" s="447" t="s">
        <v>132</v>
      </c>
      <c r="D80" s="443"/>
      <c r="E80" s="323"/>
      <c r="F80" s="328"/>
      <c r="G80" s="329"/>
      <c r="H80" s="292"/>
      <c r="I80" s="293"/>
    </row>
    <row r="81" spans="1:9" ht="15" customHeight="1" x14ac:dyDescent="0.25">
      <c r="A81" s="311"/>
      <c r="B81" s="282" t="str">
        <f>IF(COUNTBLANK(A81)=0, $B$2+((COUNT($B$4:B80)/100+0.01)), "")</f>
        <v/>
      </c>
      <c r="C81" s="375"/>
      <c r="D81" s="443"/>
      <c r="E81" s="323"/>
      <c r="F81" s="330"/>
      <c r="G81" s="329"/>
      <c r="H81" s="292"/>
      <c r="I81" s="293"/>
    </row>
    <row r="82" spans="1:9" ht="15" customHeight="1" x14ac:dyDescent="0.25">
      <c r="A82" s="311"/>
      <c r="B82" s="282" t="str">
        <f>IF(COUNTBLANK(A82)=0, $B$2+((COUNT($B$4:B81)/100+0.01)), "")</f>
        <v/>
      </c>
      <c r="C82" s="443" t="s">
        <v>112</v>
      </c>
      <c r="D82" s="443" t="s">
        <v>201</v>
      </c>
      <c r="E82" s="323"/>
      <c r="F82" s="331" t="s">
        <v>202</v>
      </c>
      <c r="G82" s="332">
        <v>15</v>
      </c>
      <c r="H82" s="292"/>
      <c r="I82" s="320">
        <f>H82*G82</f>
        <v>0</v>
      </c>
    </row>
    <row r="83" spans="1:9" ht="15" customHeight="1" x14ac:dyDescent="0.25">
      <c r="A83" s="311"/>
      <c r="B83" s="282" t="str">
        <f>IF(COUNTBLANK(A83)=0, $B$2+((COUNT($B$4:B82)/100+0.01)), "")</f>
        <v/>
      </c>
      <c r="C83" s="443"/>
      <c r="D83" s="443"/>
      <c r="E83" s="323"/>
      <c r="F83" s="448"/>
      <c r="G83" s="291"/>
      <c r="H83" s="292"/>
      <c r="I83" s="293"/>
    </row>
    <row r="84" spans="1:9" ht="15" customHeight="1" x14ac:dyDescent="0.25">
      <c r="A84" s="317" t="s">
        <v>17</v>
      </c>
      <c r="B84" s="282"/>
      <c r="C84" s="451" t="s">
        <v>133</v>
      </c>
      <c r="D84" s="451"/>
      <c r="E84" s="444"/>
      <c r="F84" s="313"/>
      <c r="G84" s="321"/>
      <c r="H84" s="315"/>
      <c r="I84" s="320"/>
    </row>
    <row r="85" spans="1:9" ht="15" customHeight="1" x14ac:dyDescent="0.25">
      <c r="A85" s="317"/>
      <c r="B85" s="282" t="str">
        <f>IF(COUNTBLANK(A85)=0, $B$2+((COUNT($B$4:B84)/100+0.01)), "")</f>
        <v/>
      </c>
      <c r="C85" s="451"/>
      <c r="D85" s="451"/>
      <c r="E85" s="444"/>
      <c r="F85" s="313"/>
      <c r="G85" s="321"/>
      <c r="H85" s="315"/>
      <c r="I85" s="320"/>
    </row>
    <row r="86" spans="1:9" ht="15" customHeight="1" x14ac:dyDescent="0.25">
      <c r="A86" s="334" t="s">
        <v>8</v>
      </c>
      <c r="B86" s="282">
        <f>IF(COUNTBLANK(A86)=0, $B$2+((COUNT($B$4:B85)/100+0.01)), "")</f>
        <v>1.1599999999999999</v>
      </c>
      <c r="C86" s="452" t="s">
        <v>94</v>
      </c>
      <c r="D86" s="452"/>
      <c r="E86" s="453"/>
      <c r="F86" s="333"/>
      <c r="G86" s="318"/>
      <c r="H86" s="319"/>
      <c r="I86" s="320"/>
    </row>
    <row r="87" spans="1:9" ht="15" customHeight="1" x14ac:dyDescent="0.25">
      <c r="A87" s="334"/>
      <c r="B87" s="282" t="str">
        <f>IF(COUNTBLANK(A87)=0, $B$2+((COUNT($B$4:B86)/100+0.01)), "")</f>
        <v/>
      </c>
      <c r="C87" s="454"/>
      <c r="D87" s="454"/>
      <c r="E87" s="453"/>
      <c r="F87" s="333"/>
      <c r="G87" s="318"/>
      <c r="H87" s="319"/>
      <c r="I87" s="320"/>
    </row>
    <row r="88" spans="1:9" ht="15" customHeight="1" x14ac:dyDescent="0.25">
      <c r="A88" s="334"/>
      <c r="B88" s="282" t="str">
        <f>IF(COUNTBLANK(A88)=0, $B$2+((COUNT($B$4:B87)/100+0.01)), "")</f>
        <v/>
      </c>
      <c r="C88" s="454" t="s">
        <v>112</v>
      </c>
      <c r="D88" s="454" t="s">
        <v>189</v>
      </c>
      <c r="E88" s="453"/>
      <c r="F88" s="333"/>
      <c r="G88" s="318"/>
      <c r="H88" s="325"/>
      <c r="I88" s="335"/>
    </row>
    <row r="89" spans="1:9" ht="15" customHeight="1" x14ac:dyDescent="0.25">
      <c r="A89" s="334"/>
      <c r="B89" s="282" t="str">
        <f>IF(COUNTBLANK(A89)=0, $B$2+((COUNT($B$4:B88)/100+0.01)), "")</f>
        <v/>
      </c>
      <c r="C89" s="454"/>
      <c r="D89" s="454" t="s">
        <v>199</v>
      </c>
      <c r="E89" s="453"/>
      <c r="F89" s="333"/>
      <c r="G89" s="318"/>
      <c r="H89" s="325"/>
      <c r="I89" s="320"/>
    </row>
    <row r="90" spans="1:9" ht="15" customHeight="1" x14ac:dyDescent="0.25">
      <c r="A90" s="311"/>
      <c r="B90" s="282" t="str">
        <f>IF(COUNTBLANK(A90)=0, $B$2+((COUNT($B$4:B89)/100+0.01)), "")</f>
        <v/>
      </c>
      <c r="C90" s="454"/>
      <c r="D90" s="454" t="s">
        <v>200</v>
      </c>
      <c r="E90" s="453"/>
      <c r="F90" s="333"/>
      <c r="G90" s="318"/>
      <c r="H90" s="325"/>
      <c r="I90" s="320"/>
    </row>
    <row r="91" spans="1:9" ht="15" customHeight="1" x14ac:dyDescent="0.25">
      <c r="A91" s="311"/>
      <c r="B91" s="282" t="str">
        <f>IF(COUNTBLANK(A91)=0, $B$2+((COUNT($B$4:B90)/100+0.01)), "")</f>
        <v/>
      </c>
      <c r="C91" s="454"/>
      <c r="D91" s="455"/>
      <c r="E91" s="456"/>
      <c r="F91" s="333"/>
      <c r="G91" s="291"/>
      <c r="H91" s="292"/>
      <c r="I91" s="335"/>
    </row>
    <row r="92" spans="1:9" ht="16.5" x14ac:dyDescent="0.25">
      <c r="A92" s="311"/>
      <c r="B92" s="282" t="str">
        <f>IF(COUNTBLANK(A92)=0, $B$2+((COUNT($B$4:B91)/100+0.01)), "")</f>
        <v/>
      </c>
      <c r="C92" s="454"/>
      <c r="D92" s="455" t="s">
        <v>134</v>
      </c>
      <c r="E92" s="456" t="s">
        <v>182</v>
      </c>
      <c r="F92" s="333" t="s">
        <v>13</v>
      </c>
      <c r="G92" s="291">
        <v>3845</v>
      </c>
      <c r="H92" s="292"/>
      <c r="I92" s="335">
        <f>H92*G92</f>
        <v>0</v>
      </c>
    </row>
    <row r="93" spans="1:9" ht="16.5" x14ac:dyDescent="0.25">
      <c r="A93" s="311"/>
      <c r="B93" s="282"/>
      <c r="C93" s="454"/>
      <c r="D93" s="453"/>
      <c r="E93" s="453"/>
      <c r="F93" s="333"/>
      <c r="G93" s="448"/>
      <c r="H93" s="292"/>
      <c r="I93" s="335"/>
    </row>
    <row r="94" spans="1:9" ht="16.5" x14ac:dyDescent="0.25">
      <c r="A94" s="311"/>
      <c r="B94" s="282"/>
      <c r="C94" s="454"/>
      <c r="D94" s="453"/>
      <c r="E94" s="453"/>
      <c r="F94" s="333"/>
      <c r="G94" s="266"/>
      <c r="H94" s="292"/>
      <c r="I94" s="320"/>
    </row>
    <row r="95" spans="1:9" ht="16.5" x14ac:dyDescent="0.25">
      <c r="A95" s="311"/>
      <c r="B95" s="282"/>
      <c r="C95" s="454"/>
      <c r="D95" s="453"/>
      <c r="E95" s="453"/>
      <c r="F95" s="333"/>
      <c r="G95" s="266"/>
      <c r="H95" s="292"/>
      <c r="I95" s="320"/>
    </row>
    <row r="96" spans="1:9" ht="16.5" x14ac:dyDescent="0.25">
      <c r="A96" s="334"/>
      <c r="B96" s="282" t="str">
        <f>IF(COUNTBLANK(A96)=0, $B$2+((COUNT($B$4:B92)/100+0.01)), "")</f>
        <v/>
      </c>
      <c r="C96" s="457" t="s">
        <v>135</v>
      </c>
      <c r="D96" s="449" t="s">
        <v>136</v>
      </c>
      <c r="E96" s="453"/>
      <c r="F96" s="333"/>
      <c r="G96" s="291"/>
      <c r="H96" s="292"/>
      <c r="I96" s="335"/>
    </row>
    <row r="97" spans="1:9" ht="16.5" x14ac:dyDescent="0.25">
      <c r="A97" s="311"/>
      <c r="B97" s="282" t="str">
        <f>IF(COUNTBLANK(A97)=0, $B$2+((COUNT($B$4:B96)/100+0.01)), "")</f>
        <v/>
      </c>
      <c r="C97" s="449"/>
      <c r="D97" s="449"/>
      <c r="E97" s="453"/>
      <c r="F97" s="333"/>
      <c r="G97" s="291"/>
      <c r="H97" s="292"/>
      <c r="I97" s="336"/>
    </row>
    <row r="98" spans="1:9" ht="16.5" x14ac:dyDescent="0.25">
      <c r="A98" s="311"/>
      <c r="B98" s="282" t="str">
        <f>IF(COUNTBLANK(A98)=0, $B$2+((COUNT($B$4:B97)/100+0.01)), "")</f>
        <v/>
      </c>
      <c r="C98" s="455"/>
      <c r="D98" s="455" t="s">
        <v>134</v>
      </c>
      <c r="E98" s="453" t="s">
        <v>137</v>
      </c>
      <c r="F98" s="333" t="s">
        <v>13</v>
      </c>
      <c r="G98" s="291">
        <f>5%*(G92+G93)</f>
        <v>192.25</v>
      </c>
      <c r="H98" s="292"/>
      <c r="I98" s="335">
        <f>H98*G98</f>
        <v>0</v>
      </c>
    </row>
    <row r="99" spans="1:9" ht="15" customHeight="1" x14ac:dyDescent="0.25">
      <c r="A99" s="311"/>
      <c r="B99" s="282" t="str">
        <f>IF(COUNTBLANK(A99)=0, $B$2+((COUNT($B$4:B97)/100+0.01)), "")</f>
        <v/>
      </c>
      <c r="C99" s="443"/>
      <c r="D99" s="444"/>
      <c r="E99" s="444"/>
      <c r="F99" s="313"/>
      <c r="G99" s="318"/>
      <c r="H99" s="319"/>
      <c r="I99" s="320"/>
    </row>
    <row r="100" spans="1:9" ht="15" customHeight="1" x14ac:dyDescent="0.25">
      <c r="A100" s="286" t="s">
        <v>138</v>
      </c>
      <c r="B100" s="282">
        <f>IF(COUNTBLANK(A100)=0, $B$2+((COUNT($B$4:B99)/100+0.01)), "")</f>
        <v>1.17</v>
      </c>
      <c r="C100" s="424" t="s">
        <v>139</v>
      </c>
      <c r="D100" s="434"/>
      <c r="E100" s="434"/>
      <c r="F100" s="290"/>
      <c r="G100" s="291"/>
      <c r="H100" s="292"/>
      <c r="I100" s="293"/>
    </row>
    <row r="101" spans="1:9" ht="15" customHeight="1" x14ac:dyDescent="0.25">
      <c r="A101" s="286"/>
      <c r="B101" s="282" t="str">
        <f>IF(COUNTBLANK(A101)=0, $B$2+((COUNT($B$4:B100)/100+0.01)), "")</f>
        <v/>
      </c>
      <c r="C101" s="424"/>
      <c r="D101" s="434"/>
      <c r="E101" s="434"/>
      <c r="F101" s="290"/>
      <c r="G101" s="291"/>
      <c r="H101" s="292"/>
      <c r="I101" s="293"/>
    </row>
    <row r="102" spans="1:9" ht="15" customHeight="1" x14ac:dyDescent="0.25">
      <c r="A102" s="286"/>
      <c r="B102" s="282" t="str">
        <f>IF(COUNTBLANK(A102)=0, $B$2+((COUNT($B$4:B101)/100+0.01)), "")</f>
        <v/>
      </c>
      <c r="C102" s="428" t="s">
        <v>112</v>
      </c>
      <c r="D102" s="434" t="s">
        <v>185</v>
      </c>
      <c r="E102" s="434"/>
      <c r="F102" s="290"/>
      <c r="G102" s="291"/>
      <c r="H102" s="292"/>
      <c r="I102" s="293"/>
    </row>
    <row r="103" spans="1:9" ht="16.5" x14ac:dyDescent="0.25">
      <c r="A103" s="286"/>
      <c r="B103" s="282" t="str">
        <f>IF(COUNTBLANK(A103)=0, $B$2+((COUNT($B$4:B102)/100+0.01)), "")</f>
        <v/>
      </c>
      <c r="C103" s="424"/>
      <c r="D103" s="434" t="s">
        <v>187</v>
      </c>
      <c r="E103" s="434"/>
      <c r="F103" s="290"/>
      <c r="G103" s="291"/>
      <c r="H103" s="292"/>
      <c r="I103" s="293"/>
    </row>
    <row r="104" spans="1:9" ht="16.5" x14ac:dyDescent="0.25">
      <c r="A104" s="286"/>
      <c r="B104" s="282"/>
      <c r="C104" s="424"/>
      <c r="D104" s="434"/>
      <c r="E104" s="434"/>
      <c r="F104" s="290"/>
      <c r="G104" s="291"/>
      <c r="H104" s="292"/>
      <c r="I104" s="293"/>
    </row>
    <row r="105" spans="1:9" ht="15" customHeight="1" x14ac:dyDescent="0.25">
      <c r="A105" s="286"/>
      <c r="B105" s="282" t="str">
        <f>IF(COUNTBLANK(A105)=0, $B$2+((COUNT($B$4:B103)/100+0.01)), "")</f>
        <v/>
      </c>
      <c r="C105" s="424"/>
      <c r="D105" s="455" t="s">
        <v>134</v>
      </c>
      <c r="E105" s="462" t="s">
        <v>179</v>
      </c>
      <c r="F105" s="290" t="s">
        <v>13</v>
      </c>
      <c r="G105" s="291">
        <v>500</v>
      </c>
      <c r="H105" s="292"/>
      <c r="I105" s="335">
        <f>H105*G105</f>
        <v>0</v>
      </c>
    </row>
    <row r="106" spans="1:9" ht="15" customHeight="1" x14ac:dyDescent="0.25">
      <c r="A106" s="286"/>
      <c r="B106" s="282"/>
      <c r="C106" s="424"/>
      <c r="D106" s="455"/>
      <c r="E106" s="462"/>
      <c r="F106" s="290"/>
      <c r="G106" s="291"/>
      <c r="H106" s="292"/>
      <c r="I106" s="335"/>
    </row>
    <row r="107" spans="1:9" ht="15" customHeight="1" x14ac:dyDescent="0.25">
      <c r="A107" s="286"/>
      <c r="B107" s="282" t="str">
        <f>IF(COUNTBLANK(A107)=0, $B$2+((COUNT($B$4:B106)/100+0.01)), "")</f>
        <v/>
      </c>
      <c r="C107" s="428" t="s">
        <v>117</v>
      </c>
      <c r="D107" s="434" t="s">
        <v>186</v>
      </c>
      <c r="E107" s="434"/>
      <c r="F107" s="290"/>
      <c r="G107" s="291"/>
      <c r="H107" s="292"/>
      <c r="I107" s="293"/>
    </row>
    <row r="108" spans="1:9" ht="15" customHeight="1" x14ac:dyDescent="0.25">
      <c r="A108" s="286"/>
      <c r="B108" s="282" t="str">
        <f>IF(COUNTBLANK(A108)=0, $B$2+((COUNT($B$4:B107)/100+0.01)), "")</f>
        <v/>
      </c>
      <c r="C108" s="424"/>
      <c r="D108" s="434" t="s">
        <v>188</v>
      </c>
      <c r="E108" s="434"/>
      <c r="F108" s="290"/>
      <c r="G108" s="291"/>
      <c r="H108" s="292"/>
      <c r="I108" s="293"/>
    </row>
    <row r="109" spans="1:9" ht="15" customHeight="1" x14ac:dyDescent="0.25">
      <c r="A109" s="286"/>
      <c r="B109" s="282"/>
      <c r="C109" s="424"/>
      <c r="D109" s="434"/>
      <c r="E109" s="434"/>
      <c r="F109" s="290"/>
      <c r="G109" s="291"/>
      <c r="H109" s="292"/>
      <c r="I109" s="293"/>
    </row>
    <row r="110" spans="1:9" ht="15" customHeight="1" x14ac:dyDescent="0.25">
      <c r="A110" s="286"/>
      <c r="B110" s="282" t="str">
        <f>IF(COUNTBLANK(A110)=0, $B$2+((COUNT($B$4:B108)/100+0.01)), "")</f>
        <v/>
      </c>
      <c r="C110" s="424"/>
      <c r="D110" s="455" t="s">
        <v>134</v>
      </c>
      <c r="E110" s="462" t="s">
        <v>179</v>
      </c>
      <c r="F110" s="290" t="s">
        <v>13</v>
      </c>
      <c r="G110" s="291">
        <v>500</v>
      </c>
      <c r="H110" s="292"/>
      <c r="I110" s="335">
        <f>H110*G110</f>
        <v>0</v>
      </c>
    </row>
    <row r="111" spans="1:9" ht="15" customHeight="1" x14ac:dyDescent="0.25">
      <c r="A111" s="311"/>
      <c r="B111" s="282" t="str">
        <f>IF(COUNTBLANK(A111)=0, $B$2+((COUNT($B$4:B110)/100+0.01)), "")</f>
        <v/>
      </c>
      <c r="C111" s="443"/>
      <c r="D111" s="444"/>
      <c r="E111" s="444"/>
      <c r="F111" s="313"/>
      <c r="G111" s="318"/>
      <c r="H111" s="319"/>
      <c r="I111" s="320"/>
    </row>
    <row r="112" spans="1:9" ht="15" customHeight="1" x14ac:dyDescent="0.25">
      <c r="A112" s="311"/>
      <c r="B112" s="282" t="str">
        <f>IF(COUNTBLANK(A112)=0, $B$2+((COUNT($B$4:B111)/100+0.01)), "")</f>
        <v/>
      </c>
      <c r="C112" s="428" t="s">
        <v>143</v>
      </c>
      <c r="D112" s="434" t="s">
        <v>176</v>
      </c>
      <c r="E112" s="434"/>
      <c r="F112" s="290"/>
      <c r="G112" s="291"/>
      <c r="H112" s="292"/>
      <c r="I112" s="293"/>
    </row>
    <row r="113" spans="1:9" ht="15" customHeight="1" x14ac:dyDescent="0.25">
      <c r="A113" s="311"/>
      <c r="B113" s="282" t="str">
        <f>IF(COUNTBLANK(A113)=0, $B$2+((COUNT($B$4:B112)/100+0.01)), "")</f>
        <v/>
      </c>
      <c r="C113" s="424"/>
      <c r="D113" s="434"/>
      <c r="E113" s="434"/>
      <c r="F113" s="290"/>
      <c r="G113" s="291"/>
      <c r="H113" s="292"/>
      <c r="I113" s="293"/>
    </row>
    <row r="114" spans="1:9" ht="15" customHeight="1" x14ac:dyDescent="0.25">
      <c r="A114" s="311"/>
      <c r="B114" s="282" t="str">
        <f>IF(COUNTBLANK(A114)=0, $B$2+((COUNT($B$4:B113)/100+0.01)), "")</f>
        <v/>
      </c>
      <c r="C114" s="424"/>
      <c r="D114" s="455" t="s">
        <v>134</v>
      </c>
      <c r="E114" s="434" t="s">
        <v>177</v>
      </c>
      <c r="F114" s="290" t="s">
        <v>13</v>
      </c>
      <c r="G114" s="291">
        <v>200</v>
      </c>
      <c r="H114" s="292"/>
      <c r="I114" s="335">
        <f>H114*G114</f>
        <v>0</v>
      </c>
    </row>
    <row r="115" spans="1:9" ht="15" customHeight="1" x14ac:dyDescent="0.25">
      <c r="A115" s="311"/>
      <c r="B115" s="282" t="str">
        <f>IF(COUNTBLANK(A115)=0, $B$2+((COUNT($B$4:B114)/100+0.01)), "")</f>
        <v/>
      </c>
      <c r="C115" s="424"/>
      <c r="D115" s="434"/>
      <c r="E115" s="434"/>
      <c r="F115" s="290"/>
      <c r="G115" s="291"/>
      <c r="H115" s="292"/>
      <c r="I115" s="293"/>
    </row>
    <row r="116" spans="1:9" ht="15" customHeight="1" x14ac:dyDescent="0.25">
      <c r="A116" s="311"/>
      <c r="B116" s="282" t="str">
        <f>IF(COUNTBLANK(A116)=0, $B$2+((COUNT($B$4:B115)/100+0.01)), "")</f>
        <v/>
      </c>
      <c r="C116" s="428" t="s">
        <v>173</v>
      </c>
      <c r="D116" s="434" t="s">
        <v>178</v>
      </c>
      <c r="E116" s="434"/>
      <c r="F116" s="290"/>
      <c r="G116" s="291"/>
      <c r="H116" s="292"/>
      <c r="I116" s="293"/>
    </row>
    <row r="117" spans="1:9" ht="15" customHeight="1" x14ac:dyDescent="0.25">
      <c r="A117" s="311"/>
      <c r="B117" s="282" t="str">
        <f>IF(COUNTBLANK(A117)=0, $B$2+((COUNT($B$4:B116)/100+0.01)), "")</f>
        <v/>
      </c>
      <c r="C117" s="424"/>
      <c r="D117" s="434"/>
      <c r="E117" s="434"/>
      <c r="F117" s="290"/>
      <c r="G117" s="353"/>
      <c r="H117" s="292"/>
      <c r="I117" s="293"/>
    </row>
    <row r="118" spans="1:9" ht="15" customHeight="1" x14ac:dyDescent="0.25">
      <c r="A118" s="311"/>
      <c r="B118" s="282"/>
      <c r="C118" s="424"/>
      <c r="D118" s="455" t="s">
        <v>134</v>
      </c>
      <c r="E118" s="434" t="s">
        <v>177</v>
      </c>
      <c r="F118" s="290" t="s">
        <v>13</v>
      </c>
      <c r="G118" s="353">
        <v>200</v>
      </c>
      <c r="H118" s="292"/>
      <c r="I118" s="293">
        <f>G118*H118</f>
        <v>0</v>
      </c>
    </row>
    <row r="119" spans="1:9" ht="15" customHeight="1" x14ac:dyDescent="0.25">
      <c r="A119" s="311"/>
      <c r="B119" s="282"/>
      <c r="C119" s="443"/>
      <c r="D119" s="444"/>
      <c r="E119" s="444"/>
      <c r="F119" s="313"/>
      <c r="G119" s="318"/>
      <c r="H119" s="464"/>
      <c r="I119" s="320"/>
    </row>
    <row r="120" spans="1:9" ht="15" customHeight="1" x14ac:dyDescent="0.25">
      <c r="A120" s="311" t="s">
        <v>140</v>
      </c>
      <c r="B120" s="282">
        <f>IF(COUNTBLANK(A120)=0, $B$2+((COUNT($B$4:B119)/100+0.01)), "")</f>
        <v>1.18</v>
      </c>
      <c r="C120" s="338" t="s">
        <v>141</v>
      </c>
      <c r="D120" s="458"/>
      <c r="E120" s="338"/>
      <c r="F120" s="333"/>
      <c r="G120" s="291"/>
      <c r="H120" s="292"/>
      <c r="I120" s="336"/>
    </row>
    <row r="121" spans="1:9" ht="15" customHeight="1" x14ac:dyDescent="0.25">
      <c r="A121" s="311"/>
      <c r="B121" s="282" t="str">
        <f>IF(COUNTBLANK(A121)=0, $B$2+((COUNT($B$4:B120)/100+0.01)), "")</f>
        <v/>
      </c>
      <c r="C121" s="457"/>
      <c r="D121" s="459"/>
      <c r="E121" s="453"/>
      <c r="F121" s="333"/>
      <c r="G121" s="291"/>
      <c r="H121" s="292"/>
      <c r="I121" s="336"/>
    </row>
    <row r="122" spans="1:9" ht="15" customHeight="1" x14ac:dyDescent="0.25">
      <c r="A122" s="311"/>
      <c r="B122" s="282" t="str">
        <f>IF(COUNTBLANK(A122)=0, $B$2+((COUNT($B$4:B121)/100+0.01)), "")</f>
        <v/>
      </c>
      <c r="C122" s="454" t="s">
        <v>112</v>
      </c>
      <c r="D122" s="459" t="s">
        <v>180</v>
      </c>
      <c r="E122" s="453"/>
      <c r="F122" s="333" t="s">
        <v>13</v>
      </c>
      <c r="G122" s="291">
        <f>SUM(G78:G79)*0.15</f>
        <v>4440</v>
      </c>
      <c r="H122" s="292"/>
      <c r="I122" s="335">
        <f>H122*G122</f>
        <v>0</v>
      </c>
    </row>
    <row r="123" spans="1:9" ht="15" customHeight="1" x14ac:dyDescent="0.25">
      <c r="A123" s="311"/>
      <c r="B123" s="282" t="str">
        <f>IF(COUNTBLANK(A123)=0, $B$2+((COUNT($B$4:B122)/100+0.01)), "")</f>
        <v/>
      </c>
      <c r="C123" s="455"/>
      <c r="D123" s="453"/>
      <c r="F123" s="333"/>
      <c r="G123" s="339"/>
      <c r="H123" s="340"/>
      <c r="I123" s="336"/>
    </row>
    <row r="124" spans="1:9" ht="16.5" x14ac:dyDescent="0.25">
      <c r="A124" s="317"/>
      <c r="B124" s="282"/>
      <c r="C124" s="451"/>
      <c r="D124" s="451"/>
      <c r="E124" s="444"/>
      <c r="F124" s="313"/>
      <c r="G124" s="321"/>
      <c r="H124" s="315"/>
      <c r="I124" s="320"/>
    </row>
    <row r="125" spans="1:9" ht="30" customHeight="1" x14ac:dyDescent="0.25">
      <c r="A125" s="317"/>
      <c r="B125" s="282"/>
      <c r="C125" s="451"/>
      <c r="D125" s="451"/>
      <c r="E125" s="444"/>
      <c r="F125" s="313"/>
      <c r="G125" s="321"/>
      <c r="H125" s="315"/>
      <c r="I125" s="320"/>
    </row>
    <row r="126" spans="1:9" ht="16.5" x14ac:dyDescent="0.25">
      <c r="A126" s="334"/>
      <c r="B126" s="282"/>
      <c r="C126" s="452"/>
      <c r="D126" s="452"/>
      <c r="E126" s="453"/>
      <c r="F126" s="333"/>
      <c r="G126" s="318"/>
      <c r="H126" s="319"/>
      <c r="I126" s="320"/>
    </row>
    <row r="127" spans="1:9" ht="15" customHeight="1" x14ac:dyDescent="0.25">
      <c r="A127" s="334"/>
      <c r="B127" s="282"/>
      <c r="C127" s="454"/>
      <c r="D127" s="454"/>
      <c r="E127" s="453"/>
      <c r="F127" s="333"/>
      <c r="G127" s="318"/>
      <c r="H127" s="319"/>
      <c r="I127" s="320"/>
    </row>
    <row r="128" spans="1:9" ht="15" customHeight="1" x14ac:dyDescent="0.25">
      <c r="A128" s="334"/>
      <c r="B128" s="282"/>
      <c r="C128" s="454"/>
      <c r="D128" s="454"/>
      <c r="E128" s="453"/>
      <c r="F128" s="333"/>
      <c r="G128" s="318"/>
      <c r="H128" s="325"/>
      <c r="I128" s="335"/>
    </row>
    <row r="129" spans="1:9" ht="15" customHeight="1" x14ac:dyDescent="0.25">
      <c r="A129" s="334"/>
      <c r="B129" s="282"/>
      <c r="C129" s="454"/>
      <c r="D129" s="454"/>
      <c r="E129" s="453"/>
      <c r="F129" s="333"/>
      <c r="G129" s="318"/>
      <c r="H129" s="319"/>
      <c r="I129" s="335"/>
    </row>
    <row r="130" spans="1:9" ht="15" customHeight="1" x14ac:dyDescent="0.25">
      <c r="A130" s="334"/>
      <c r="B130" s="282"/>
      <c r="C130" s="454"/>
      <c r="D130" s="454"/>
      <c r="E130" s="453"/>
      <c r="F130" s="333"/>
      <c r="G130" s="318"/>
      <c r="H130" s="325"/>
      <c r="I130" s="335"/>
    </row>
    <row r="131" spans="1:9" ht="15" customHeight="1" x14ac:dyDescent="0.25">
      <c r="A131" s="334"/>
      <c r="B131" s="282"/>
      <c r="C131" s="454"/>
      <c r="D131" s="454"/>
      <c r="E131" s="453"/>
      <c r="F131" s="333"/>
      <c r="G131" s="318"/>
      <c r="H131" s="319"/>
      <c r="I131" s="335"/>
    </row>
    <row r="132" spans="1:9" ht="15" customHeight="1" x14ac:dyDescent="0.25">
      <c r="A132" s="334"/>
      <c r="B132" s="282"/>
      <c r="C132" s="454"/>
      <c r="D132" s="454"/>
      <c r="E132" s="453"/>
      <c r="F132" s="333"/>
      <c r="G132" s="318"/>
      <c r="H132" s="325"/>
      <c r="I132" s="335"/>
    </row>
    <row r="133" spans="1:9" ht="15" customHeight="1" x14ac:dyDescent="0.25">
      <c r="A133" s="334"/>
      <c r="B133" s="282"/>
      <c r="C133" s="454"/>
      <c r="D133" s="454"/>
      <c r="E133" s="453"/>
      <c r="F133" s="333"/>
      <c r="G133" s="318"/>
      <c r="H133" s="319"/>
      <c r="I133" s="335"/>
    </row>
    <row r="134" spans="1:9" ht="15" customHeight="1" x14ac:dyDescent="0.25">
      <c r="A134" s="334"/>
      <c r="B134" s="282"/>
      <c r="C134" s="454"/>
      <c r="D134" s="454"/>
      <c r="E134" s="453"/>
      <c r="F134" s="333"/>
      <c r="G134" s="318"/>
      <c r="H134" s="325"/>
      <c r="I134" s="335"/>
    </row>
    <row r="135" spans="1:9" ht="15" customHeight="1" x14ac:dyDescent="0.25">
      <c r="A135" s="334"/>
      <c r="B135" s="282"/>
      <c r="C135" s="454"/>
      <c r="D135" s="454"/>
      <c r="E135" s="453"/>
      <c r="F135" s="333"/>
      <c r="G135" s="318"/>
      <c r="H135" s="319"/>
      <c r="I135" s="335"/>
    </row>
    <row r="136" spans="1:9" ht="15" customHeight="1" x14ac:dyDescent="0.25">
      <c r="A136" s="334"/>
      <c r="B136" s="282"/>
      <c r="C136" s="452"/>
      <c r="D136" s="454"/>
      <c r="E136" s="453"/>
      <c r="F136" s="333"/>
      <c r="G136" s="318"/>
      <c r="H136" s="318"/>
      <c r="I136" s="335"/>
    </row>
    <row r="137" spans="1:9" ht="15" customHeight="1" x14ac:dyDescent="0.25">
      <c r="A137" s="334"/>
      <c r="B137" s="282"/>
      <c r="C137" s="266"/>
      <c r="D137" s="454"/>
      <c r="E137" s="453"/>
      <c r="F137" s="333"/>
      <c r="G137" s="318"/>
      <c r="H137" s="319"/>
      <c r="I137" s="335"/>
    </row>
    <row r="138" spans="1:9" ht="15" customHeight="1" x14ac:dyDescent="0.25">
      <c r="A138" s="334"/>
      <c r="B138" s="282"/>
      <c r="C138" s="454"/>
      <c r="D138" s="454"/>
      <c r="E138" s="453"/>
      <c r="F138" s="333"/>
      <c r="G138" s="318"/>
      <c r="H138" s="319"/>
      <c r="I138" s="335"/>
    </row>
    <row r="139" spans="1:9" ht="15" customHeight="1" x14ac:dyDescent="0.25">
      <c r="A139" s="334"/>
      <c r="B139" s="282"/>
      <c r="C139" s="454"/>
      <c r="D139" s="454"/>
      <c r="E139" s="453"/>
      <c r="F139" s="333"/>
      <c r="G139" s="318"/>
      <c r="H139" s="319"/>
      <c r="I139" s="335"/>
    </row>
    <row r="140" spans="1:9" ht="15" customHeight="1" x14ac:dyDescent="0.25">
      <c r="A140" s="334"/>
      <c r="B140" s="282"/>
      <c r="C140" s="452"/>
      <c r="D140" s="454"/>
      <c r="E140" s="453"/>
      <c r="F140" s="333"/>
      <c r="G140" s="318"/>
      <c r="H140" s="319"/>
      <c r="I140" s="335"/>
    </row>
    <row r="141" spans="1:9" ht="15" customHeight="1" x14ac:dyDescent="0.25">
      <c r="A141" s="334"/>
      <c r="B141" s="282"/>
      <c r="C141" s="454"/>
      <c r="D141" s="454"/>
      <c r="E141" s="453"/>
      <c r="F141" s="333"/>
      <c r="G141" s="318"/>
      <c r="H141" s="319"/>
      <c r="I141" s="335"/>
    </row>
    <row r="142" spans="1:9" ht="15" customHeight="1" x14ac:dyDescent="0.25">
      <c r="A142" s="334"/>
      <c r="B142" s="282"/>
      <c r="C142" s="454"/>
      <c r="D142" s="454"/>
      <c r="E142" s="453"/>
      <c r="F142" s="333"/>
      <c r="G142" s="318"/>
      <c r="H142" s="319"/>
      <c r="I142" s="335"/>
    </row>
    <row r="143" spans="1:9" ht="15" customHeight="1" thickBot="1" x14ac:dyDescent="0.3">
      <c r="A143" s="471" t="s">
        <v>142</v>
      </c>
      <c r="B143" s="472"/>
      <c r="C143" s="472"/>
      <c r="D143" s="472"/>
      <c r="E143" s="472"/>
      <c r="F143" s="472"/>
      <c r="G143" s="472"/>
      <c r="H143" s="473"/>
      <c r="I143" s="450">
        <f>SUM(I71:I142)</f>
        <v>0</v>
      </c>
    </row>
    <row r="144" spans="1:9" ht="15" customHeight="1" x14ac:dyDescent="0.25">
      <c r="A144" s="341"/>
      <c r="B144" s="341"/>
      <c r="C144" s="470"/>
      <c r="D144" s="470"/>
      <c r="E144" s="470"/>
      <c r="F144" s="342"/>
      <c r="G144" s="343"/>
      <c r="H144" s="344"/>
      <c r="I144" s="344"/>
    </row>
    <row r="145" spans="1:9" ht="15" customHeight="1" x14ac:dyDescent="0.25">
      <c r="A145" s="345"/>
      <c r="B145" s="345"/>
      <c r="C145" s="345"/>
      <c r="D145" s="345"/>
      <c r="E145" s="345"/>
      <c r="F145" s="345"/>
      <c r="G145" s="345"/>
      <c r="H145" s="266"/>
      <c r="I145" s="346"/>
    </row>
    <row r="146" spans="1:9" ht="15" customHeight="1" x14ac:dyDescent="0.25">
      <c r="A146" s="347"/>
      <c r="B146" s="347"/>
      <c r="C146" s="347"/>
      <c r="D146" s="348"/>
      <c r="E146" s="348"/>
      <c r="F146" s="349"/>
      <c r="G146" s="350"/>
      <c r="H146" s="266"/>
      <c r="I146" s="351"/>
    </row>
    <row r="147" spans="1:9" ht="15" customHeight="1" x14ac:dyDescent="0.25">
      <c r="A147" s="347"/>
      <c r="B147" s="352"/>
      <c r="C147" s="347"/>
      <c r="D147" s="348"/>
      <c r="E147" s="348"/>
      <c r="F147" s="349"/>
      <c r="G147" s="350"/>
      <c r="H147" s="351"/>
      <c r="I147" s="351"/>
    </row>
    <row r="148" spans="1:9" ht="15" customHeight="1" x14ac:dyDescent="0.25">
      <c r="A148" s="347"/>
      <c r="B148" s="352"/>
      <c r="C148" s="347"/>
      <c r="D148" s="348"/>
      <c r="E148" s="348"/>
      <c r="F148" s="349"/>
      <c r="G148" s="350"/>
      <c r="H148" s="351"/>
      <c r="I148" s="351"/>
    </row>
    <row r="149" spans="1:9" ht="15" customHeight="1" x14ac:dyDescent="0.25">
      <c r="A149" s="347"/>
      <c r="B149" s="352"/>
      <c r="C149" s="347"/>
      <c r="D149" s="348"/>
      <c r="E149" s="348"/>
      <c r="F149" s="349"/>
      <c r="G149" s="350"/>
      <c r="H149" s="351"/>
      <c r="I149" s="351"/>
    </row>
    <row r="150" spans="1:9" ht="15" customHeight="1" x14ac:dyDescent="0.25">
      <c r="A150" s="347"/>
      <c r="B150" s="352"/>
      <c r="C150" s="347"/>
      <c r="D150" s="348"/>
      <c r="E150" s="348"/>
      <c r="F150" s="349"/>
      <c r="G150" s="350"/>
      <c r="H150" s="351"/>
      <c r="I150" s="351"/>
    </row>
    <row r="151" spans="1:9" ht="15" customHeight="1" x14ac:dyDescent="0.25">
      <c r="A151" s="347"/>
      <c r="B151" s="352"/>
      <c r="C151" s="348"/>
      <c r="D151" s="468"/>
      <c r="E151" s="468"/>
      <c r="F151" s="349"/>
      <c r="G151" s="353"/>
      <c r="H151" s="354"/>
      <c r="I151" s="355"/>
    </row>
    <row r="152" spans="1:9" ht="15" customHeight="1" x14ac:dyDescent="0.25">
      <c r="A152" s="347"/>
      <c r="B152" s="352"/>
      <c r="C152" s="348"/>
      <c r="D152" s="348"/>
      <c r="E152" s="348"/>
      <c r="F152" s="349"/>
      <c r="G152" s="350"/>
      <c r="H152" s="354"/>
      <c r="I152" s="351"/>
    </row>
    <row r="153" spans="1:9" ht="15" customHeight="1" x14ac:dyDescent="0.2">
      <c r="A153" s="347"/>
      <c r="B153" s="352"/>
      <c r="C153" s="347"/>
      <c r="D153" s="348"/>
      <c r="E153" s="348"/>
      <c r="F153" s="356"/>
      <c r="G153" s="350"/>
      <c r="H153" s="354"/>
      <c r="I153" s="351"/>
    </row>
    <row r="154" spans="1:9" ht="15" customHeight="1" x14ac:dyDescent="0.25">
      <c r="A154" s="347"/>
      <c r="B154" s="352"/>
      <c r="C154" s="347"/>
      <c r="D154" s="348"/>
      <c r="E154" s="348"/>
      <c r="F154" s="349"/>
      <c r="G154" s="350"/>
      <c r="H154" s="354"/>
      <c r="I154" s="351"/>
    </row>
    <row r="155" spans="1:9" ht="15" customHeight="1" x14ac:dyDescent="0.25">
      <c r="A155" s="347"/>
      <c r="B155" s="352"/>
      <c r="C155" s="347"/>
      <c r="D155" s="348"/>
      <c r="E155" s="348"/>
      <c r="F155" s="349"/>
      <c r="G155" s="350"/>
      <c r="H155" s="354"/>
      <c r="I155" s="351"/>
    </row>
    <row r="156" spans="1:9" ht="15" customHeight="1" x14ac:dyDescent="0.25">
      <c r="A156" s="347"/>
      <c r="B156" s="352"/>
      <c r="C156" s="347"/>
      <c r="D156" s="348"/>
      <c r="E156" s="348"/>
      <c r="F156" s="349"/>
      <c r="G156" s="350"/>
      <c r="H156" s="354"/>
      <c r="I156" s="351"/>
    </row>
    <row r="157" spans="1:9" ht="15" customHeight="1" x14ac:dyDescent="0.25">
      <c r="A157" s="347"/>
      <c r="B157" s="352"/>
      <c r="C157" s="347"/>
      <c r="D157" s="348"/>
      <c r="E157" s="348"/>
      <c r="F157" s="349"/>
      <c r="G157" s="350"/>
      <c r="H157" s="354"/>
      <c r="I157" s="351"/>
    </row>
    <row r="158" spans="1:9" ht="15" customHeight="1" x14ac:dyDescent="0.25">
      <c r="A158" s="347"/>
      <c r="B158" s="352"/>
      <c r="C158" s="347"/>
      <c r="D158" s="348"/>
      <c r="E158" s="348"/>
      <c r="F158" s="349"/>
      <c r="G158" s="350"/>
      <c r="H158" s="354"/>
      <c r="I158" s="351"/>
    </row>
    <row r="159" spans="1:9" ht="15" customHeight="1" x14ac:dyDescent="0.25">
      <c r="A159" s="347"/>
      <c r="B159" s="352"/>
      <c r="C159" s="347"/>
      <c r="D159" s="348"/>
      <c r="E159" s="348"/>
      <c r="F159" s="349"/>
      <c r="G159" s="350"/>
      <c r="H159" s="354"/>
      <c r="I159" s="351"/>
    </row>
    <row r="160" spans="1:9" ht="15" customHeight="1" x14ac:dyDescent="0.25">
      <c r="A160" s="347"/>
      <c r="B160" s="352"/>
      <c r="C160" s="347"/>
      <c r="D160" s="348"/>
      <c r="E160" s="348"/>
      <c r="F160" s="349"/>
      <c r="G160" s="350"/>
      <c r="H160" s="354"/>
      <c r="I160" s="351"/>
    </row>
    <row r="161" spans="1:9" ht="15" customHeight="1" x14ac:dyDescent="0.25">
      <c r="A161" s="347"/>
      <c r="B161" s="352"/>
      <c r="C161" s="347"/>
      <c r="D161" s="348"/>
      <c r="E161" s="348"/>
      <c r="F161" s="349"/>
      <c r="G161" s="350"/>
      <c r="H161" s="354"/>
      <c r="I161" s="351"/>
    </row>
    <row r="162" spans="1:9" ht="15" customHeight="1" x14ac:dyDescent="0.25">
      <c r="A162" s="347"/>
      <c r="B162" s="352"/>
      <c r="C162" s="347"/>
      <c r="D162" s="348"/>
      <c r="E162" s="348"/>
      <c r="F162" s="349"/>
      <c r="G162" s="350"/>
      <c r="H162" s="354"/>
      <c r="I162" s="351"/>
    </row>
    <row r="163" spans="1:9" ht="15" customHeight="1" x14ac:dyDescent="0.25">
      <c r="A163" s="347"/>
      <c r="B163" s="352"/>
      <c r="C163" s="347"/>
      <c r="D163" s="348"/>
      <c r="E163" s="348"/>
      <c r="F163" s="349"/>
      <c r="G163" s="350"/>
      <c r="H163" s="354"/>
      <c r="I163" s="351"/>
    </row>
    <row r="164" spans="1:9" ht="15" customHeight="1" x14ac:dyDescent="0.25">
      <c r="A164" s="347"/>
      <c r="B164" s="352"/>
      <c r="C164" s="347"/>
      <c r="D164" s="348"/>
      <c r="E164" s="348"/>
      <c r="F164" s="349"/>
      <c r="G164" s="350"/>
      <c r="H164" s="354"/>
      <c r="I164" s="351"/>
    </row>
    <row r="165" spans="1:9" ht="15" customHeight="1" x14ac:dyDescent="0.25">
      <c r="A165" s="347"/>
      <c r="B165" s="352"/>
      <c r="C165" s="347"/>
      <c r="D165" s="348"/>
      <c r="E165" s="348"/>
      <c r="F165" s="349"/>
      <c r="G165" s="350"/>
      <c r="H165" s="354"/>
      <c r="I165" s="351"/>
    </row>
    <row r="166" spans="1:9" ht="15" customHeight="1" x14ac:dyDescent="0.25">
      <c r="A166" s="347"/>
      <c r="B166" s="352"/>
      <c r="C166" s="347"/>
      <c r="D166" s="348"/>
      <c r="E166" s="348"/>
      <c r="F166" s="349"/>
      <c r="G166" s="350"/>
      <c r="H166" s="354"/>
      <c r="I166" s="351"/>
    </row>
    <row r="167" spans="1:9" ht="15" customHeight="1" x14ac:dyDescent="0.25">
      <c r="A167" s="347"/>
      <c r="B167" s="352"/>
      <c r="C167" s="347"/>
      <c r="D167" s="348"/>
      <c r="E167" s="348"/>
      <c r="F167" s="349"/>
      <c r="G167" s="350"/>
      <c r="H167" s="354"/>
      <c r="I167" s="351"/>
    </row>
    <row r="168" spans="1:9" ht="15" customHeight="1" x14ac:dyDescent="0.25">
      <c r="A168" s="347"/>
      <c r="B168" s="352"/>
      <c r="C168" s="347"/>
      <c r="D168" s="348"/>
      <c r="E168" s="348"/>
      <c r="F168" s="349"/>
      <c r="G168" s="350"/>
      <c r="H168" s="354"/>
      <c r="I168" s="351"/>
    </row>
    <row r="169" spans="1:9" ht="15" customHeight="1" x14ac:dyDescent="0.25">
      <c r="A169" s="347"/>
      <c r="B169" s="352"/>
      <c r="C169" s="347"/>
      <c r="D169" s="348"/>
      <c r="E169" s="348"/>
      <c r="F169" s="349"/>
      <c r="G169" s="350"/>
      <c r="H169" s="354"/>
      <c r="I169" s="351"/>
    </row>
    <row r="170" spans="1:9" ht="15" customHeight="1" x14ac:dyDescent="0.25">
      <c r="A170" s="347"/>
      <c r="B170" s="352"/>
      <c r="C170" s="347"/>
      <c r="D170" s="348"/>
      <c r="E170" s="348"/>
      <c r="F170" s="349"/>
      <c r="G170" s="350"/>
      <c r="H170" s="354"/>
      <c r="I170" s="351"/>
    </row>
    <row r="171" spans="1:9" ht="15" customHeight="1" x14ac:dyDescent="0.25">
      <c r="A171" s="347"/>
      <c r="B171" s="352"/>
      <c r="C171" s="347"/>
      <c r="D171" s="348"/>
      <c r="E171" s="348"/>
      <c r="F171" s="349"/>
      <c r="G171" s="350"/>
      <c r="H171" s="354"/>
      <c r="I171" s="351"/>
    </row>
    <row r="172" spans="1:9" ht="15" customHeight="1" x14ac:dyDescent="0.25">
      <c r="A172" s="347"/>
      <c r="B172" s="352"/>
      <c r="C172" s="347"/>
      <c r="D172" s="348"/>
      <c r="E172" s="348"/>
      <c r="F172" s="349"/>
      <c r="G172" s="350"/>
      <c r="H172" s="354"/>
      <c r="I172" s="351"/>
    </row>
    <row r="173" spans="1:9" ht="15" customHeight="1" x14ac:dyDescent="0.25">
      <c r="A173" s="347"/>
      <c r="B173" s="352"/>
      <c r="C173" s="347"/>
      <c r="D173" s="348"/>
      <c r="E173" s="348"/>
      <c r="F173" s="349"/>
      <c r="G173" s="350"/>
      <c r="H173" s="354"/>
      <c r="I173" s="351"/>
    </row>
    <row r="174" spans="1:9" ht="15" customHeight="1" x14ac:dyDescent="0.25">
      <c r="A174" s="347"/>
      <c r="B174" s="352"/>
      <c r="C174" s="347"/>
      <c r="D174" s="348"/>
      <c r="E174" s="348"/>
      <c r="F174" s="349"/>
      <c r="G174" s="350"/>
      <c r="H174" s="354"/>
      <c r="I174" s="351"/>
    </row>
    <row r="175" spans="1:9" ht="15" customHeight="1" x14ac:dyDescent="0.25">
      <c r="A175" s="347"/>
      <c r="B175" s="352"/>
      <c r="C175" s="347"/>
      <c r="D175" s="348"/>
      <c r="E175" s="348"/>
      <c r="F175" s="349"/>
      <c r="G175" s="350"/>
      <c r="H175" s="354"/>
      <c r="I175" s="351"/>
    </row>
    <row r="176" spans="1:9" ht="15" customHeight="1" x14ac:dyDescent="0.25">
      <c r="A176" s="347"/>
      <c r="B176" s="352"/>
      <c r="C176" s="347"/>
      <c r="D176" s="348"/>
      <c r="E176" s="348"/>
      <c r="F176" s="349"/>
      <c r="G176" s="350"/>
      <c r="H176" s="354"/>
      <c r="I176" s="351"/>
    </row>
    <row r="177" spans="1:9" ht="15" customHeight="1" x14ac:dyDescent="0.25">
      <c r="A177" s="347"/>
      <c r="B177" s="352"/>
      <c r="C177" s="347"/>
      <c r="D177" s="348"/>
      <c r="E177" s="348"/>
      <c r="F177" s="349"/>
      <c r="G177" s="350"/>
      <c r="H177" s="354"/>
      <c r="I177" s="351"/>
    </row>
    <row r="178" spans="1:9" ht="15" customHeight="1" x14ac:dyDescent="0.25">
      <c r="A178" s="347"/>
      <c r="B178" s="352"/>
      <c r="C178" s="347"/>
      <c r="D178" s="348"/>
      <c r="E178" s="348"/>
      <c r="F178" s="349"/>
      <c r="G178" s="350"/>
      <c r="H178" s="354"/>
      <c r="I178" s="351"/>
    </row>
    <row r="179" spans="1:9" ht="15" customHeight="1" x14ac:dyDescent="0.25">
      <c r="A179" s="347"/>
      <c r="B179" s="352"/>
      <c r="C179" s="347"/>
      <c r="D179" s="348"/>
      <c r="E179" s="348"/>
      <c r="F179" s="349"/>
      <c r="G179" s="350"/>
      <c r="H179" s="354"/>
      <c r="I179" s="351"/>
    </row>
    <row r="180" spans="1:9" ht="15" customHeight="1" x14ac:dyDescent="0.25">
      <c r="A180" s="347"/>
      <c r="B180" s="352"/>
      <c r="C180" s="347"/>
      <c r="D180" s="348"/>
      <c r="E180" s="348"/>
      <c r="F180" s="349"/>
      <c r="G180" s="350"/>
      <c r="H180" s="354"/>
      <c r="I180" s="351"/>
    </row>
    <row r="181" spans="1:9" ht="15" customHeight="1" x14ac:dyDescent="0.25">
      <c r="A181" s="347"/>
      <c r="B181" s="352"/>
      <c r="C181" s="347"/>
      <c r="D181" s="348"/>
      <c r="E181" s="348"/>
      <c r="F181" s="349"/>
      <c r="G181" s="350"/>
      <c r="H181" s="354"/>
      <c r="I181" s="351"/>
    </row>
    <row r="182" spans="1:9" ht="15" customHeight="1" x14ac:dyDescent="0.25">
      <c r="A182" s="347"/>
      <c r="B182" s="352"/>
      <c r="C182" s="347"/>
      <c r="D182" s="348"/>
      <c r="E182" s="348"/>
      <c r="F182" s="349"/>
      <c r="G182" s="350"/>
      <c r="H182" s="354"/>
      <c r="I182" s="351"/>
    </row>
    <row r="183" spans="1:9" ht="15" customHeight="1" x14ac:dyDescent="0.25">
      <c r="A183" s="347"/>
      <c r="B183" s="352"/>
      <c r="C183" s="347"/>
      <c r="D183" s="348"/>
      <c r="E183" s="348"/>
      <c r="F183" s="349"/>
      <c r="G183" s="350"/>
      <c r="H183" s="354"/>
      <c r="I183" s="351"/>
    </row>
    <row r="184" spans="1:9" ht="15" customHeight="1" x14ac:dyDescent="0.25">
      <c r="A184" s="347"/>
      <c r="B184" s="352"/>
      <c r="C184" s="347"/>
      <c r="D184" s="348"/>
      <c r="E184" s="348"/>
      <c r="F184" s="349"/>
      <c r="G184" s="350"/>
      <c r="H184" s="354"/>
      <c r="I184" s="351"/>
    </row>
    <row r="185" spans="1:9" ht="15" customHeight="1" x14ac:dyDescent="0.25">
      <c r="A185" s="347"/>
      <c r="B185" s="352"/>
      <c r="C185" s="347"/>
      <c r="D185" s="348"/>
      <c r="E185" s="348"/>
      <c r="F185" s="349"/>
      <c r="G185" s="350"/>
      <c r="H185" s="354"/>
      <c r="I185" s="351"/>
    </row>
    <row r="186" spans="1:9" ht="15" customHeight="1" x14ac:dyDescent="0.25">
      <c r="A186" s="347"/>
      <c r="B186" s="352"/>
      <c r="C186" s="347"/>
      <c r="D186" s="348"/>
      <c r="E186" s="348"/>
      <c r="F186" s="349"/>
      <c r="G186" s="350"/>
      <c r="H186" s="354"/>
      <c r="I186" s="351"/>
    </row>
    <row r="187" spans="1:9" ht="15" customHeight="1" x14ac:dyDescent="0.25">
      <c r="A187" s="347"/>
      <c r="B187" s="352"/>
      <c r="C187" s="347"/>
      <c r="D187" s="348"/>
      <c r="E187" s="348"/>
      <c r="F187" s="349"/>
      <c r="G187" s="350"/>
      <c r="H187" s="354"/>
      <c r="I187" s="351"/>
    </row>
    <row r="188" spans="1:9" ht="15" customHeight="1" x14ac:dyDescent="0.25">
      <c r="A188" s="347"/>
      <c r="B188" s="352"/>
      <c r="C188" s="347"/>
      <c r="D188" s="348"/>
      <c r="E188" s="348"/>
      <c r="F188" s="349"/>
      <c r="G188" s="350"/>
      <c r="H188" s="354"/>
      <c r="I188" s="351"/>
    </row>
    <row r="189" spans="1:9" ht="15" customHeight="1" x14ac:dyDescent="0.25">
      <c r="A189" s="347"/>
      <c r="B189" s="352"/>
      <c r="C189" s="347"/>
      <c r="D189" s="348"/>
      <c r="E189" s="348"/>
      <c r="F189" s="349"/>
      <c r="G189" s="350"/>
      <c r="H189" s="354"/>
      <c r="I189" s="351"/>
    </row>
    <row r="190" spans="1:9" ht="15" customHeight="1" x14ac:dyDescent="0.25">
      <c r="A190" s="347"/>
      <c r="B190" s="352"/>
      <c r="C190" s="347"/>
      <c r="D190" s="348"/>
      <c r="E190" s="348"/>
      <c r="F190" s="349"/>
      <c r="G190" s="350"/>
      <c r="H190" s="354"/>
      <c r="I190" s="351"/>
    </row>
    <row r="191" spans="1:9" ht="15" customHeight="1" x14ac:dyDescent="0.25">
      <c r="A191" s="347"/>
      <c r="B191" s="352"/>
      <c r="C191" s="347"/>
      <c r="D191" s="348"/>
      <c r="E191" s="348"/>
      <c r="F191" s="349"/>
      <c r="G191" s="350"/>
      <c r="H191" s="354"/>
      <c r="I191" s="351"/>
    </row>
    <row r="192" spans="1:9" ht="15" customHeight="1" x14ac:dyDescent="0.25">
      <c r="A192" s="347"/>
      <c r="B192" s="352"/>
      <c r="C192" s="347"/>
      <c r="D192" s="348"/>
      <c r="E192" s="348"/>
      <c r="F192" s="349"/>
      <c r="G192" s="350"/>
      <c r="H192" s="354"/>
      <c r="I192" s="351"/>
    </row>
    <row r="193" spans="1:9" ht="15" customHeight="1" x14ac:dyDescent="0.25">
      <c r="A193" s="347"/>
      <c r="B193" s="352"/>
      <c r="C193" s="347"/>
      <c r="D193" s="348"/>
      <c r="E193" s="348"/>
      <c r="F193" s="349"/>
      <c r="G193" s="350"/>
      <c r="H193" s="354"/>
      <c r="I193" s="351"/>
    </row>
    <row r="194" spans="1:9" ht="15" customHeight="1" x14ac:dyDescent="0.25">
      <c r="A194" s="347"/>
      <c r="B194" s="352"/>
      <c r="C194" s="347"/>
      <c r="D194" s="348"/>
      <c r="E194" s="348"/>
      <c r="F194" s="349"/>
      <c r="G194" s="350"/>
      <c r="H194" s="354"/>
      <c r="I194" s="351"/>
    </row>
    <row r="195" spans="1:9" ht="15" customHeight="1" x14ac:dyDescent="0.25">
      <c r="A195" s="347"/>
      <c r="B195" s="352"/>
      <c r="C195" s="347"/>
      <c r="D195" s="348"/>
      <c r="E195" s="348"/>
      <c r="F195" s="349"/>
      <c r="G195" s="350"/>
      <c r="H195" s="354"/>
      <c r="I195" s="351"/>
    </row>
    <row r="196" spans="1:9" ht="15" customHeight="1" x14ac:dyDescent="0.25">
      <c r="A196" s="347"/>
      <c r="B196" s="352"/>
      <c r="C196" s="347"/>
      <c r="D196" s="348"/>
      <c r="E196" s="348"/>
      <c r="F196" s="349"/>
      <c r="G196" s="350"/>
      <c r="H196" s="354"/>
      <c r="I196" s="351"/>
    </row>
    <row r="197" spans="1:9" ht="15" customHeight="1" x14ac:dyDescent="0.25">
      <c r="A197" s="347"/>
      <c r="B197" s="352"/>
      <c r="C197" s="347"/>
      <c r="D197" s="348"/>
      <c r="E197" s="348"/>
      <c r="F197" s="349"/>
      <c r="G197" s="350"/>
      <c r="H197" s="354"/>
      <c r="I197" s="351"/>
    </row>
    <row r="198" spans="1:9" ht="15" customHeight="1" x14ac:dyDescent="0.25">
      <c r="A198" s="347"/>
      <c r="B198" s="352"/>
      <c r="C198" s="347"/>
      <c r="D198" s="348"/>
      <c r="E198" s="348"/>
      <c r="F198" s="349"/>
      <c r="G198" s="350"/>
      <c r="H198" s="354"/>
      <c r="I198" s="351"/>
    </row>
    <row r="199" spans="1:9" ht="15" customHeight="1" x14ac:dyDescent="0.25">
      <c r="A199" s="347"/>
      <c r="B199" s="352"/>
      <c r="C199" s="347"/>
      <c r="D199" s="348"/>
      <c r="E199" s="348"/>
      <c r="F199" s="349"/>
      <c r="G199" s="350"/>
      <c r="H199" s="354"/>
      <c r="I199" s="351"/>
    </row>
    <row r="200" spans="1:9" ht="15" customHeight="1" x14ac:dyDescent="0.25">
      <c r="A200" s="347"/>
      <c r="B200" s="352"/>
      <c r="C200" s="347"/>
      <c r="D200" s="348"/>
      <c r="E200" s="348"/>
      <c r="F200" s="349"/>
      <c r="G200" s="350"/>
      <c r="H200" s="354"/>
      <c r="I200" s="351"/>
    </row>
    <row r="201" spans="1:9" ht="15" customHeight="1" x14ac:dyDescent="0.25">
      <c r="A201" s="347"/>
      <c r="B201" s="352"/>
      <c r="C201" s="347"/>
      <c r="D201" s="348"/>
      <c r="E201" s="348"/>
      <c r="F201" s="349"/>
      <c r="G201" s="350"/>
      <c r="H201" s="354"/>
      <c r="I201" s="351"/>
    </row>
    <row r="202" spans="1:9" ht="15" customHeight="1" x14ac:dyDescent="0.25">
      <c r="A202" s="347"/>
      <c r="B202" s="352"/>
      <c r="C202" s="347"/>
      <c r="D202" s="348"/>
      <c r="E202" s="348"/>
      <c r="F202" s="349"/>
      <c r="G202" s="350"/>
      <c r="H202" s="354"/>
      <c r="I202" s="351"/>
    </row>
    <row r="203" spans="1:9" ht="15" customHeight="1" x14ac:dyDescent="0.25">
      <c r="A203" s="347"/>
      <c r="B203" s="352"/>
      <c r="C203" s="347"/>
      <c r="D203" s="348"/>
      <c r="E203" s="348"/>
      <c r="F203" s="349"/>
      <c r="G203" s="350"/>
      <c r="H203" s="354"/>
      <c r="I203" s="351"/>
    </row>
    <row r="204" spans="1:9" ht="15" customHeight="1" x14ac:dyDescent="0.25">
      <c r="A204" s="347"/>
      <c r="B204" s="352"/>
      <c r="C204" s="347"/>
      <c r="D204" s="348"/>
      <c r="E204" s="348"/>
      <c r="F204" s="349"/>
      <c r="G204" s="350"/>
      <c r="H204" s="354"/>
      <c r="I204" s="351"/>
    </row>
    <row r="205" spans="1:9" ht="15" customHeight="1" x14ac:dyDescent="0.25">
      <c r="A205" s="347"/>
      <c r="B205" s="352"/>
      <c r="C205" s="347"/>
      <c r="D205" s="348"/>
      <c r="E205" s="348"/>
      <c r="F205" s="349"/>
      <c r="G205" s="350"/>
      <c r="H205" s="354"/>
      <c r="I205" s="351"/>
    </row>
    <row r="206" spans="1:9" ht="15" customHeight="1" x14ac:dyDescent="0.25">
      <c r="A206" s="347"/>
      <c r="B206" s="352"/>
      <c r="C206" s="347"/>
      <c r="D206" s="348"/>
      <c r="E206" s="348"/>
      <c r="F206" s="349"/>
      <c r="G206" s="350"/>
      <c r="H206" s="354"/>
      <c r="I206" s="351"/>
    </row>
    <row r="207" spans="1:9" ht="15" customHeight="1" x14ac:dyDescent="0.25">
      <c r="A207" s="347"/>
      <c r="B207" s="352"/>
      <c r="C207" s="347"/>
      <c r="D207" s="348"/>
      <c r="E207" s="348"/>
      <c r="F207" s="349"/>
      <c r="G207" s="350"/>
      <c r="H207" s="354"/>
      <c r="I207" s="351"/>
    </row>
    <row r="208" spans="1:9" ht="15" customHeight="1" x14ac:dyDescent="0.25">
      <c r="A208" s="347"/>
      <c r="B208" s="352"/>
      <c r="C208" s="347"/>
      <c r="D208" s="348"/>
      <c r="E208" s="348"/>
      <c r="F208" s="349"/>
      <c r="G208" s="350"/>
      <c r="H208" s="354"/>
      <c r="I208" s="351"/>
    </row>
    <row r="209" spans="1:9" ht="15" customHeight="1" x14ac:dyDescent="0.25">
      <c r="A209" s="347"/>
      <c r="B209" s="352"/>
      <c r="C209" s="347"/>
      <c r="D209" s="348"/>
      <c r="E209" s="348"/>
      <c r="F209" s="349"/>
      <c r="G209" s="350"/>
      <c r="H209" s="354"/>
      <c r="I209" s="351"/>
    </row>
    <row r="210" spans="1:9" ht="15" customHeight="1" x14ac:dyDescent="0.25">
      <c r="A210" s="347"/>
      <c r="B210" s="352"/>
      <c r="C210" s="347"/>
      <c r="D210" s="348"/>
      <c r="E210" s="348"/>
      <c r="F210" s="349"/>
      <c r="G210" s="350"/>
      <c r="H210" s="354"/>
      <c r="I210" s="351"/>
    </row>
    <row r="211" spans="1:9" ht="15" customHeight="1" x14ac:dyDescent="0.25">
      <c r="A211" s="347"/>
      <c r="B211" s="352"/>
      <c r="C211" s="347"/>
      <c r="D211" s="348"/>
      <c r="E211" s="348"/>
      <c r="F211" s="349"/>
      <c r="G211" s="350"/>
      <c r="H211" s="354"/>
      <c r="I211" s="351"/>
    </row>
    <row r="212" spans="1:9" ht="15" customHeight="1" x14ac:dyDescent="0.25">
      <c r="A212" s="347"/>
      <c r="B212" s="352"/>
      <c r="C212" s="347"/>
      <c r="D212" s="348"/>
      <c r="E212" s="348"/>
      <c r="F212" s="349"/>
      <c r="G212" s="350"/>
      <c r="H212" s="354"/>
      <c r="I212" s="351"/>
    </row>
    <row r="213" spans="1:9" ht="15" customHeight="1" x14ac:dyDescent="0.25">
      <c r="A213" s="347"/>
      <c r="B213" s="352"/>
      <c r="C213" s="347"/>
      <c r="D213" s="348"/>
      <c r="E213" s="348"/>
      <c r="F213" s="349"/>
      <c r="G213" s="350"/>
      <c r="H213" s="354"/>
      <c r="I213" s="351"/>
    </row>
    <row r="214" spans="1:9" ht="15" customHeight="1" x14ac:dyDescent="0.25">
      <c r="A214" s="347"/>
      <c r="B214" s="352"/>
      <c r="C214" s="347"/>
      <c r="D214" s="348"/>
      <c r="E214" s="348"/>
      <c r="F214" s="349"/>
      <c r="G214" s="350"/>
      <c r="H214" s="354"/>
      <c r="I214" s="351"/>
    </row>
    <row r="215" spans="1:9" ht="15" customHeight="1" x14ac:dyDescent="0.25">
      <c r="A215" s="347"/>
      <c r="B215" s="352"/>
      <c r="C215" s="347"/>
      <c r="D215" s="348"/>
      <c r="E215" s="348"/>
      <c r="F215" s="349"/>
      <c r="G215" s="350"/>
      <c r="H215" s="354"/>
      <c r="I215" s="351"/>
    </row>
    <row r="216" spans="1:9" ht="15" customHeight="1" x14ac:dyDescent="0.25">
      <c r="A216" s="347"/>
      <c r="B216" s="352"/>
      <c r="C216" s="347"/>
      <c r="D216" s="348"/>
      <c r="E216" s="348"/>
      <c r="F216" s="349"/>
      <c r="G216" s="350"/>
      <c r="H216" s="354"/>
      <c r="I216" s="351"/>
    </row>
    <row r="217" spans="1:9" ht="15" customHeight="1" x14ac:dyDescent="0.25">
      <c r="A217" s="347"/>
      <c r="B217" s="352"/>
      <c r="C217" s="347"/>
      <c r="D217" s="348"/>
      <c r="E217" s="348"/>
      <c r="F217" s="349"/>
      <c r="G217" s="350"/>
      <c r="H217" s="354"/>
      <c r="I217" s="351"/>
    </row>
    <row r="218" spans="1:9" ht="15" customHeight="1" x14ac:dyDescent="0.25">
      <c r="A218" s="469"/>
      <c r="B218" s="469"/>
      <c r="C218" s="469"/>
      <c r="D218" s="469"/>
      <c r="E218" s="469"/>
      <c r="F218" s="469"/>
      <c r="G218" s="469"/>
      <c r="H218" s="469"/>
      <c r="I218" s="357"/>
    </row>
  </sheetData>
  <sheetProtection selectLockedCells="1"/>
  <autoFilter ref="F2:F2490" xr:uid="{00000000-0009-0000-0000-000001000000}"/>
  <mergeCells count="9">
    <mergeCell ref="A1:I1"/>
    <mergeCell ref="C2:I2"/>
    <mergeCell ref="C3:E3"/>
    <mergeCell ref="A69:H69"/>
    <mergeCell ref="D151:E151"/>
    <mergeCell ref="A218:H218"/>
    <mergeCell ref="C144:E144"/>
    <mergeCell ref="A143:H143"/>
    <mergeCell ref="C70:E70"/>
  </mergeCells>
  <pageMargins left="0.7" right="0.7" top="0.75" bottom="0.75" header="0.3" footer="0.3"/>
  <pageSetup paperSize="9" scale="65" fitToHeight="0" orientation="portrait" r:id="rId1"/>
  <rowBreaks count="2" manualBreakCount="2">
    <brk id="69" max="19" man="1"/>
    <brk id="16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VAT</vt:lpstr>
      <vt:lpstr>SUMMARY</vt:lpstr>
      <vt:lpstr>FINAL SUMMARY</vt:lpstr>
      <vt:lpstr>SWMP</vt:lpstr>
      <vt:lpstr>'FINAL SUMMARY'!Print_Area</vt:lpstr>
      <vt:lpstr>SUMMARY!Print_Area</vt:lpstr>
      <vt:lpstr>SWMP!Print_Area</vt:lpstr>
      <vt:lpstr>VAT!Print_Area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Katlego Mabelane</dc:creator>
  <cp:lastModifiedBy>Nokuphiwa Mbulawa</cp:lastModifiedBy>
  <cp:lastPrinted>2026-02-13T07:40:06Z</cp:lastPrinted>
  <dcterms:created xsi:type="dcterms:W3CDTF">2015-06-05T18:17:20Z</dcterms:created>
  <dcterms:modified xsi:type="dcterms:W3CDTF">2026-03-17T07:56:48Z</dcterms:modified>
</cp:coreProperties>
</file>