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C:\Users\wsibiya\OneDrive - Rand Water\Documents\Mafube L Municipality\Phase 2- Complet of WWTW In Namahadi\draft tender doc\BID Approvals\"/>
    </mc:Choice>
  </mc:AlternateContent>
  <xr:revisionPtr revIDLastSave="0" documentId="13_ncr:1_{1F12B8EA-8A8B-4B22-8385-077994C022E2}" xr6:coauthVersionLast="47" xr6:coauthVersionMax="47" xr10:uidLastSave="{00000000-0000-0000-0000-000000000000}"/>
  <bookViews>
    <workbookView xWindow="-108" yWindow="-108" windowWidth="23256" windowHeight="12576" tabRatio="623" firstSheet="2" activeTab="2" xr2:uid="{00000000-000D-0000-FFFF-FFFF00000000}"/>
  </bookViews>
  <sheets>
    <sheet name="F0060-BOQ" sheetId="6" state="hidden" r:id="rId1"/>
    <sheet name="Extras" sheetId="14" state="hidden" r:id="rId2"/>
    <sheet name="UNPRICED BOQ" sheetId="30" r:id="rId3"/>
  </sheets>
  <definedNames>
    <definedName name="_xlnm._FilterDatabase" localSheetId="0" hidden="1">'F0060-BOQ'!$A$1:$G$1234</definedName>
    <definedName name="_xlnm.Print_Area" localSheetId="0">'F0060-BOQ'!$A$1:$G$1229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30" l="1"/>
  <c r="G5" i="30"/>
  <c r="G9" i="30"/>
  <c r="G13" i="30"/>
  <c r="G12" i="30"/>
  <c r="G17" i="30"/>
  <c r="G16" i="30"/>
  <c r="G15" i="30"/>
  <c r="G25" i="30"/>
  <c r="G24" i="30"/>
  <c r="G23" i="30"/>
  <c r="G22" i="30"/>
  <c r="G21" i="30"/>
  <c r="G20" i="30"/>
  <c r="G19" i="30"/>
  <c r="G28" i="30"/>
  <c r="G46" i="30"/>
  <c r="G45" i="30"/>
  <c r="G44" i="30"/>
  <c r="G43" i="30"/>
  <c r="G42" i="30"/>
  <c r="G41" i="30"/>
  <c r="G40" i="30"/>
  <c r="G39" i="30"/>
  <c r="G38" i="30"/>
  <c r="G37" i="30"/>
  <c r="G36" i="30"/>
  <c r="G35" i="30"/>
  <c r="G34" i="30"/>
  <c r="G33" i="30"/>
  <c r="G32" i="30"/>
  <c r="G49" i="30"/>
  <c r="G151" i="30"/>
  <c r="G232" i="30"/>
  <c r="G278" i="30"/>
  <c r="G328" i="30"/>
  <c r="G393" i="30"/>
  <c r="G473" i="30"/>
  <c r="G517" i="30"/>
  <c r="G533" i="30"/>
  <c r="G617" i="30"/>
  <c r="G730" i="30"/>
  <c r="G814" i="30"/>
  <c r="G865" i="30"/>
  <c r="G951" i="30"/>
  <c r="G1193" i="30"/>
  <c r="A1334" i="30"/>
  <c r="A1333" i="30"/>
  <c r="A1332" i="30"/>
  <c r="A1331" i="30"/>
  <c r="A1330" i="30"/>
  <c r="A1329" i="30"/>
  <c r="A1328" i="30"/>
  <c r="A1327" i="30"/>
  <c r="A1326" i="30"/>
  <c r="A1325" i="30"/>
  <c r="A1324" i="30"/>
  <c r="A1323" i="30"/>
  <c r="A1322" i="30"/>
  <c r="A1321" i="30"/>
  <c r="A1320" i="30"/>
  <c r="A1319" i="30"/>
  <c r="A1318" i="30"/>
  <c r="G1315" i="30"/>
  <c r="G1314" i="30"/>
  <c r="G1313" i="30"/>
  <c r="G1312" i="30"/>
  <c r="G1311" i="30"/>
  <c r="G1310" i="30"/>
  <c r="G1309" i="30"/>
  <c r="G1308" i="30"/>
  <c r="G1307" i="30"/>
  <c r="G1306" i="30"/>
  <c r="G1305" i="30"/>
  <c r="G1304" i="30"/>
  <c r="G1303" i="30"/>
  <c r="G1302" i="30"/>
  <c r="G1301" i="30"/>
  <c r="G1300" i="30"/>
  <c r="G1299" i="30"/>
  <c r="G1298" i="30"/>
  <c r="G1297" i="30"/>
  <c r="G1296" i="30"/>
  <c r="G1295" i="30"/>
  <c r="G1294" i="30"/>
  <c r="G1293" i="30"/>
  <c r="G1292" i="30"/>
  <c r="G1291" i="30"/>
  <c r="G1290" i="30"/>
  <c r="G1289" i="30"/>
  <c r="G1288" i="30"/>
  <c r="G1287" i="30"/>
  <c r="G1286" i="30"/>
  <c r="G1285" i="30"/>
  <c r="G1284" i="30"/>
  <c r="G1283" i="30"/>
  <c r="G1282" i="30"/>
  <c r="G1281" i="30"/>
  <c r="G1280" i="30"/>
  <c r="G1279" i="30"/>
  <c r="G1278" i="30"/>
  <c r="G1277" i="30"/>
  <c r="G1276" i="30"/>
  <c r="G1275" i="30"/>
  <c r="G1274" i="30"/>
  <c r="G1273" i="30"/>
  <c r="G1272" i="30"/>
  <c r="G1271" i="30"/>
  <c r="G1270" i="30"/>
  <c r="G1269" i="30"/>
  <c r="G1268" i="30"/>
  <c r="G1267" i="30"/>
  <c r="G1266" i="30"/>
  <c r="G1265" i="30"/>
  <c r="G1264" i="30"/>
  <c r="G1263" i="30"/>
  <c r="G1262" i="30"/>
  <c r="G1261" i="30"/>
  <c r="G1260" i="30"/>
  <c r="G1259" i="30"/>
  <c r="G1258" i="30"/>
  <c r="G1257" i="30"/>
  <c r="G1256" i="30"/>
  <c r="G1255" i="30"/>
  <c r="G1254" i="30"/>
  <c r="G1253" i="30"/>
  <c r="G1252" i="30"/>
  <c r="G1251" i="30"/>
  <c r="G1250" i="30"/>
  <c r="G1249" i="30"/>
  <c r="G1248" i="30"/>
  <c r="G1247" i="30"/>
  <c r="G1246" i="30"/>
  <c r="G1245" i="30"/>
  <c r="G1244" i="30"/>
  <c r="G1243" i="30"/>
  <c r="G1242" i="30"/>
  <c r="G1241" i="30"/>
  <c r="G1240" i="30"/>
  <c r="G1239" i="30"/>
  <c r="G1238" i="30"/>
  <c r="G1237" i="30"/>
  <c r="G1236" i="30"/>
  <c r="G1235" i="30"/>
  <c r="G1234" i="30"/>
  <c r="G1233" i="30"/>
  <c r="G1232" i="30"/>
  <c r="G1231" i="30"/>
  <c r="G1230" i="30"/>
  <c r="G1229" i="30"/>
  <c r="G1228" i="30"/>
  <c r="G1227" i="30"/>
  <c r="G1226" i="30"/>
  <c r="G1225" i="30"/>
  <c r="G1224" i="30"/>
  <c r="G1223" i="30"/>
  <c r="G1222" i="30"/>
  <c r="G1221" i="30"/>
  <c r="G1220" i="30"/>
  <c r="G1219" i="30"/>
  <c r="G1218" i="30"/>
  <c r="G1217" i="30"/>
  <c r="G1216" i="30"/>
  <c r="G1215" i="30"/>
  <c r="G1214" i="30"/>
  <c r="G1213" i="30"/>
  <c r="G1212" i="30"/>
  <c r="G1211" i="30"/>
  <c r="G1210" i="30"/>
  <c r="G1209" i="30"/>
  <c r="G1208" i="30"/>
  <c r="G1207" i="30"/>
  <c r="G1206" i="30"/>
  <c r="G1205" i="30"/>
  <c r="G1204" i="30"/>
  <c r="G1203" i="30"/>
  <c r="G1202" i="30"/>
  <c r="G1201" i="30"/>
  <c r="G1200" i="30"/>
  <c r="G1199" i="30"/>
  <c r="G1198" i="30"/>
  <c r="G1197" i="30"/>
  <c r="G1196" i="30"/>
  <c r="G1192" i="30"/>
  <c r="G1191" i="30"/>
  <c r="G1190" i="30"/>
  <c r="G1189" i="30"/>
  <c r="G1188" i="30"/>
  <c r="G1187" i="30"/>
  <c r="G1186" i="30"/>
  <c r="G1185" i="30"/>
  <c r="G1184" i="30"/>
  <c r="G1183" i="30"/>
  <c r="G1182" i="30"/>
  <c r="G1181" i="30"/>
  <c r="G1180" i="30"/>
  <c r="G1179" i="30"/>
  <c r="G1178" i="30"/>
  <c r="G1177" i="30"/>
  <c r="G1176" i="30"/>
  <c r="G1175" i="30"/>
  <c r="G1174" i="30"/>
  <c r="G1173" i="30"/>
  <c r="G1172" i="30"/>
  <c r="G1171" i="30"/>
  <c r="G1170" i="30"/>
  <c r="G1169" i="30"/>
  <c r="G1168" i="30"/>
  <c r="G1167" i="30"/>
  <c r="G1166" i="30"/>
  <c r="G1165" i="30"/>
  <c r="G1164" i="30"/>
  <c r="G1163" i="30"/>
  <c r="G1162" i="30"/>
  <c r="G1161" i="30"/>
  <c r="G1160" i="30"/>
  <c r="G1159" i="30"/>
  <c r="G1158" i="30"/>
  <c r="G1157" i="30"/>
  <c r="G1156" i="30"/>
  <c r="G1155" i="30"/>
  <c r="G1154" i="30"/>
  <c r="G1153" i="30"/>
  <c r="G1152" i="30"/>
  <c r="G1151" i="30"/>
  <c r="G1150" i="30"/>
  <c r="G1149" i="30"/>
  <c r="G1148" i="30"/>
  <c r="G1147" i="30"/>
  <c r="G1146" i="30"/>
  <c r="G1145" i="30"/>
  <c r="G1144" i="30"/>
  <c r="G1143" i="30"/>
  <c r="G1142" i="30"/>
  <c r="G1141" i="30"/>
  <c r="G1140" i="30"/>
  <c r="G1139" i="30"/>
  <c r="G1138" i="30"/>
  <c r="G1137" i="30"/>
  <c r="G1136" i="30"/>
  <c r="G1135" i="30"/>
  <c r="G1134" i="30"/>
  <c r="G1133" i="30"/>
  <c r="G1132" i="30"/>
  <c r="G1131" i="30"/>
  <c r="G1130" i="30"/>
  <c r="G1129" i="30"/>
  <c r="G1128" i="30"/>
  <c r="G1127" i="30"/>
  <c r="G1126" i="30"/>
  <c r="G1125" i="30"/>
  <c r="G1124" i="30"/>
  <c r="G1123" i="30"/>
  <c r="G1122" i="30"/>
  <c r="G1121" i="30"/>
  <c r="G1120" i="30"/>
  <c r="G1119" i="30"/>
  <c r="G1118" i="30"/>
  <c r="G1117" i="30"/>
  <c r="G1116" i="30"/>
  <c r="G1115" i="30"/>
  <c r="G1114" i="30"/>
  <c r="G1113" i="30"/>
  <c r="G1112" i="30"/>
  <c r="G1111" i="30"/>
  <c r="G1110" i="30"/>
  <c r="G1109" i="30"/>
  <c r="G1108" i="30"/>
  <c r="G1107" i="30"/>
  <c r="G1106" i="30"/>
  <c r="G1105" i="30"/>
  <c r="G1104" i="30"/>
  <c r="G1103" i="30"/>
  <c r="G1102" i="30"/>
  <c r="G1101" i="30"/>
  <c r="G1100" i="30"/>
  <c r="G1099" i="30"/>
  <c r="G1098" i="30"/>
  <c r="G1097" i="30"/>
  <c r="G1096" i="30"/>
  <c r="G1095" i="30"/>
  <c r="G1094" i="30"/>
  <c r="G1093" i="30"/>
  <c r="G1092" i="30"/>
  <c r="G1091" i="30"/>
  <c r="G1090" i="30"/>
  <c r="G1089" i="30"/>
  <c r="G1088" i="30"/>
  <c r="G1087" i="30"/>
  <c r="G1086" i="30"/>
  <c r="G1085" i="30"/>
  <c r="G1084" i="30"/>
  <c r="G1083" i="30"/>
  <c r="G1082" i="30"/>
  <c r="G1081" i="30"/>
  <c r="G1080" i="30"/>
  <c r="G1079" i="30"/>
  <c r="G1078" i="30"/>
  <c r="G1077" i="30"/>
  <c r="G1076" i="30"/>
  <c r="G1075" i="30"/>
  <c r="G1074" i="30"/>
  <c r="G1073" i="30"/>
  <c r="G1072" i="30"/>
  <c r="G1071" i="30"/>
  <c r="G1070" i="30"/>
  <c r="G1069" i="30"/>
  <c r="G1068" i="30"/>
  <c r="G1067" i="30"/>
  <c r="G1066" i="30"/>
  <c r="G1065" i="30"/>
  <c r="G1064" i="30"/>
  <c r="G1063" i="30"/>
  <c r="G1062" i="30"/>
  <c r="G1061" i="30"/>
  <c r="G1060" i="30"/>
  <c r="G1059" i="30"/>
  <c r="G1058" i="30"/>
  <c r="G1057" i="30"/>
  <c r="G1056" i="30"/>
  <c r="G1055" i="30"/>
  <c r="G1054" i="30"/>
  <c r="G1053" i="30"/>
  <c r="G1052" i="30"/>
  <c r="G1051" i="30"/>
  <c r="G1050" i="30"/>
  <c r="G1049" i="30"/>
  <c r="G1048" i="30"/>
  <c r="G1047" i="30"/>
  <c r="G1046" i="30"/>
  <c r="G1045" i="30"/>
  <c r="G1044" i="30"/>
  <c r="G1043" i="30"/>
  <c r="G1042" i="30"/>
  <c r="G1041" i="30"/>
  <c r="G1040" i="30"/>
  <c r="G1039" i="30"/>
  <c r="G1038" i="30"/>
  <c r="G1037" i="30"/>
  <c r="G1036" i="30"/>
  <c r="G1035" i="30"/>
  <c r="G1034" i="30"/>
  <c r="G1033" i="30"/>
  <c r="G1032" i="30"/>
  <c r="G1031" i="30"/>
  <c r="G1030" i="30"/>
  <c r="G1029" i="30"/>
  <c r="G1028" i="30"/>
  <c r="G1027" i="30"/>
  <c r="G1026" i="30"/>
  <c r="G1025" i="30"/>
  <c r="G1024" i="30"/>
  <c r="G1023" i="30"/>
  <c r="G1022" i="30"/>
  <c r="G1021" i="30"/>
  <c r="G1020" i="30"/>
  <c r="G1019" i="30"/>
  <c r="G1018" i="30"/>
  <c r="G1017" i="30"/>
  <c r="G1016" i="30"/>
  <c r="G1015" i="30"/>
  <c r="G1014" i="30"/>
  <c r="G1013" i="30"/>
  <c r="G1012" i="30"/>
  <c r="G1011" i="30"/>
  <c r="G1010" i="30"/>
  <c r="G1009" i="30"/>
  <c r="G1008" i="30"/>
  <c r="G1007" i="30"/>
  <c r="G1006" i="30"/>
  <c r="G1005" i="30"/>
  <c r="G1004" i="30"/>
  <c r="G1003" i="30"/>
  <c r="G1002" i="30"/>
  <c r="G1001" i="30"/>
  <c r="G1000" i="30"/>
  <c r="G999" i="30"/>
  <c r="G998" i="30"/>
  <c r="G997" i="30"/>
  <c r="G996" i="30"/>
  <c r="G995" i="30"/>
  <c r="G994" i="30"/>
  <c r="G993" i="30"/>
  <c r="G992" i="30"/>
  <c r="G991" i="30"/>
  <c r="G990" i="30"/>
  <c r="G989" i="30"/>
  <c r="G988" i="30"/>
  <c r="G987" i="30"/>
  <c r="G986" i="30"/>
  <c r="G985" i="30"/>
  <c r="G984" i="30"/>
  <c r="G983" i="30"/>
  <c r="G982" i="30"/>
  <c r="G981" i="30"/>
  <c r="G980" i="30"/>
  <c r="G979" i="30"/>
  <c r="G978" i="30"/>
  <c r="G977" i="30"/>
  <c r="G976" i="30"/>
  <c r="G975" i="30"/>
  <c r="G974" i="30"/>
  <c r="G973" i="30"/>
  <c r="G972" i="30"/>
  <c r="G971" i="30"/>
  <c r="G970" i="30"/>
  <c r="G969" i="30"/>
  <c r="G968" i="30"/>
  <c r="G967" i="30"/>
  <c r="G966" i="30"/>
  <c r="G965" i="30"/>
  <c r="G964" i="30"/>
  <c r="G963" i="30"/>
  <c r="G962" i="30"/>
  <c r="G961" i="30"/>
  <c r="G960" i="30"/>
  <c r="G959" i="30"/>
  <c r="G958" i="30"/>
  <c r="G957" i="30"/>
  <c r="G956" i="30"/>
  <c r="G955" i="30"/>
  <c r="G950" i="30"/>
  <c r="G949" i="30"/>
  <c r="G948" i="30"/>
  <c r="G947" i="30"/>
  <c r="G946" i="30"/>
  <c r="G945" i="30"/>
  <c r="G944" i="30"/>
  <c r="G943" i="30"/>
  <c r="G942" i="30"/>
  <c r="G941" i="30"/>
  <c r="G940" i="30"/>
  <c r="G939" i="30"/>
  <c r="G938" i="30"/>
  <c r="G937" i="30"/>
  <c r="G936" i="30"/>
  <c r="G935" i="30"/>
  <c r="G934" i="30"/>
  <c r="G933" i="30"/>
  <c r="G932" i="30"/>
  <c r="G931" i="30"/>
  <c r="G930" i="30"/>
  <c r="G929" i="30"/>
  <c r="G928" i="30"/>
  <c r="G927" i="30"/>
  <c r="G926" i="30"/>
  <c r="G925" i="30"/>
  <c r="G924" i="30"/>
  <c r="G923" i="30"/>
  <c r="G922" i="30"/>
  <c r="G921" i="30"/>
  <c r="G920" i="30"/>
  <c r="G919" i="30"/>
  <c r="G918" i="30"/>
  <c r="G917" i="30"/>
  <c r="G916" i="30"/>
  <c r="G915" i="30"/>
  <c r="G914" i="30"/>
  <c r="G913" i="30"/>
  <c r="G912" i="30"/>
  <c r="G911" i="30"/>
  <c r="G907" i="30"/>
  <c r="G906" i="30"/>
  <c r="G905" i="30"/>
  <c r="G904" i="30"/>
  <c r="G903" i="30"/>
  <c r="G902" i="30"/>
  <c r="G901" i="30"/>
  <c r="G900" i="30"/>
  <c r="G899" i="30"/>
  <c r="G898" i="30"/>
  <c r="G897" i="30"/>
  <c r="G896" i="30"/>
  <c r="G895" i="30"/>
  <c r="G894" i="30"/>
  <c r="G893" i="30"/>
  <c r="G892" i="30"/>
  <c r="G891" i="30"/>
  <c r="G890" i="30"/>
  <c r="G889" i="30"/>
  <c r="G888" i="30"/>
  <c r="G887" i="30"/>
  <c r="G886" i="30"/>
  <c r="G885" i="30"/>
  <c r="G884" i="30"/>
  <c r="G883" i="30"/>
  <c r="G882" i="30"/>
  <c r="G881" i="30"/>
  <c r="G880" i="30"/>
  <c r="G879" i="30"/>
  <c r="G878" i="30"/>
  <c r="G877" i="30"/>
  <c r="G876" i="30"/>
  <c r="G875" i="30"/>
  <c r="G874" i="30"/>
  <c r="G873" i="30"/>
  <c r="G872" i="30"/>
  <c r="G871" i="30"/>
  <c r="G870" i="30"/>
  <c r="G869" i="30"/>
  <c r="G868" i="30"/>
  <c r="G864" i="30"/>
  <c r="G863" i="30"/>
  <c r="G862" i="30"/>
  <c r="G861" i="30"/>
  <c r="G860" i="30"/>
  <c r="G859" i="30"/>
  <c r="G857" i="30"/>
  <c r="G856" i="30"/>
  <c r="G855" i="30"/>
  <c r="G854" i="30"/>
  <c r="G853" i="30"/>
  <c r="G852" i="30"/>
  <c r="G849" i="30"/>
  <c r="G840" i="30"/>
  <c r="G837" i="30"/>
  <c r="G835" i="30"/>
  <c r="G834" i="30"/>
  <c r="G831" i="30"/>
  <c r="G830" i="30"/>
  <c r="G829" i="30"/>
  <c r="G825" i="30"/>
  <c r="G821" i="30"/>
  <c r="G820" i="30"/>
  <c r="G819" i="30"/>
  <c r="G818" i="30"/>
  <c r="G817" i="30"/>
  <c r="G813" i="30"/>
  <c r="G812" i="30"/>
  <c r="G811" i="30"/>
  <c r="G810" i="30"/>
  <c r="G809" i="30"/>
  <c r="G808" i="30"/>
  <c r="G807" i="30"/>
  <c r="G806" i="30"/>
  <c r="G805" i="30"/>
  <c r="G804" i="30"/>
  <c r="G803" i="30"/>
  <c r="G802" i="30"/>
  <c r="G801" i="30"/>
  <c r="G800" i="30"/>
  <c r="G799" i="30"/>
  <c r="G798" i="30"/>
  <c r="G797" i="30"/>
  <c r="G796" i="30"/>
  <c r="G795" i="30"/>
  <c r="G794" i="30"/>
  <c r="G793" i="30"/>
  <c r="G792" i="30"/>
  <c r="G791" i="30"/>
  <c r="G790" i="30"/>
  <c r="G789" i="30"/>
  <c r="G788" i="30"/>
  <c r="G787" i="30"/>
  <c r="G786" i="30"/>
  <c r="G785" i="30"/>
  <c r="G784" i="30"/>
  <c r="G783" i="30"/>
  <c r="G782" i="30"/>
  <c r="G781" i="30"/>
  <c r="G780" i="30"/>
  <c r="G779" i="30"/>
  <c r="G778" i="30"/>
  <c r="G777" i="30"/>
  <c r="G776" i="30"/>
  <c r="G775" i="30"/>
  <c r="G774" i="30"/>
  <c r="G773" i="30"/>
  <c r="G772" i="30"/>
  <c r="G771" i="30"/>
  <c r="G770" i="30"/>
  <c r="G769" i="30"/>
  <c r="G768" i="30"/>
  <c r="G767" i="30"/>
  <c r="G766" i="30"/>
  <c r="G765" i="30"/>
  <c r="G764" i="30"/>
  <c r="G763" i="30"/>
  <c r="G762" i="30"/>
  <c r="G761" i="30"/>
  <c r="G760" i="30"/>
  <c r="G759" i="30"/>
  <c r="G758" i="30"/>
  <c r="G757" i="30"/>
  <c r="G756" i="30"/>
  <c r="G755" i="30"/>
  <c r="G754" i="30"/>
  <c r="G753" i="30"/>
  <c r="G752" i="30"/>
  <c r="G751" i="30"/>
  <c r="G750" i="30"/>
  <c r="G749" i="30"/>
  <c r="G748" i="30"/>
  <c r="G747" i="30"/>
  <c r="G746" i="30"/>
  <c r="G745" i="30"/>
  <c r="G744" i="30"/>
  <c r="G743" i="30"/>
  <c r="G742" i="30"/>
  <c r="G741" i="30"/>
  <c r="G740" i="30"/>
  <c r="G739" i="30"/>
  <c r="G738" i="30"/>
  <c r="G737" i="30"/>
  <c r="G736" i="30"/>
  <c r="G735" i="30"/>
  <c r="G734" i="30"/>
  <c r="G733" i="30"/>
  <c r="G729" i="30"/>
  <c r="G728" i="30"/>
  <c r="G727" i="30"/>
  <c r="G726" i="30"/>
  <c r="G725" i="30"/>
  <c r="G724" i="30"/>
  <c r="G723" i="30"/>
  <c r="G722" i="30"/>
  <c r="G721" i="30"/>
  <c r="G720" i="30"/>
  <c r="G719" i="30"/>
  <c r="G718" i="30"/>
  <c r="G717" i="30"/>
  <c r="G716" i="30"/>
  <c r="G715" i="30"/>
  <c r="G714" i="30"/>
  <c r="G713" i="30"/>
  <c r="G712" i="30"/>
  <c r="G711" i="30"/>
  <c r="G710" i="30"/>
  <c r="G709" i="30"/>
  <c r="G708" i="30"/>
  <c r="G707" i="30"/>
  <c r="G706" i="30"/>
  <c r="G705" i="30"/>
  <c r="G704" i="30"/>
  <c r="G703" i="30"/>
  <c r="G702" i="30"/>
  <c r="G701" i="30"/>
  <c r="G700" i="30"/>
  <c r="G699" i="30"/>
  <c r="G698" i="30"/>
  <c r="G697" i="30"/>
  <c r="G696" i="30"/>
  <c r="G695" i="30"/>
  <c r="G694" i="30"/>
  <c r="G693" i="30"/>
  <c r="G692" i="30"/>
  <c r="G691" i="30"/>
  <c r="G690" i="30"/>
  <c r="G689" i="30"/>
  <c r="G688" i="30"/>
  <c r="G687" i="30"/>
  <c r="G686" i="30"/>
  <c r="G685" i="30"/>
  <c r="G684" i="30"/>
  <c r="G683" i="30"/>
  <c r="G682" i="30"/>
  <c r="G681" i="30"/>
  <c r="G680" i="30"/>
  <c r="G679" i="30"/>
  <c r="G678" i="30"/>
  <c r="G677" i="30"/>
  <c r="G676" i="30"/>
  <c r="G675" i="30"/>
  <c r="G674" i="30"/>
  <c r="G673" i="30"/>
  <c r="G672" i="30"/>
  <c r="G671" i="30"/>
  <c r="G670" i="30"/>
  <c r="G669" i="30"/>
  <c r="G668" i="30"/>
  <c r="G667" i="30"/>
  <c r="G666" i="30"/>
  <c r="G665" i="30"/>
  <c r="G664" i="30"/>
  <c r="G663" i="30"/>
  <c r="G662" i="30"/>
  <c r="G661" i="30"/>
  <c r="G660" i="30"/>
  <c r="G659" i="30"/>
  <c r="G658" i="30"/>
  <c r="G657" i="30"/>
  <c r="G656" i="30"/>
  <c r="G655" i="30"/>
  <c r="G654" i="30"/>
  <c r="G653" i="30"/>
  <c r="G652" i="30"/>
  <c r="G651" i="30"/>
  <c r="G650" i="30"/>
  <c r="G649" i="30"/>
  <c r="G648" i="30"/>
  <c r="G647" i="30"/>
  <c r="G646" i="30"/>
  <c r="G645" i="30"/>
  <c r="G644" i="30"/>
  <c r="G643" i="30"/>
  <c r="G642" i="30"/>
  <c r="G639" i="30"/>
  <c r="G638" i="30"/>
  <c r="G637" i="30"/>
  <c r="G636" i="30"/>
  <c r="G635" i="30"/>
  <c r="G634" i="30"/>
  <c r="G633" i="30"/>
  <c r="G632" i="30"/>
  <c r="G631" i="30"/>
  <c r="G630" i="30"/>
  <c r="G629" i="30"/>
  <c r="G628" i="30"/>
  <c r="G623" i="30"/>
  <c r="G620" i="30"/>
  <c r="G616" i="30"/>
  <c r="G615" i="30"/>
  <c r="G614" i="30"/>
  <c r="G613" i="30"/>
  <c r="G612" i="30"/>
  <c r="G611" i="30"/>
  <c r="G610" i="30"/>
  <c r="G609" i="30"/>
  <c r="G608" i="30"/>
  <c r="G607" i="30"/>
  <c r="G606" i="30"/>
  <c r="G605" i="30"/>
  <c r="G604" i="30"/>
  <c r="G603" i="30"/>
  <c r="G602" i="30"/>
  <c r="G601" i="30"/>
  <c r="G600" i="30"/>
  <c r="G599" i="30"/>
  <c r="G598" i="30"/>
  <c r="G597" i="30"/>
  <c r="G596" i="30"/>
  <c r="G595" i="30"/>
  <c r="G594" i="30"/>
  <c r="G593" i="30"/>
  <c r="G592" i="30"/>
  <c r="G591" i="30"/>
  <c r="G590" i="30"/>
  <c r="G589" i="30"/>
  <c r="G588" i="30"/>
  <c r="G587" i="30"/>
  <c r="G586" i="30"/>
  <c r="G585" i="30"/>
  <c r="G584" i="30"/>
  <c r="G583" i="30"/>
  <c r="G582" i="30"/>
  <c r="G581" i="30"/>
  <c r="G580" i="30"/>
  <c r="G579" i="30"/>
  <c r="G578" i="30"/>
  <c r="G577" i="30"/>
  <c r="G576" i="30"/>
  <c r="G575" i="30"/>
  <c r="G574" i="30"/>
  <c r="G573" i="30"/>
  <c r="G572" i="30"/>
  <c r="G571" i="30"/>
  <c r="G570" i="30"/>
  <c r="G569" i="30"/>
  <c r="G568" i="30"/>
  <c r="G567" i="30"/>
  <c r="G566" i="30"/>
  <c r="G565" i="30"/>
  <c r="G564" i="30"/>
  <c r="G563" i="30"/>
  <c r="G562" i="30"/>
  <c r="G561" i="30"/>
  <c r="G560" i="30"/>
  <c r="G559" i="30"/>
  <c r="G558" i="30"/>
  <c r="G557" i="30"/>
  <c r="G556" i="30"/>
  <c r="G555" i="30"/>
  <c r="G554" i="30"/>
  <c r="G553" i="30"/>
  <c r="G552" i="30"/>
  <c r="G551" i="30"/>
  <c r="G550" i="30"/>
  <c r="G546" i="30"/>
  <c r="G545" i="30"/>
  <c r="G544" i="30"/>
  <c r="G543" i="30"/>
  <c r="G542" i="30"/>
  <c r="G1327" i="30" s="1"/>
  <c r="G541" i="30"/>
  <c r="G540" i="30"/>
  <c r="G539" i="30"/>
  <c r="G538" i="30"/>
  <c r="G537" i="30"/>
  <c r="G536" i="30"/>
  <c r="G532" i="30"/>
  <c r="G531" i="30"/>
  <c r="G530" i="30"/>
  <c r="G529" i="30"/>
  <c r="G526" i="30"/>
  <c r="G525" i="30"/>
  <c r="G524" i="30"/>
  <c r="G523" i="30"/>
  <c r="G522" i="30"/>
  <c r="G521" i="30"/>
  <c r="G520" i="30"/>
  <c r="G516" i="30"/>
  <c r="G515" i="30"/>
  <c r="G514" i="30"/>
  <c r="G513" i="30"/>
  <c r="G512" i="30"/>
  <c r="G511" i="30"/>
  <c r="G510" i="30"/>
  <c r="G509" i="30"/>
  <c r="G508" i="30"/>
  <c r="G507" i="30"/>
  <c r="G506" i="30"/>
  <c r="G505" i="30"/>
  <c r="G504" i="30"/>
  <c r="G503" i="30"/>
  <c r="G502" i="30"/>
  <c r="G501" i="30"/>
  <c r="G500" i="30"/>
  <c r="G499" i="30"/>
  <c r="G498" i="30"/>
  <c r="G497" i="30"/>
  <c r="G496" i="30"/>
  <c r="G495" i="30"/>
  <c r="G494" i="30"/>
  <c r="G493" i="30"/>
  <c r="G492" i="30"/>
  <c r="G491" i="30"/>
  <c r="G490" i="30"/>
  <c r="G489" i="30"/>
  <c r="G488" i="30"/>
  <c r="G487" i="30"/>
  <c r="G486" i="30"/>
  <c r="G485" i="30"/>
  <c r="G484" i="30"/>
  <c r="G483" i="30"/>
  <c r="G482" i="30"/>
  <c r="G481" i="30"/>
  <c r="G480" i="30"/>
  <c r="G479" i="30"/>
  <c r="G478" i="30"/>
  <c r="G477" i="30"/>
  <c r="G476" i="30"/>
  <c r="G472" i="30"/>
  <c r="G471" i="30"/>
  <c r="G470" i="30"/>
  <c r="G469" i="30"/>
  <c r="G468" i="30"/>
  <c r="G467" i="30"/>
  <c r="G466" i="30"/>
  <c r="G465" i="30"/>
  <c r="G464" i="30"/>
  <c r="G463" i="30"/>
  <c r="G462" i="30"/>
  <c r="G461" i="30"/>
  <c r="G460" i="30"/>
  <c r="G459" i="30"/>
  <c r="G458" i="30"/>
  <c r="G457" i="30"/>
  <c r="G456" i="30"/>
  <c r="G455" i="30"/>
  <c r="G454" i="30"/>
  <c r="G453" i="30"/>
  <c r="G452" i="30"/>
  <c r="G451" i="30"/>
  <c r="G450" i="30"/>
  <c r="G449" i="30"/>
  <c r="G448" i="30"/>
  <c r="G447" i="30"/>
  <c r="G446" i="30"/>
  <c r="G445" i="30"/>
  <c r="G444" i="30"/>
  <c r="G443" i="30"/>
  <c r="G442" i="30"/>
  <c r="G441" i="30"/>
  <c r="G440" i="30"/>
  <c r="G439" i="30"/>
  <c r="G438" i="30"/>
  <c r="G437" i="30"/>
  <c r="G436" i="30"/>
  <c r="G435" i="30"/>
  <c r="G434" i="30"/>
  <c r="G433" i="30"/>
  <c r="G432" i="30"/>
  <c r="G431" i="30"/>
  <c r="G430" i="30"/>
  <c r="G429" i="30"/>
  <c r="G428" i="30"/>
  <c r="G427" i="30"/>
  <c r="G426" i="30"/>
  <c r="G425" i="30"/>
  <c r="G424" i="30"/>
  <c r="G423" i="30"/>
  <c r="G422" i="30"/>
  <c r="G421" i="30"/>
  <c r="G420" i="30"/>
  <c r="G419" i="30"/>
  <c r="G418" i="30"/>
  <c r="G417" i="30"/>
  <c r="G416" i="30"/>
  <c r="G415" i="30"/>
  <c r="G414" i="30"/>
  <c r="G413" i="30"/>
  <c r="G412" i="30"/>
  <c r="G411" i="30"/>
  <c r="G410" i="30"/>
  <c r="G409" i="30"/>
  <c r="G408" i="30"/>
  <c r="G407" i="30"/>
  <c r="G406" i="30"/>
  <c r="G405" i="30"/>
  <c r="G404" i="30"/>
  <c r="G403" i="30"/>
  <c r="G402" i="30"/>
  <c r="G401" i="30"/>
  <c r="G400" i="30"/>
  <c r="G399" i="30"/>
  <c r="G398" i="30"/>
  <c r="G397" i="30"/>
  <c r="G396" i="30"/>
  <c r="G392" i="30"/>
  <c r="G391" i="30"/>
  <c r="G390" i="30"/>
  <c r="G389" i="30"/>
  <c r="G388" i="30"/>
  <c r="G387" i="30"/>
  <c r="G386" i="30"/>
  <c r="G385" i="30"/>
  <c r="G384" i="30"/>
  <c r="G383" i="30"/>
  <c r="G382" i="30"/>
  <c r="G381" i="30"/>
  <c r="G380" i="30"/>
  <c r="G379" i="30"/>
  <c r="G378" i="30"/>
  <c r="G377" i="30"/>
  <c r="G376" i="30"/>
  <c r="G375" i="30"/>
  <c r="G374" i="30"/>
  <c r="G373" i="30"/>
  <c r="G372" i="30"/>
  <c r="G371" i="30"/>
  <c r="G370" i="30"/>
  <c r="G369" i="30"/>
  <c r="G368" i="30"/>
  <c r="G367" i="30"/>
  <c r="G366" i="30"/>
  <c r="G365" i="30"/>
  <c r="G364" i="30"/>
  <c r="G363" i="30"/>
  <c r="G362" i="30"/>
  <c r="G361" i="30"/>
  <c r="G360" i="30"/>
  <c r="G359" i="30"/>
  <c r="G358" i="30"/>
  <c r="G357" i="30"/>
  <c r="G356" i="30"/>
  <c r="G355" i="30"/>
  <c r="G354" i="30"/>
  <c r="G353" i="30"/>
  <c r="G352" i="30"/>
  <c r="G351" i="30"/>
  <c r="G350" i="30"/>
  <c r="G349" i="30"/>
  <c r="G348" i="30"/>
  <c r="G347" i="30"/>
  <c r="G346" i="30"/>
  <c r="G345" i="30"/>
  <c r="G344" i="30"/>
  <c r="G343" i="30"/>
  <c r="G342" i="30"/>
  <c r="G341" i="30"/>
  <c r="G340" i="30"/>
  <c r="G339" i="30"/>
  <c r="G338" i="30"/>
  <c r="G337" i="30"/>
  <c r="G336" i="30"/>
  <c r="G335" i="30"/>
  <c r="G334" i="30"/>
  <c r="G333" i="30"/>
  <c r="G332" i="30"/>
  <c r="G331" i="30"/>
  <c r="G327" i="30"/>
  <c r="G326" i="30"/>
  <c r="G325" i="30"/>
  <c r="G324" i="30"/>
  <c r="G323" i="30"/>
  <c r="G322" i="30"/>
  <c r="G321" i="30"/>
  <c r="G320" i="30"/>
  <c r="G319" i="30"/>
  <c r="G318" i="30"/>
  <c r="G317" i="30"/>
  <c r="G316" i="30"/>
  <c r="G315" i="30"/>
  <c r="G314" i="30"/>
  <c r="G313" i="30"/>
  <c r="G312" i="30"/>
  <c r="G309" i="30"/>
  <c r="G308" i="30"/>
  <c r="G307" i="30"/>
  <c r="G303" i="30"/>
  <c r="G302" i="30"/>
  <c r="G301" i="30"/>
  <c r="G297" i="30"/>
  <c r="G296" i="30"/>
  <c r="G295" i="30"/>
  <c r="G294" i="30"/>
  <c r="G293" i="30"/>
  <c r="G292" i="30"/>
  <c r="G284" i="30"/>
  <c r="G277" i="30"/>
  <c r="G276" i="30"/>
  <c r="G275" i="30"/>
  <c r="G274" i="30"/>
  <c r="G273" i="30"/>
  <c r="G272" i="30"/>
  <c r="G271" i="30"/>
  <c r="G270" i="30"/>
  <c r="G269" i="30"/>
  <c r="G268" i="30"/>
  <c r="G267" i="30"/>
  <c r="G266" i="30"/>
  <c r="G265" i="30"/>
  <c r="G264" i="30"/>
  <c r="G263" i="30"/>
  <c r="G262" i="30"/>
  <c r="G261" i="30"/>
  <c r="G260" i="30"/>
  <c r="G259" i="30"/>
  <c r="G258" i="30"/>
  <c r="G257" i="30"/>
  <c r="G256" i="30"/>
  <c r="G255" i="30"/>
  <c r="G254" i="30"/>
  <c r="G253" i="30"/>
  <c r="G252" i="30"/>
  <c r="G251" i="30"/>
  <c r="G250" i="30"/>
  <c r="G249" i="30"/>
  <c r="G248" i="30"/>
  <c r="G247" i="30"/>
  <c r="G246" i="30"/>
  <c r="G245" i="30"/>
  <c r="G244" i="30"/>
  <c r="G243" i="30"/>
  <c r="G242" i="30"/>
  <c r="G241" i="30"/>
  <c r="G240" i="30"/>
  <c r="G239" i="30"/>
  <c r="G238" i="30"/>
  <c r="G237" i="30"/>
  <c r="G236" i="30"/>
  <c r="G235" i="30"/>
  <c r="G231" i="30"/>
  <c r="G230" i="30"/>
  <c r="G229" i="30"/>
  <c r="G228" i="30"/>
  <c r="G227" i="30"/>
  <c r="G226" i="30"/>
  <c r="G225" i="30"/>
  <c r="G224" i="30"/>
  <c r="G223" i="30"/>
  <c r="G222" i="30"/>
  <c r="G221" i="30"/>
  <c r="G220" i="30"/>
  <c r="G219" i="30"/>
  <c r="G218" i="30"/>
  <c r="G217" i="30"/>
  <c r="G216" i="30"/>
  <c r="G215" i="30"/>
  <c r="G214" i="30"/>
  <c r="G213" i="30"/>
  <c r="G212" i="30"/>
  <c r="G211" i="30"/>
  <c r="G210" i="30"/>
  <c r="G209" i="30"/>
  <c r="G208" i="30"/>
  <c r="G207" i="30"/>
  <c r="G206" i="30"/>
  <c r="G205" i="30"/>
  <c r="G204" i="30"/>
  <c r="G203" i="30"/>
  <c r="G202" i="30"/>
  <c r="G199" i="30"/>
  <c r="G198" i="30"/>
  <c r="G197" i="30"/>
  <c r="G196" i="30"/>
  <c r="G195" i="30"/>
  <c r="G194" i="30"/>
  <c r="G193" i="30"/>
  <c r="G192" i="30"/>
  <c r="G191" i="30"/>
  <c r="G190" i="30"/>
  <c r="G189" i="30"/>
  <c r="G188" i="30"/>
  <c r="G187" i="30"/>
  <c r="G186" i="30"/>
  <c r="G185" i="30"/>
  <c r="G184" i="30"/>
  <c r="G183" i="30"/>
  <c r="G182" i="30"/>
  <c r="G181" i="30"/>
  <c r="G180" i="30"/>
  <c r="G179" i="30"/>
  <c r="G178" i="30"/>
  <c r="G177" i="30"/>
  <c r="G176" i="30"/>
  <c r="G175" i="30"/>
  <c r="G174" i="30"/>
  <c r="G173" i="30"/>
  <c r="G170" i="30"/>
  <c r="G169" i="30"/>
  <c r="G168" i="30"/>
  <c r="G167" i="30"/>
  <c r="G166" i="30"/>
  <c r="G165" i="30"/>
  <c r="G164" i="30"/>
  <c r="G163" i="30"/>
  <c r="G162" i="30"/>
  <c r="G161" i="30"/>
  <c r="G160" i="30"/>
  <c r="G159" i="30"/>
  <c r="G158" i="30"/>
  <c r="G157" i="30"/>
  <c r="G156" i="30"/>
  <c r="G150" i="30"/>
  <c r="G149" i="30"/>
  <c r="G148" i="30"/>
  <c r="G147" i="30"/>
  <c r="G146" i="30"/>
  <c r="G145" i="30"/>
  <c r="G144" i="30"/>
  <c r="G143" i="30"/>
  <c r="G142" i="30"/>
  <c r="G141" i="30"/>
  <c r="G140" i="30"/>
  <c r="G139" i="30"/>
  <c r="G138" i="30"/>
  <c r="G137" i="30"/>
  <c r="G136" i="30"/>
  <c r="G134" i="30"/>
  <c r="G133" i="30"/>
  <c r="G132" i="30"/>
  <c r="G131" i="30"/>
  <c r="G130" i="30"/>
  <c r="G129" i="30"/>
  <c r="G128" i="30"/>
  <c r="G127" i="30"/>
  <c r="G126" i="30"/>
  <c r="G125" i="30"/>
  <c r="G124" i="30"/>
  <c r="G123" i="30"/>
  <c r="G122" i="30"/>
  <c r="G121" i="30"/>
  <c r="G120" i="30"/>
  <c r="G119" i="30"/>
  <c r="G118" i="30"/>
  <c r="G117" i="30"/>
  <c r="G116" i="30"/>
  <c r="G115" i="30"/>
  <c r="G114" i="30"/>
  <c r="G113" i="30"/>
  <c r="G112" i="30"/>
  <c r="G111" i="30"/>
  <c r="G110" i="30"/>
  <c r="G108" i="30"/>
  <c r="G107" i="30"/>
  <c r="G106" i="30"/>
  <c r="G105" i="30"/>
  <c r="G104" i="30"/>
  <c r="G103" i="30"/>
  <c r="G102" i="30"/>
  <c r="G101" i="30"/>
  <c r="G100" i="30"/>
  <c r="G99" i="30"/>
  <c r="G98" i="30"/>
  <c r="G97" i="30"/>
  <c r="G96" i="30"/>
  <c r="G95" i="30"/>
  <c r="G94" i="30"/>
  <c r="G93" i="30"/>
  <c r="G92" i="30"/>
  <c r="G91" i="30"/>
  <c r="G90" i="30"/>
  <c r="G89" i="30"/>
  <c r="G88" i="30"/>
  <c r="G87" i="30"/>
  <c r="G86" i="30"/>
  <c r="G85" i="30"/>
  <c r="G84" i="30"/>
  <c r="G83" i="30"/>
  <c r="G82" i="30"/>
  <c r="G81" i="30"/>
  <c r="G80" i="30"/>
  <c r="G79" i="30"/>
  <c r="G78" i="30"/>
  <c r="G77" i="30"/>
  <c r="G76" i="30"/>
  <c r="G75" i="30"/>
  <c r="G74" i="30"/>
  <c r="G73" i="30"/>
  <c r="G72" i="30"/>
  <c r="G71" i="30"/>
  <c r="G70" i="30"/>
  <c r="G69" i="30"/>
  <c r="G68" i="30"/>
  <c r="G67" i="30"/>
  <c r="G64" i="30"/>
  <c r="G63" i="30"/>
  <c r="G62" i="30"/>
  <c r="G61" i="30"/>
  <c r="G60" i="30"/>
  <c r="G59" i="30"/>
  <c r="G58" i="30"/>
  <c r="G51" i="30"/>
  <c r="G47" i="30"/>
  <c r="G31" i="30"/>
  <c r="G11" i="30"/>
  <c r="G10" i="30"/>
  <c r="G8" i="30"/>
  <c r="G53" i="30" l="1"/>
  <c r="G1328" i="30"/>
  <c r="G1316" i="30"/>
  <c r="G1334" i="30" s="1"/>
  <c r="G1333" i="30"/>
  <c r="G1332" i="30"/>
  <c r="G908" i="30"/>
  <c r="G1331" i="30" s="1"/>
  <c r="G1330" i="30"/>
  <c r="G1329" i="30"/>
  <c r="G1326" i="30"/>
  <c r="G1325" i="30"/>
  <c r="G1324" i="30"/>
  <c r="G1323" i="30"/>
  <c r="G1322" i="30"/>
  <c r="G1321" i="30"/>
  <c r="G1320" i="30"/>
  <c r="G1319" i="30"/>
  <c r="G1318" i="30"/>
  <c r="G1335" i="30" l="1"/>
  <c r="G1336" i="30" s="1"/>
  <c r="G1337" i="30" s="1"/>
  <c r="G1338" i="30" s="1"/>
  <c r="G1339" i="30" s="1"/>
  <c r="G1340" i="30" l="1"/>
  <c r="G1341" i="30" s="1"/>
  <c r="H12" i="14" l="1"/>
  <c r="G1222" i="6" l="1"/>
  <c r="A1222" i="6"/>
  <c r="G1221" i="6"/>
  <c r="A1221" i="6"/>
  <c r="G1220" i="6"/>
  <c r="A1220" i="6"/>
  <c r="G1219" i="6"/>
  <c r="A1219" i="6"/>
  <c r="G1218" i="6"/>
  <c r="A1218" i="6"/>
  <c r="G1217" i="6"/>
  <c r="A1217" i="6"/>
  <c r="G1216" i="6"/>
  <c r="A1216" i="6"/>
  <c r="A1215" i="6"/>
  <c r="G1214" i="6"/>
  <c r="A1214" i="6"/>
  <c r="G1213" i="6"/>
  <c r="A1213" i="6"/>
  <c r="G1212" i="6"/>
  <c r="A1212" i="6"/>
  <c r="G1211" i="6"/>
  <c r="A1211" i="6"/>
  <c r="G1210" i="6"/>
  <c r="A1210" i="6"/>
  <c r="G1209" i="6"/>
  <c r="A1209" i="6"/>
  <c r="G1208" i="6"/>
  <c r="A1208" i="6"/>
  <c r="G1207" i="6"/>
  <c r="A1207" i="6"/>
  <c r="G1203" i="6"/>
  <c r="G1202" i="6"/>
  <c r="G1201" i="6"/>
  <c r="G1200" i="6"/>
  <c r="G1199" i="6"/>
  <c r="G1198" i="6"/>
  <c r="G1197" i="6"/>
  <c r="G1196" i="6"/>
  <c r="G1195" i="6"/>
  <c r="G1194" i="6"/>
  <c r="G1193" i="6"/>
  <c r="G1192" i="6"/>
  <c r="G1191" i="6"/>
  <c r="G1190" i="6"/>
  <c r="G1189" i="6"/>
  <c r="G1188" i="6"/>
  <c r="G1187" i="6"/>
  <c r="G1186" i="6"/>
  <c r="G1185" i="6"/>
  <c r="G1184" i="6"/>
  <c r="G1183" i="6"/>
  <c r="G1182" i="6"/>
  <c r="G1181" i="6"/>
  <c r="G1180" i="6"/>
  <c r="G1179" i="6"/>
  <c r="G1178" i="6"/>
  <c r="G1177" i="6"/>
  <c r="G1176" i="6"/>
  <c r="G1175" i="6"/>
  <c r="G1174" i="6"/>
  <c r="G1173" i="6"/>
  <c r="G1172" i="6"/>
  <c r="G1171" i="6"/>
  <c r="G1170" i="6"/>
  <c r="G1169" i="6"/>
  <c r="G1167" i="6"/>
  <c r="G1165" i="6"/>
  <c r="G1164" i="6"/>
  <c r="G1160" i="6"/>
  <c r="G1159" i="6"/>
  <c r="G1158" i="6"/>
  <c r="G1157" i="6"/>
  <c r="G1156" i="6"/>
  <c r="G1155" i="6"/>
  <c r="G1154" i="6"/>
  <c r="G1153" i="6"/>
  <c r="G1152" i="6"/>
  <c r="G1151" i="6"/>
  <c r="G1150" i="6"/>
  <c r="G1149" i="6"/>
  <c r="G1148" i="6"/>
  <c r="G1145" i="6"/>
  <c r="G1143" i="6"/>
  <c r="G1142" i="6"/>
  <c r="G1141" i="6"/>
  <c r="G1140" i="6"/>
  <c r="G1139" i="6"/>
  <c r="G1138" i="6"/>
  <c r="G1137" i="6"/>
  <c r="G1136" i="6"/>
  <c r="G1133" i="6"/>
  <c r="G1132" i="6"/>
  <c r="G1131" i="6"/>
  <c r="G1130" i="6"/>
  <c r="G1129" i="6"/>
  <c r="G1128" i="6"/>
  <c r="G1127" i="6"/>
  <c r="G1126" i="6"/>
  <c r="G1125" i="6"/>
  <c r="G1124" i="6"/>
  <c r="G1123" i="6"/>
  <c r="G1122" i="6"/>
  <c r="G1121" i="6"/>
  <c r="G1120" i="6"/>
  <c r="G1119" i="6"/>
  <c r="G1118" i="6"/>
  <c r="G1116" i="6"/>
  <c r="G1115" i="6"/>
  <c r="G1113" i="6"/>
  <c r="G1109" i="6"/>
  <c r="G1108" i="6"/>
  <c r="G1107" i="6"/>
  <c r="G1106" i="6"/>
  <c r="G1105" i="6"/>
  <c r="G1104" i="6"/>
  <c r="G1103" i="6"/>
  <c r="G1102" i="6"/>
  <c r="G1101" i="6"/>
  <c r="G1100" i="6"/>
  <c r="G1099" i="6"/>
  <c r="G1098" i="6"/>
  <c r="G1097" i="6"/>
  <c r="G1096" i="6"/>
  <c r="G1095" i="6"/>
  <c r="G1094" i="6"/>
  <c r="G1093" i="6"/>
  <c r="G1092" i="6"/>
  <c r="G1091" i="6"/>
  <c r="G1090" i="6"/>
  <c r="G1089" i="6"/>
  <c r="G1088" i="6"/>
  <c r="G1086" i="6"/>
  <c r="G1085" i="6"/>
  <c r="G1084" i="6"/>
  <c r="G1083" i="6"/>
  <c r="G1082" i="6"/>
  <c r="G1081" i="6"/>
  <c r="E1080" i="6"/>
  <c r="G1080" i="6" s="1"/>
  <c r="G1079" i="6"/>
  <c r="G1078" i="6"/>
  <c r="G1077" i="6"/>
  <c r="G1076" i="6"/>
  <c r="G1075" i="6"/>
  <c r="G1074" i="6"/>
  <c r="G1073" i="6"/>
  <c r="G1070" i="6"/>
  <c r="G1069" i="6"/>
  <c r="G1068" i="6"/>
  <c r="G1067" i="6"/>
  <c r="G1066" i="6"/>
  <c r="G1065" i="6"/>
  <c r="G1064" i="6"/>
  <c r="G1063" i="6"/>
  <c r="G1062" i="6"/>
  <c r="G1061" i="6"/>
  <c r="G1060" i="6"/>
  <c r="G1059" i="6"/>
  <c r="G1058" i="6"/>
  <c r="G1057" i="6"/>
  <c r="G1056" i="6"/>
  <c r="G1055" i="6"/>
  <c r="G1054" i="6"/>
  <c r="G1053" i="6"/>
  <c r="G1052" i="6"/>
  <c r="G1051" i="6"/>
  <c r="G1050" i="6"/>
  <c r="G1049" i="6"/>
  <c r="G1048" i="6"/>
  <c r="G1047" i="6"/>
  <c r="G1046" i="6"/>
  <c r="G1045" i="6"/>
  <c r="G1044" i="6"/>
  <c r="G1043" i="6"/>
  <c r="G1042" i="6"/>
  <c r="G1041" i="6"/>
  <c r="G1040" i="6"/>
  <c r="G1039" i="6"/>
  <c r="G1038" i="6"/>
  <c r="G1037" i="6"/>
  <c r="G1036" i="6"/>
  <c r="G1035" i="6"/>
  <c r="G1034" i="6"/>
  <c r="G1033" i="6"/>
  <c r="G1032" i="6"/>
  <c r="G1031" i="6"/>
  <c r="G1030" i="6"/>
  <c r="G1029" i="6"/>
  <c r="G1025" i="6"/>
  <c r="G1024" i="6"/>
  <c r="G1023" i="6"/>
  <c r="G1022" i="6"/>
  <c r="G1021" i="6"/>
  <c r="G1020" i="6"/>
  <c r="G1019" i="6"/>
  <c r="G1018" i="6"/>
  <c r="G1017" i="6"/>
  <c r="G1016" i="6"/>
  <c r="G1015" i="6"/>
  <c r="G1014" i="6"/>
  <c r="G1013" i="6"/>
  <c r="G1012" i="6"/>
  <c r="G1011" i="6"/>
  <c r="G1010" i="6"/>
  <c r="E1009" i="6"/>
  <c r="G1009" i="6" s="1"/>
  <c r="G1008" i="6"/>
  <c r="G1007" i="6"/>
  <c r="E1006" i="6"/>
  <c r="G1006" i="6" s="1"/>
  <c r="E1005" i="6"/>
  <c r="G1005" i="6" s="1"/>
  <c r="G1004" i="6"/>
  <c r="G1003" i="6"/>
  <c r="G1002" i="6"/>
  <c r="G1001" i="6"/>
  <c r="G1000" i="6"/>
  <c r="G999" i="6"/>
  <c r="G998" i="6"/>
  <c r="G996" i="6"/>
  <c r="G995" i="6"/>
  <c r="G994" i="6"/>
  <c r="G993" i="6"/>
  <c r="G992" i="6"/>
  <c r="G991" i="6"/>
  <c r="G990" i="6"/>
  <c r="G989" i="6"/>
  <c r="G988" i="6"/>
  <c r="G987" i="6"/>
  <c r="G986" i="6"/>
  <c r="G985" i="6"/>
  <c r="G984" i="6"/>
  <c r="G981" i="6"/>
  <c r="G980" i="6"/>
  <c r="G979" i="6"/>
  <c r="G978" i="6"/>
  <c r="G977" i="6"/>
  <c r="G976" i="6"/>
  <c r="G975" i="6"/>
  <c r="G974" i="6"/>
  <c r="G972" i="6"/>
  <c r="G971" i="6"/>
  <c r="G970" i="6"/>
  <c r="G969" i="6"/>
  <c r="G968" i="6"/>
  <c r="G966" i="6"/>
  <c r="G965" i="6"/>
  <c r="G964" i="6"/>
  <c r="G963" i="6"/>
  <c r="G962" i="6"/>
  <c r="G961" i="6"/>
  <c r="G960" i="6"/>
  <c r="G959" i="6"/>
  <c r="G958" i="6"/>
  <c r="G957" i="6"/>
  <c r="G955" i="6"/>
  <c r="G954" i="6"/>
  <c r="G951" i="6"/>
  <c r="G947" i="6"/>
  <c r="G946" i="6"/>
  <c r="G945" i="6"/>
  <c r="G944" i="6"/>
  <c r="G943" i="6"/>
  <c r="G942" i="6"/>
  <c r="G941" i="6"/>
  <c r="G940" i="6"/>
  <c r="G939" i="6"/>
  <c r="G938" i="6"/>
  <c r="G937" i="6"/>
  <c r="G933" i="6"/>
  <c r="G932" i="6"/>
  <c r="G928" i="6"/>
  <c r="G927" i="6"/>
  <c r="G926" i="6"/>
  <c r="G925" i="6"/>
  <c r="G924" i="6"/>
  <c r="G923" i="6"/>
  <c r="G922" i="6"/>
  <c r="G921" i="6"/>
  <c r="G920" i="6"/>
  <c r="G916" i="6"/>
  <c r="G915" i="6"/>
  <c r="G914" i="6"/>
  <c r="G913" i="6"/>
  <c r="G912" i="6"/>
  <c r="G911" i="6"/>
  <c r="G910" i="6"/>
  <c r="G909" i="6"/>
  <c r="G908" i="6"/>
  <c r="G907" i="6"/>
  <c r="G906" i="6"/>
  <c r="G905" i="6"/>
  <c r="G904" i="6"/>
  <c r="G903" i="6"/>
  <c r="G902" i="6"/>
  <c r="G901" i="6"/>
  <c r="G900" i="6"/>
  <c r="G899" i="6"/>
  <c r="G898" i="6"/>
  <c r="G897" i="6"/>
  <c r="G896" i="6"/>
  <c r="G895" i="6"/>
  <c r="G894" i="6"/>
  <c r="G893" i="6"/>
  <c r="G892" i="6"/>
  <c r="G891" i="6"/>
  <c r="G890" i="6"/>
  <c r="G889" i="6"/>
  <c r="G888" i="6"/>
  <c r="G887" i="6"/>
  <c r="G886" i="6"/>
  <c r="G885" i="6"/>
  <c r="G884" i="6"/>
  <c r="G883" i="6"/>
  <c r="G882" i="6"/>
  <c r="G881" i="6"/>
  <c r="G880" i="6"/>
  <c r="G879" i="6"/>
  <c r="G878" i="6"/>
  <c r="G877" i="6"/>
  <c r="G876" i="6"/>
  <c r="G875" i="6"/>
  <c r="G874" i="6"/>
  <c r="G870" i="6"/>
  <c r="G869" i="6"/>
  <c r="G868" i="6"/>
  <c r="G867" i="6"/>
  <c r="G866" i="6"/>
  <c r="G865" i="6"/>
  <c r="G864" i="6"/>
  <c r="G860" i="6"/>
  <c r="G859" i="6"/>
  <c r="G858" i="6"/>
  <c r="G857" i="6"/>
  <c r="G856" i="6"/>
  <c r="G855" i="6"/>
  <c r="G852" i="6"/>
  <c r="G851" i="6"/>
  <c r="G847" i="6"/>
  <c r="G846" i="6"/>
  <c r="G841" i="6"/>
  <c r="G840" i="6"/>
  <c r="G839" i="6"/>
  <c r="G838" i="6"/>
  <c r="G837" i="6"/>
  <c r="G833" i="6"/>
  <c r="G832" i="6"/>
  <c r="G831" i="6"/>
  <c r="G830" i="6"/>
  <c r="G829" i="6"/>
  <c r="G828" i="6"/>
  <c r="G827" i="6"/>
  <c r="G826" i="6"/>
  <c r="G825" i="6"/>
  <c r="G824" i="6"/>
  <c r="G823" i="6"/>
  <c r="G822" i="6"/>
  <c r="G821" i="6"/>
  <c r="G820" i="6"/>
  <c r="G819" i="6"/>
  <c r="G818" i="6"/>
  <c r="G817" i="6"/>
  <c r="G816" i="6"/>
  <c r="G815" i="6"/>
  <c r="G814" i="6"/>
  <c r="G813" i="6"/>
  <c r="G812" i="6"/>
  <c r="G811" i="6"/>
  <c r="G810" i="6"/>
  <c r="G809" i="6"/>
  <c r="G808" i="6"/>
  <c r="G807" i="6"/>
  <c r="G806" i="6"/>
  <c r="G805" i="6"/>
  <c r="G804" i="6"/>
  <c r="G803" i="6"/>
  <c r="G802" i="6"/>
  <c r="G801" i="6"/>
  <c r="G800" i="6"/>
  <c r="G799" i="6"/>
  <c r="G798" i="6"/>
  <c r="G797" i="6"/>
  <c r="G796" i="6"/>
  <c r="G795" i="6"/>
  <c r="G794" i="6"/>
  <c r="G793" i="6"/>
  <c r="G792" i="6"/>
  <c r="G791" i="6"/>
  <c r="G790" i="6"/>
  <c r="G789" i="6"/>
  <c r="G788" i="6"/>
  <c r="G787" i="6"/>
  <c r="G786" i="6"/>
  <c r="G785" i="6"/>
  <c r="G784" i="6"/>
  <c r="G783" i="6"/>
  <c r="G782" i="6"/>
  <c r="G781" i="6"/>
  <c r="G780" i="6"/>
  <c r="G779" i="6"/>
  <c r="G778" i="6"/>
  <c r="G777" i="6"/>
  <c r="G776" i="6"/>
  <c r="G775" i="6"/>
  <c r="G774" i="6"/>
  <c r="G773" i="6"/>
  <c r="G772" i="6"/>
  <c r="G771" i="6"/>
  <c r="G770" i="6"/>
  <c r="G769" i="6"/>
  <c r="G768" i="6"/>
  <c r="G767" i="6"/>
  <c r="G766" i="6"/>
  <c r="G765" i="6"/>
  <c r="G764" i="6"/>
  <c r="G763" i="6"/>
  <c r="G762" i="6"/>
  <c r="G761" i="6"/>
  <c r="G760" i="6"/>
  <c r="G759" i="6"/>
  <c r="G758" i="6"/>
  <c r="G757" i="6"/>
  <c r="G756" i="6"/>
  <c r="G755" i="6"/>
  <c r="G754" i="6"/>
  <c r="G753" i="6"/>
  <c r="G752" i="6"/>
  <c r="G751" i="6"/>
  <c r="G750" i="6"/>
  <c r="G749" i="6"/>
  <c r="G748" i="6"/>
  <c r="G747" i="6"/>
  <c r="G746" i="6"/>
  <c r="G745" i="6"/>
  <c r="G744" i="6"/>
  <c r="G743" i="6"/>
  <c r="G742" i="6"/>
  <c r="G741" i="6"/>
  <c r="G740" i="6"/>
  <c r="G739" i="6"/>
  <c r="G738" i="6"/>
  <c r="G737" i="6"/>
  <c r="G736" i="6"/>
  <c r="G735" i="6"/>
  <c r="G734" i="6"/>
  <c r="G733" i="6"/>
  <c r="G732" i="6"/>
  <c r="G731" i="6"/>
  <c r="G730" i="6"/>
  <c r="G729" i="6"/>
  <c r="G728" i="6"/>
  <c r="G727" i="6"/>
  <c r="G726" i="6"/>
  <c r="G725" i="6"/>
  <c r="G724" i="6"/>
  <c r="G723" i="6"/>
  <c r="G722" i="6"/>
  <c r="G721" i="6"/>
  <c r="G720" i="6"/>
  <c r="G719" i="6"/>
  <c r="G718" i="6"/>
  <c r="G717" i="6"/>
  <c r="G716" i="6"/>
  <c r="G715" i="6"/>
  <c r="G714" i="6"/>
  <c r="G710" i="6"/>
  <c r="G709" i="6"/>
  <c r="G708" i="6"/>
  <c r="G707" i="6"/>
  <c r="G706" i="6"/>
  <c r="G705" i="6"/>
  <c r="G704" i="6"/>
  <c r="G703" i="6"/>
  <c r="G702" i="6"/>
  <c r="G701" i="6"/>
  <c r="G700" i="6"/>
  <c r="G699" i="6"/>
  <c r="G698" i="6"/>
  <c r="G697" i="6"/>
  <c r="G696" i="6"/>
  <c r="G695" i="6"/>
  <c r="G694" i="6"/>
  <c r="G693" i="6"/>
  <c r="G692" i="6"/>
  <c r="G691" i="6"/>
  <c r="G690" i="6"/>
  <c r="G689" i="6"/>
  <c r="G688" i="6"/>
  <c r="G687" i="6"/>
  <c r="G686" i="6"/>
  <c r="G685" i="6"/>
  <c r="G684" i="6"/>
  <c r="G683" i="6"/>
  <c r="G682" i="6"/>
  <c r="G681" i="6"/>
  <c r="G680" i="6"/>
  <c r="G679" i="6"/>
  <c r="G678" i="6"/>
  <c r="G677" i="6"/>
  <c r="G676" i="6"/>
  <c r="G675" i="6"/>
  <c r="G674" i="6"/>
  <c r="G673" i="6"/>
  <c r="G672" i="6"/>
  <c r="G671" i="6"/>
  <c r="G670" i="6"/>
  <c r="G669" i="6"/>
  <c r="G668" i="6"/>
  <c r="G667" i="6"/>
  <c r="G666" i="6"/>
  <c r="G665" i="6"/>
  <c r="G664" i="6"/>
  <c r="G663" i="6"/>
  <c r="G662" i="6"/>
  <c r="G661" i="6"/>
  <c r="G660" i="6"/>
  <c r="G659" i="6"/>
  <c r="G658" i="6"/>
  <c r="G657" i="6"/>
  <c r="G656" i="6"/>
  <c r="G655" i="6"/>
  <c r="G654" i="6"/>
  <c r="G653" i="6"/>
  <c r="G652" i="6"/>
  <c r="G651" i="6"/>
  <c r="G650" i="6"/>
  <c r="G649" i="6"/>
  <c r="G648" i="6"/>
  <c r="G647" i="6"/>
  <c r="G646" i="6"/>
  <c r="G645" i="6"/>
  <c r="G644" i="6"/>
  <c r="G643" i="6"/>
  <c r="G642" i="6"/>
  <c r="G641" i="6"/>
  <c r="G640" i="6"/>
  <c r="G639" i="6"/>
  <c r="G638" i="6"/>
  <c r="G637" i="6"/>
  <c r="G636" i="6"/>
  <c r="G635" i="6"/>
  <c r="G634" i="6"/>
  <c r="G633" i="6"/>
  <c r="G632" i="6"/>
  <c r="G631" i="6"/>
  <c r="G630" i="6"/>
  <c r="G629" i="6"/>
  <c r="G628" i="6"/>
  <c r="G627" i="6"/>
  <c r="G626" i="6"/>
  <c r="G625" i="6"/>
  <c r="G624" i="6"/>
  <c r="G623" i="6"/>
  <c r="G622" i="6"/>
  <c r="G621" i="6"/>
  <c r="G620" i="6"/>
  <c r="G619" i="6"/>
  <c r="G618" i="6"/>
  <c r="G617" i="6"/>
  <c r="G616" i="6"/>
  <c r="G615" i="6"/>
  <c r="G614" i="6"/>
  <c r="G613" i="6"/>
  <c r="G612" i="6"/>
  <c r="G611" i="6"/>
  <c r="G610" i="6"/>
  <c r="G609" i="6"/>
  <c r="G608" i="6"/>
  <c r="G607" i="6"/>
  <c r="G606" i="6"/>
  <c r="G605" i="6"/>
  <c r="G604" i="6"/>
  <c r="G603" i="6"/>
  <c r="G602" i="6"/>
  <c r="G601" i="6"/>
  <c r="G600" i="6"/>
  <c r="G599" i="6"/>
  <c r="G598" i="6"/>
  <c r="G597" i="6"/>
  <c r="G596" i="6"/>
  <c r="G595" i="6"/>
  <c r="G594" i="6"/>
  <c r="G593" i="6"/>
  <c r="G592" i="6"/>
  <c r="G591" i="6"/>
  <c r="G590" i="6"/>
  <c r="G589" i="6"/>
  <c r="G588" i="6"/>
  <c r="G587" i="6"/>
  <c r="G586" i="6"/>
  <c r="G585" i="6"/>
  <c r="G584" i="6"/>
  <c r="G583" i="6"/>
  <c r="G582" i="6"/>
  <c r="G581" i="6"/>
  <c r="G580" i="6"/>
  <c r="G579" i="6"/>
  <c r="G578" i="6"/>
  <c r="G577" i="6"/>
  <c r="G576" i="6"/>
  <c r="G575" i="6"/>
  <c r="G574" i="6"/>
  <c r="G573" i="6"/>
  <c r="G572" i="6"/>
  <c r="G571" i="6"/>
  <c r="G570" i="6"/>
  <c r="G569" i="6"/>
  <c r="G568" i="6"/>
  <c r="G567" i="6"/>
  <c r="G566" i="6"/>
  <c r="G565" i="6"/>
  <c r="G564" i="6"/>
  <c r="G563" i="6"/>
  <c r="G562" i="6"/>
  <c r="G561" i="6"/>
  <c r="G560" i="6"/>
  <c r="G559" i="6"/>
  <c r="G558" i="6"/>
  <c r="G557" i="6"/>
  <c r="G556" i="6"/>
  <c r="G555" i="6"/>
  <c r="G554" i="6"/>
  <c r="G553" i="6"/>
  <c r="G552" i="6"/>
  <c r="G551" i="6"/>
  <c r="G550" i="6"/>
  <c r="G549" i="6"/>
  <c r="G548" i="6"/>
  <c r="G547" i="6"/>
  <c r="G546" i="6"/>
  <c r="G545" i="6"/>
  <c r="G544" i="6"/>
  <c r="G543" i="6"/>
  <c r="G542" i="6"/>
  <c r="G541" i="6"/>
  <c r="G540" i="6"/>
  <c r="G539" i="6"/>
  <c r="G538" i="6"/>
  <c r="G537" i="6"/>
  <c r="G536" i="6"/>
  <c r="G535" i="6"/>
  <c r="G534" i="6"/>
  <c r="G533" i="6"/>
  <c r="G532" i="6"/>
  <c r="G531" i="6"/>
  <c r="G530" i="6"/>
  <c r="G529" i="6"/>
  <c r="G528" i="6"/>
  <c r="G527" i="6"/>
  <c r="G526" i="6"/>
  <c r="G525" i="6"/>
  <c r="G524" i="6"/>
  <c r="G523" i="6"/>
  <c r="G522" i="6"/>
  <c r="G521" i="6"/>
  <c r="G520" i="6"/>
  <c r="G519" i="6"/>
  <c r="G518" i="6"/>
  <c r="G517" i="6"/>
  <c r="G516" i="6"/>
  <c r="G515" i="6"/>
  <c r="G514" i="6"/>
  <c r="G513" i="6"/>
  <c r="G512" i="6"/>
  <c r="G511" i="6"/>
  <c r="G510" i="6"/>
  <c r="G509" i="6"/>
  <c r="G508" i="6"/>
  <c r="G507" i="6"/>
  <c r="G506" i="6"/>
  <c r="G505" i="6"/>
  <c r="G504" i="6"/>
  <c r="G503" i="6"/>
  <c r="G502" i="6"/>
  <c r="G501" i="6"/>
  <c r="G500" i="6"/>
  <c r="G499" i="6"/>
  <c r="G498" i="6"/>
  <c r="G497" i="6"/>
  <c r="G494" i="6"/>
  <c r="G493" i="6"/>
  <c r="G492" i="6"/>
  <c r="G491" i="6"/>
  <c r="G490" i="6"/>
  <c r="G489" i="6"/>
  <c r="G488" i="6"/>
  <c r="G487" i="6"/>
  <c r="G486" i="6"/>
  <c r="G485" i="6"/>
  <c r="G484" i="6"/>
  <c r="G483" i="6"/>
  <c r="G482" i="6"/>
  <c r="G481" i="6"/>
  <c r="G480" i="6"/>
  <c r="G479" i="6"/>
  <c r="G478" i="6"/>
  <c r="G477" i="6"/>
  <c r="G476" i="6"/>
  <c r="G471" i="6"/>
  <c r="G469" i="6"/>
  <c r="G468" i="6"/>
  <c r="G467" i="6"/>
  <c r="G466" i="6"/>
  <c r="G465" i="6"/>
  <c r="G461" i="6"/>
  <c r="G460" i="6"/>
  <c r="G459" i="6"/>
  <c r="G458" i="6"/>
  <c r="G457" i="6"/>
  <c r="G456" i="6"/>
  <c r="G455" i="6"/>
  <c r="G454" i="6"/>
  <c r="G453" i="6"/>
  <c r="G452" i="6"/>
  <c r="G451" i="6"/>
  <c r="G450" i="6"/>
  <c r="G448" i="6"/>
  <c r="G447" i="6"/>
  <c r="G446" i="6"/>
  <c r="G445" i="6"/>
  <c r="G444" i="6"/>
  <c r="G443" i="6"/>
  <c r="G442" i="6"/>
  <c r="G441" i="6"/>
  <c r="G440" i="6"/>
  <c r="G439" i="6"/>
  <c r="G438" i="6"/>
  <c r="G437" i="6"/>
  <c r="G436" i="6"/>
  <c r="G435" i="6"/>
  <c r="G434" i="6"/>
  <c r="G433" i="6"/>
  <c r="G432" i="6"/>
  <c r="G431" i="6"/>
  <c r="G430" i="6"/>
  <c r="G429" i="6"/>
  <c r="G428" i="6"/>
  <c r="G427" i="6"/>
  <c r="G426" i="6"/>
  <c r="G425" i="6"/>
  <c r="G424" i="6"/>
  <c r="G423" i="6"/>
  <c r="G422" i="6"/>
  <c r="G421"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E387" i="6"/>
  <c r="G387" i="6" s="1"/>
  <c r="E386" i="6"/>
  <c r="G386" i="6" s="1"/>
  <c r="G385" i="6"/>
  <c r="G384" i="6"/>
  <c r="G383" i="6"/>
  <c r="E382" i="6"/>
  <c r="G382" i="6" s="1"/>
  <c r="G381" i="6"/>
  <c r="E380" i="6"/>
  <c r="G380" i="6" s="1"/>
  <c r="E379" i="6"/>
  <c r="G379" i="6" s="1"/>
  <c r="G378" i="6"/>
  <c r="E377" i="6"/>
  <c r="E341" i="6" s="1"/>
  <c r="G341" i="6" s="1"/>
  <c r="G376" i="6"/>
  <c r="G375" i="6"/>
  <c r="G374" i="6"/>
  <c r="G373" i="6"/>
  <c r="G372" i="6"/>
  <c r="G371" i="6"/>
  <c r="G370" i="6"/>
  <c r="G369" i="6"/>
  <c r="G368" i="6"/>
  <c r="G367" i="6"/>
  <c r="G366" i="6"/>
  <c r="G365" i="6"/>
  <c r="G364" i="6"/>
  <c r="G363" i="6"/>
  <c r="G362" i="6"/>
  <c r="G361" i="6"/>
  <c r="E360" i="6"/>
  <c r="G360" i="6" s="1"/>
  <c r="G359" i="6"/>
  <c r="E358" i="6"/>
  <c r="G358" i="6" s="1"/>
  <c r="G357" i="6"/>
  <c r="G356" i="6"/>
  <c r="G355" i="6"/>
  <c r="G353" i="6"/>
  <c r="G352" i="6"/>
  <c r="G351" i="6"/>
  <c r="G350" i="6"/>
  <c r="G349" i="6"/>
  <c r="G348" i="6"/>
  <c r="G347" i="6"/>
  <c r="G346" i="6"/>
  <c r="G345" i="6"/>
  <c r="G344" i="6"/>
  <c r="G343" i="6"/>
  <c r="G342" i="6"/>
  <c r="G337" i="6"/>
  <c r="G336" i="6"/>
  <c r="G335" i="6"/>
  <c r="G334" i="6"/>
  <c r="G333" i="6"/>
  <c r="G332" i="6"/>
  <c r="G331" i="6"/>
  <c r="G330" i="6"/>
  <c r="G329" i="6"/>
  <c r="G328" i="6"/>
  <c r="G327" i="6"/>
  <c r="G326" i="6"/>
  <c r="G325" i="6"/>
  <c r="G324" i="6"/>
  <c r="G323" i="6"/>
  <c r="G321" i="6"/>
  <c r="G320" i="6"/>
  <c r="G319" i="6"/>
  <c r="G318" i="6"/>
  <c r="G317" i="6"/>
  <c r="G316" i="6"/>
  <c r="G315" i="6"/>
  <c r="G312" i="6"/>
  <c r="G310" i="6"/>
  <c r="G309" i="6"/>
  <c r="G308" i="6"/>
  <c r="G307" i="6"/>
  <c r="G306" i="6"/>
  <c r="G305" i="6"/>
  <c r="G304" i="6"/>
  <c r="G303" i="6"/>
  <c r="G300" i="6"/>
  <c r="G299" i="6"/>
  <c r="G298" i="6"/>
  <c r="G297" i="6"/>
  <c r="G296" i="6"/>
  <c r="G295" i="6"/>
  <c r="G294" i="6"/>
  <c r="G293" i="6"/>
  <c r="G292" i="6"/>
  <c r="G291" i="6"/>
  <c r="G290" i="6"/>
  <c r="G289" i="6"/>
  <c r="G288" i="6"/>
  <c r="G286" i="6"/>
  <c r="G285" i="6"/>
  <c r="G283" i="6"/>
  <c r="G279" i="6"/>
  <c r="G277" i="6"/>
  <c r="G276" i="6"/>
  <c r="G275" i="6"/>
  <c r="G274" i="6"/>
  <c r="G273" i="6"/>
  <c r="G272" i="6"/>
  <c r="G271" i="6"/>
  <c r="G270" i="6"/>
  <c r="G269" i="6"/>
  <c r="G268" i="6"/>
  <c r="E267" i="6"/>
  <c r="G267" i="6" s="1"/>
  <c r="E266" i="6"/>
  <c r="G266" i="6" s="1"/>
  <c r="G265" i="6"/>
  <c r="E264" i="6"/>
  <c r="G264" i="6" s="1"/>
  <c r="G263" i="6"/>
  <c r="G262" i="6"/>
  <c r="G261" i="6"/>
  <c r="G259" i="6"/>
  <c r="G258" i="6"/>
  <c r="E257" i="6"/>
  <c r="G257" i="6" s="1"/>
  <c r="G256" i="6"/>
  <c r="E255" i="6"/>
  <c r="G255" i="6" s="1"/>
  <c r="G254" i="6"/>
  <c r="G253" i="6"/>
  <c r="E252" i="6"/>
  <c r="G252" i="6" s="1"/>
  <c r="G251" i="6"/>
  <c r="G250" i="6"/>
  <c r="G249" i="6"/>
  <c r="G247" i="6"/>
  <c r="G246" i="6"/>
  <c r="G244" i="6"/>
  <c r="G243" i="6"/>
  <c r="E241" i="6"/>
  <c r="G241" i="6" s="1"/>
  <c r="G240"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1" i="6"/>
  <c r="G189" i="6"/>
  <c r="G188" i="6"/>
  <c r="G186" i="6"/>
  <c r="G185" i="6"/>
  <c r="G184" i="6"/>
  <c r="G183" i="6"/>
  <c r="G182" i="6"/>
  <c r="G181" i="6"/>
  <c r="G179" i="6"/>
  <c r="G177" i="6"/>
  <c r="G173" i="6"/>
  <c r="G172" i="6"/>
  <c r="G171" i="6"/>
  <c r="G170" i="6"/>
  <c r="G169" i="6"/>
  <c r="G168" i="6"/>
  <c r="G166" i="6"/>
  <c r="G163" i="6"/>
  <c r="G162" i="6"/>
  <c r="G161" i="6"/>
  <c r="G160" i="6"/>
  <c r="G158" i="6"/>
  <c r="G156" i="6"/>
  <c r="G155" i="6"/>
  <c r="G153" i="6"/>
  <c r="G152" i="6"/>
  <c r="G151" i="6"/>
  <c r="G150" i="6"/>
  <c r="G149" i="6"/>
  <c r="G148" i="6"/>
  <c r="G147" i="6"/>
  <c r="G146" i="6"/>
  <c r="G145" i="6"/>
  <c r="G143" i="6"/>
  <c r="G142" i="6"/>
  <c r="G138" i="6"/>
  <c r="G136" i="6"/>
  <c r="G135" i="6"/>
  <c r="G133" i="6"/>
  <c r="G131" i="6"/>
  <c r="G130" i="6"/>
  <c r="G128" i="6"/>
  <c r="G127" i="6"/>
  <c r="G123" i="6"/>
  <c r="G121" i="6"/>
  <c r="G120" i="6"/>
  <c r="G119" i="6"/>
  <c r="G118" i="6"/>
  <c r="G116" i="6"/>
  <c r="G115" i="6"/>
  <c r="G114" i="6"/>
  <c r="G112" i="6"/>
  <c r="G111" i="6"/>
  <c r="G110" i="6"/>
  <c r="G109" i="6"/>
  <c r="G108" i="6"/>
  <c r="G107" i="6"/>
  <c r="G106" i="6"/>
  <c r="G104" i="6"/>
  <c r="G102" i="6"/>
  <c r="G98" i="6"/>
  <c r="G97" i="6"/>
  <c r="G96" i="6"/>
  <c r="G95" i="6"/>
  <c r="G94" i="6"/>
  <c r="G93" i="6"/>
  <c r="G91" i="6"/>
  <c r="G88" i="6"/>
  <c r="G87" i="6"/>
  <c r="G86" i="6"/>
  <c r="G85" i="6"/>
  <c r="G83" i="6"/>
  <c r="G81" i="6"/>
  <c r="G80" i="6"/>
  <c r="G79" i="6"/>
  <c r="G78" i="6"/>
  <c r="G76" i="6"/>
  <c r="G75" i="6"/>
  <c r="G74" i="6"/>
  <c r="G73" i="6"/>
  <c r="G72" i="6"/>
  <c r="G71" i="6"/>
  <c r="G70" i="6"/>
  <c r="G69" i="6"/>
  <c r="G67" i="6"/>
  <c r="G66" i="6"/>
  <c r="E62" i="6"/>
  <c r="G62" i="6" s="1"/>
  <c r="E56" i="6"/>
  <c r="E58" i="6" s="1"/>
  <c r="G58" i="6" s="1"/>
  <c r="G55" i="6"/>
  <c r="G50" i="6"/>
  <c r="E51" i="6" s="1"/>
  <c r="G51" i="6" s="1"/>
  <c r="G48" i="6"/>
  <c r="G46" i="6"/>
  <c r="G45" i="6"/>
  <c r="G44" i="6"/>
  <c r="G43" i="6"/>
  <c r="G42" i="6"/>
  <c r="G41" i="6"/>
  <c r="G40" i="6"/>
  <c r="G39" i="6"/>
  <c r="G38" i="6"/>
  <c r="G37" i="6"/>
  <c r="G36" i="6"/>
  <c r="G35" i="6"/>
  <c r="G34" i="6"/>
  <c r="G32" i="6"/>
  <c r="G31" i="6"/>
  <c r="G30" i="6"/>
  <c r="G27" i="6"/>
  <c r="G25" i="6"/>
  <c r="G24" i="6"/>
  <c r="G23" i="6"/>
  <c r="G22" i="6"/>
  <c r="G21" i="6"/>
  <c r="G20" i="6"/>
  <c r="G19" i="6"/>
  <c r="G18" i="6"/>
  <c r="G16" i="6"/>
  <c r="G15" i="6"/>
  <c r="G14" i="6"/>
  <c r="G12" i="6"/>
  <c r="G11" i="6"/>
  <c r="G10" i="6"/>
  <c r="G9" i="6"/>
  <c r="G8" i="6"/>
  <c r="G7" i="6"/>
  <c r="G4" i="6"/>
  <c r="G472" i="6" l="1"/>
  <c r="G1215" i="6" s="1"/>
  <c r="G1223" i="6" s="1"/>
  <c r="I52" i="6"/>
  <c r="E59" i="6"/>
  <c r="G59" i="6" s="1"/>
  <c r="G56" i="6"/>
  <c r="G377" i="6"/>
  <c r="G1224" i="6" l="1"/>
  <c r="G1225" i="6" s="1"/>
  <c r="G1226" i="6" l="1"/>
  <c r="G1227" i="6" s="1"/>
  <c r="G1228" i="6" l="1"/>
  <c r="G122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Ambrose</author>
  </authors>
  <commentList>
    <comment ref="C873" authorId="0" shapeId="0" xr:uid="{00000000-0006-0000-0000-000001000000}">
      <text>
        <r>
          <rPr>
            <sz val="9"/>
            <color indexed="81"/>
            <rFont val="Tahoma"/>
            <family val="2"/>
          </rPr>
          <t xml:space="preserve">uPVC bends are manufactured in either class 16 or class 25
</t>
        </r>
      </text>
    </comment>
  </commentList>
</comments>
</file>

<file path=xl/sharedStrings.xml><?xml version="1.0" encoding="utf-8"?>
<sst xmlns="http://schemas.openxmlformats.org/spreadsheetml/2006/main" count="6932" uniqueCount="2759">
  <si>
    <t>ITEM</t>
  </si>
  <si>
    <t>PAYMENT</t>
  </si>
  <si>
    <t>DESCRIPTION</t>
  </si>
  <si>
    <t>UNIT</t>
  </si>
  <si>
    <t>2.1.1</t>
  </si>
  <si>
    <t>m</t>
  </si>
  <si>
    <t>2.1.2</t>
  </si>
  <si>
    <t>2.1.3</t>
  </si>
  <si>
    <t>2.1.4</t>
  </si>
  <si>
    <t>8.2.1</t>
  </si>
  <si>
    <t>3.1.1</t>
  </si>
  <si>
    <t>3.1.2</t>
  </si>
  <si>
    <t>8.2.2</t>
  </si>
  <si>
    <t>1.1.1</t>
  </si>
  <si>
    <t>8.3.1</t>
  </si>
  <si>
    <t>1.1.2</t>
  </si>
  <si>
    <t>1.1.3</t>
  </si>
  <si>
    <t>1.1.4</t>
  </si>
  <si>
    <t>1.1.5</t>
  </si>
  <si>
    <t>8.3.3</t>
  </si>
  <si>
    <t>1.2.1</t>
  </si>
  <si>
    <t>8.4.1</t>
  </si>
  <si>
    <t>8.4.2</t>
  </si>
  <si>
    <t>1.2.2</t>
  </si>
  <si>
    <t>1.2.3</t>
  </si>
  <si>
    <t>1.2.4</t>
  </si>
  <si>
    <t>8.4.3</t>
  </si>
  <si>
    <t>8.4.4</t>
  </si>
  <si>
    <t>8.4.5</t>
  </si>
  <si>
    <t>1.3.1</t>
  </si>
  <si>
    <t>8.3.2</t>
  </si>
  <si>
    <t>QTY</t>
  </si>
  <si>
    <t xml:space="preserve">RATE </t>
  </si>
  <si>
    <t>AMOUNT</t>
  </si>
  <si>
    <t>8.2.6</t>
  </si>
  <si>
    <t>Box Out Holes/Form Voids</t>
  </si>
  <si>
    <t>Mild Steel Bars</t>
  </si>
  <si>
    <t>High Tensile Steel</t>
  </si>
  <si>
    <t>Y 10</t>
  </si>
  <si>
    <t>Y 12</t>
  </si>
  <si>
    <t>Y 16</t>
  </si>
  <si>
    <t>Y 20</t>
  </si>
  <si>
    <t>Y 25</t>
  </si>
  <si>
    <t>Y 32</t>
  </si>
  <si>
    <t>Y 40</t>
  </si>
  <si>
    <t>IPE 200</t>
  </si>
  <si>
    <t>Prescribed Concrete Mix</t>
  </si>
  <si>
    <t>Blinding Layer in Concrete</t>
  </si>
  <si>
    <t>Unformed Surface Finishes</t>
  </si>
  <si>
    <t>JOINTS</t>
  </si>
  <si>
    <t>SANS 1200 G</t>
  </si>
  <si>
    <t>SANS 1200 DA</t>
  </si>
  <si>
    <t>EXCAVATION</t>
  </si>
  <si>
    <t>a) Remove top soil to a nominal depth of 150mm, stockpile and maintain</t>
  </si>
  <si>
    <t>b) Excavate in all materials and use for embankments or backfill or dispose, as ordered</t>
  </si>
  <si>
    <t>c) Extra over for</t>
  </si>
  <si>
    <t>2) Hard rock excavation</t>
  </si>
  <si>
    <t>1) Intermediate excavation</t>
  </si>
  <si>
    <t>2.1.3.1</t>
  </si>
  <si>
    <t>2.1.3.2</t>
  </si>
  <si>
    <t>Restricted Excavation</t>
  </si>
  <si>
    <t>a) Excavate for restricted foundations, footings and trenches in all materials and use for backfill or embankment or dispose</t>
  </si>
  <si>
    <t>b) Extra over for</t>
  </si>
  <si>
    <t>FORMWORK</t>
  </si>
  <si>
    <t>Overhual</t>
  </si>
  <si>
    <t>Importing of materials from Commercial sources or from borrow pits for foundations</t>
  </si>
  <si>
    <t>2.1.6</t>
  </si>
  <si>
    <t>2.1.6.1</t>
  </si>
  <si>
    <t>8.3.6</t>
  </si>
  <si>
    <t>8.3.4</t>
  </si>
  <si>
    <t>BNR walls</t>
  </si>
  <si>
    <t>0.4m high floor</t>
  </si>
  <si>
    <t>Inclined Smooth formwork to a degree of Accuracy II</t>
  </si>
  <si>
    <t>Rough vertical formwork to a degree of Accuracy III</t>
  </si>
  <si>
    <t>Smooth vertical formwork to a degree of Accuracy II</t>
  </si>
  <si>
    <t>Smooth horizontal formwork to a degree of Accuracy II</t>
  </si>
  <si>
    <t>2.2.1</t>
  </si>
  <si>
    <t>2.2.1.1</t>
  </si>
  <si>
    <t>2.2.1.2</t>
  </si>
  <si>
    <t>2.2.4</t>
  </si>
  <si>
    <t>2.2.4.1</t>
  </si>
  <si>
    <t>2.2.4.2</t>
  </si>
  <si>
    <t>2.2.5</t>
  </si>
  <si>
    <t>2.2.5.1</t>
  </si>
  <si>
    <t>2.2.5.2</t>
  </si>
  <si>
    <t>2.2.6</t>
  </si>
  <si>
    <t>2.2.6.1</t>
  </si>
  <si>
    <t>t</t>
  </si>
  <si>
    <t>a) Small, circular, of diameter up to and including 0,35 m (irrespective of depth)</t>
  </si>
  <si>
    <t>d) Large, square, of aera over 0,1m² and up and including to 0,5 m ² (irrespective of depth)</t>
  </si>
  <si>
    <t>b) Small, square, of aera up to and including 0,1 m² (irrespective of depth)</t>
  </si>
  <si>
    <t>c) Large, circular, of diameter over 0,35 m up to and including 0,1 m² (irrespective of depth)</t>
  </si>
  <si>
    <t>No</t>
  </si>
  <si>
    <t>1:4 Cement/stone (19mm) no-fines concrete to subsoil drain</t>
  </si>
  <si>
    <t>Strength concrete 15 MPa/19mm in 50mm blinding layer on excavated surfaces</t>
  </si>
  <si>
    <t>2.3.1</t>
  </si>
  <si>
    <t>2.3.2</t>
  </si>
  <si>
    <t>2.3.2.2</t>
  </si>
  <si>
    <t>2.3.2.3</t>
  </si>
  <si>
    <t>2.3.2.4</t>
  </si>
  <si>
    <t>2.3.2.5</t>
  </si>
  <si>
    <t>2.3.2.6</t>
  </si>
  <si>
    <t>2.3.2.7</t>
  </si>
  <si>
    <t>CONCRETE</t>
  </si>
  <si>
    <t>2.4.1</t>
  </si>
  <si>
    <t>2.4.1.1</t>
  </si>
  <si>
    <t>2.4.2</t>
  </si>
  <si>
    <t>2.4.2.1</t>
  </si>
  <si>
    <t>2.4.3</t>
  </si>
  <si>
    <t>2.4.3.1</t>
  </si>
  <si>
    <t>2.4.3.2</t>
  </si>
  <si>
    <t>2.4.3.3</t>
  </si>
  <si>
    <t>2.4.3.4</t>
  </si>
  <si>
    <t>2.4.4</t>
  </si>
  <si>
    <t>2.4.4.1</t>
  </si>
  <si>
    <t>2.4.4.2</t>
  </si>
  <si>
    <t>2.4.4.3</t>
  </si>
  <si>
    <t>REINFORCEMENT</t>
  </si>
  <si>
    <t>10mm x 10mm Polysulfide joint sealant with primer complete with 10 x 10 form</t>
  </si>
  <si>
    <t>2.6.1</t>
  </si>
  <si>
    <t>SANS 1200 H</t>
  </si>
  <si>
    <t>Sum</t>
  </si>
  <si>
    <t>Supply and Fabrication of Steel</t>
  </si>
  <si>
    <t>8.3.1.1</t>
  </si>
  <si>
    <t>8.3.1.2</t>
  </si>
  <si>
    <t>Supply and Fabrication</t>
  </si>
  <si>
    <t>Preperation of shop drawings for complete project</t>
  </si>
  <si>
    <t>Normal delivery</t>
  </si>
  <si>
    <t>8.3.2.1</t>
  </si>
  <si>
    <t>8.3.2.2</t>
  </si>
  <si>
    <t>Erection on site</t>
  </si>
  <si>
    <t>Erection of bolts</t>
  </si>
  <si>
    <t>M20</t>
  </si>
  <si>
    <t>M24</t>
  </si>
  <si>
    <t>M30</t>
  </si>
  <si>
    <t>8.3.5</t>
  </si>
  <si>
    <t>Site Welding</t>
  </si>
  <si>
    <t>5mm weld for Beam-Column connections</t>
  </si>
  <si>
    <t>5mm weld for Column-Base connections</t>
  </si>
  <si>
    <t>Holding down (HD) bolts for column bases</t>
  </si>
  <si>
    <t>Delivery to site</t>
  </si>
  <si>
    <t>8.3.7</t>
  </si>
  <si>
    <t>Handrails</t>
  </si>
  <si>
    <t>Handrail assembly complete, including all rails, stanchions, bends, end closures, bolts, nuts, washers etc (grade 304 stainless steel industrial type)</t>
  </si>
  <si>
    <t>8.3.8</t>
  </si>
  <si>
    <t>Ladders, complete and installed (See drawing F0060-G100 for details, use an average height of 2,5m per ladder</t>
  </si>
  <si>
    <t>Ladders</t>
  </si>
  <si>
    <t>Flooring</t>
  </si>
  <si>
    <t>For a maximum span up to 1.5m</t>
  </si>
  <si>
    <t>For a maximum span up to 1.8m</t>
  </si>
  <si>
    <t>For a maximum span up to 2.1m</t>
  </si>
  <si>
    <t>Open grid floors complete and installed with Frames (Medium duty walkway, Vitagrid VE or similar approved)</t>
  </si>
  <si>
    <t>8.3.9</t>
  </si>
  <si>
    <t>8.3.10</t>
  </si>
  <si>
    <t>Non-destructive testing</t>
  </si>
  <si>
    <t>Load test and load certificate by an accredited supplier for structural steel items. Engineer to supply the required design capacity details.</t>
  </si>
  <si>
    <t>8.3.13</t>
  </si>
  <si>
    <t>Corrosion Protection</t>
  </si>
  <si>
    <t>Hot dip galvanising of structural steel items</t>
  </si>
  <si>
    <t>Copon coated or fusion bonded powdered epoxy of structural steel items</t>
  </si>
  <si>
    <t>TOTAL SECTION 2</t>
  </si>
  <si>
    <t>3.2.1</t>
  </si>
  <si>
    <t>3.2.2</t>
  </si>
  <si>
    <t>3.3.1</t>
  </si>
  <si>
    <t>3.3.2</t>
  </si>
  <si>
    <t>3.4.1</t>
  </si>
  <si>
    <t>3.4.2</t>
  </si>
  <si>
    <t>3.4.3</t>
  </si>
  <si>
    <t>3.4.4</t>
  </si>
  <si>
    <t>3.5.1</t>
  </si>
  <si>
    <t>SABS 1200 A</t>
  </si>
  <si>
    <t>FIXED COST ITEMS</t>
  </si>
  <si>
    <t>Contractual Requirements</t>
  </si>
  <si>
    <t>SABS 1200 AB</t>
  </si>
  <si>
    <t>Establish facilities on site</t>
  </si>
  <si>
    <t>a) Facilities for Engineer</t>
  </si>
  <si>
    <t>PS 7</t>
  </si>
  <si>
    <t>Site office, conference room, car port, toilet facilities and office furniture</t>
  </si>
  <si>
    <t>Prov Sum</t>
  </si>
  <si>
    <t>PSAB 1</t>
  </si>
  <si>
    <t>Survey equipment</t>
  </si>
  <si>
    <t>One Contract Notice Board</t>
  </si>
  <si>
    <t>b) Facilities for Contractor</t>
  </si>
  <si>
    <t>Offices and stores, workshop, housing, ablution- and latrine facilities, plant and tools</t>
  </si>
  <si>
    <t>1.1.6</t>
  </si>
  <si>
    <t>Water supply, electrical power, reticulation of water and access to site</t>
  </si>
  <si>
    <t>1.1.7</t>
  </si>
  <si>
    <t>PS 10</t>
  </si>
  <si>
    <t>Conformity with RDP requirements</t>
  </si>
  <si>
    <t>1.1.8</t>
  </si>
  <si>
    <t>Additional Fixed Cost liabilities (particulars to be supplied)</t>
  </si>
  <si>
    <t>i) .................................</t>
  </si>
  <si>
    <t>ii) .................................</t>
  </si>
  <si>
    <t>iii) .................................</t>
  </si>
  <si>
    <t>iv) .................................</t>
  </si>
  <si>
    <t>v) .................................</t>
  </si>
  <si>
    <t>1.1.9</t>
  </si>
  <si>
    <t>Removal of site facilities</t>
  </si>
  <si>
    <t>1.1.10</t>
  </si>
  <si>
    <t>Allowance for OHS &amp; Environmental management</t>
  </si>
  <si>
    <t>TIME RELATED ITEMS</t>
  </si>
  <si>
    <t>Operate and maintain facilities on site</t>
  </si>
  <si>
    <t>8.4.2.1</t>
  </si>
  <si>
    <t>a) Facilities for Engineer for duration of construction (SABS 1200 AB)</t>
  </si>
  <si>
    <t>Survey equipment and survey assistant</t>
  </si>
  <si>
    <t>Resident Engineer : Cell phone for site purposes</t>
  </si>
  <si>
    <t>8.4.2.2</t>
  </si>
  <si>
    <t>b) Facilities for Contractor for duration of construction</t>
  </si>
  <si>
    <t>1.2.6</t>
  </si>
  <si>
    <t>Offices and stores, workshop, housing, ablution- and latrine facilities, plant and equipment</t>
  </si>
  <si>
    <t>1.2.7</t>
  </si>
  <si>
    <t>1.2.8</t>
  </si>
  <si>
    <t>Construction Supervision for the duration of the contract</t>
  </si>
  <si>
    <t>1.2.9</t>
  </si>
  <si>
    <t>Company and head office overhead costs</t>
  </si>
  <si>
    <t>1.2.10</t>
  </si>
  <si>
    <t>1.2.11</t>
  </si>
  <si>
    <t>Additional Time Related Items (particulars to be provided)</t>
  </si>
  <si>
    <t>i) ............................</t>
  </si>
  <si>
    <t>ii) ............................</t>
  </si>
  <si>
    <t>iii) ............................</t>
  </si>
  <si>
    <t>iv) ............................</t>
  </si>
  <si>
    <t>v) ............................</t>
  </si>
  <si>
    <t>1.2.12</t>
  </si>
  <si>
    <t>1.2.13</t>
  </si>
  <si>
    <t>Allowance for CLO</t>
  </si>
  <si>
    <t>TEMPORARY WORK</t>
  </si>
  <si>
    <t>8.8.1</t>
  </si>
  <si>
    <t>Construction and maintenance of all access roads and work for the duration of the contract</t>
  </si>
  <si>
    <t>CONTROL TESTING</t>
  </si>
  <si>
    <t>Preliminary Sum allowed for laboratory tests by an independent laboratory when required by the Engineer</t>
  </si>
  <si>
    <t>Percentage add on to Item 1.5.1 for overheads, administration and profit</t>
  </si>
  <si>
    <t>%</t>
  </si>
  <si>
    <t>SECTION 2: BNR REACTOR</t>
  </si>
  <si>
    <t>TOTAL SECTION 1</t>
  </si>
  <si>
    <t>Asbuilt data collection by profesional surveyor</t>
  </si>
  <si>
    <t>Resident Engineer : Accomodation</t>
  </si>
  <si>
    <t>Rate Only</t>
  </si>
  <si>
    <t>Floor 0,4m high</t>
  </si>
  <si>
    <t>Columns</t>
  </si>
  <si>
    <t>0.3m high walk way side</t>
  </si>
  <si>
    <t>0.3m high platform side</t>
  </si>
  <si>
    <t>Channel &amp; Overflow Boxes</t>
  </si>
  <si>
    <t>Stair Risers</t>
  </si>
  <si>
    <t>Stair Sides</t>
  </si>
  <si>
    <t>2.2.4.3</t>
  </si>
  <si>
    <t>2.2.4.4</t>
  </si>
  <si>
    <t>2.2.4.5</t>
  </si>
  <si>
    <t>2.2.4.6</t>
  </si>
  <si>
    <t>2.2.4.7</t>
  </si>
  <si>
    <t>2.2.4.8</t>
  </si>
  <si>
    <t>Inclined wall fillets</t>
  </si>
  <si>
    <t>2.2.5.3</t>
  </si>
  <si>
    <t>2.2.5.4</t>
  </si>
  <si>
    <t>Walkway</t>
  </si>
  <si>
    <t>Platform</t>
  </si>
  <si>
    <t>Channel</t>
  </si>
  <si>
    <t>Stairs</t>
  </si>
  <si>
    <t>BNR floor</t>
  </si>
  <si>
    <t>Mixer platform</t>
  </si>
  <si>
    <t>2.4.3.5</t>
  </si>
  <si>
    <t>2.4.3.6</t>
  </si>
  <si>
    <t>2.4.3.7</t>
  </si>
  <si>
    <t>Walkways</t>
  </si>
  <si>
    <t>Columns &amp; Wall panels</t>
  </si>
  <si>
    <t>Overflow box &amp; Channels</t>
  </si>
  <si>
    <t>Steps</t>
  </si>
  <si>
    <t>1.4.1</t>
  </si>
  <si>
    <t>1.4.2</t>
  </si>
  <si>
    <t xml:space="preserve">Note: 50mm chamfers to all corners included in formwork rates </t>
  </si>
  <si>
    <r>
      <t>a) Wood-floated finish (</t>
    </r>
    <r>
      <rPr>
        <i/>
        <sz val="9"/>
        <color theme="1"/>
        <rFont val="Arial"/>
        <family val="2"/>
      </rPr>
      <t>Top of Walls</t>
    </r>
    <r>
      <rPr>
        <sz val="9"/>
        <color theme="1"/>
        <rFont val="Arial"/>
        <family val="2"/>
      </rPr>
      <t>)</t>
    </r>
  </si>
  <si>
    <r>
      <t>b) Steel-floated finish (</t>
    </r>
    <r>
      <rPr>
        <i/>
        <sz val="9"/>
        <color theme="1"/>
        <rFont val="Arial"/>
        <family val="2"/>
      </rPr>
      <t>Walkways; 50mm Blinding</t>
    </r>
    <r>
      <rPr>
        <sz val="9"/>
        <color theme="1"/>
        <rFont val="Arial"/>
        <family val="2"/>
      </rPr>
      <t>)</t>
    </r>
  </si>
  <si>
    <r>
      <t>c) Power-floated finish (</t>
    </r>
    <r>
      <rPr>
        <i/>
        <sz val="9"/>
        <color theme="1"/>
        <rFont val="Arial"/>
        <family val="2"/>
      </rPr>
      <t>BNR Floor</t>
    </r>
    <r>
      <rPr>
        <sz val="9"/>
        <color theme="1"/>
        <rFont val="Arial"/>
        <family val="2"/>
      </rPr>
      <t>)</t>
    </r>
  </si>
  <si>
    <t>PIPEWORK</t>
  </si>
  <si>
    <t>SECTION 3: CLARIFIERS</t>
  </si>
  <si>
    <t>3.1</t>
  </si>
  <si>
    <t>3.1.3</t>
  </si>
  <si>
    <t>3.1.3.1</t>
  </si>
  <si>
    <t>3.1.3.2</t>
  </si>
  <si>
    <t>3.1.4</t>
  </si>
  <si>
    <t>3.1.4.1</t>
  </si>
  <si>
    <t>3.1.4.2</t>
  </si>
  <si>
    <t>3.1.4.2.1</t>
  </si>
  <si>
    <t>3.1.4.2.2</t>
  </si>
  <si>
    <t>3.1.6</t>
  </si>
  <si>
    <t>3.1.6.1</t>
  </si>
  <si>
    <t>3.2</t>
  </si>
  <si>
    <t/>
  </si>
  <si>
    <t>3.2.1.1</t>
  </si>
  <si>
    <t>3.2.1.2</t>
  </si>
  <si>
    <t>3.2.4</t>
  </si>
  <si>
    <t>3.2.4.1</t>
  </si>
  <si>
    <t>3.2.5</t>
  </si>
  <si>
    <t>3.2.5.1</t>
  </si>
  <si>
    <t>3.2.5.2</t>
  </si>
  <si>
    <t>3.3</t>
  </si>
  <si>
    <t>3.3.2.2</t>
  </si>
  <si>
    <t>3.3.2.3</t>
  </si>
  <si>
    <t>3.3.2.4</t>
  </si>
  <si>
    <t>3.3.2.5</t>
  </si>
  <si>
    <t>3.3.2.6</t>
  </si>
  <si>
    <t>3.3.2.7</t>
  </si>
  <si>
    <t>3.4</t>
  </si>
  <si>
    <t>3.4.1.1</t>
  </si>
  <si>
    <t>3.4.2.1</t>
  </si>
  <si>
    <t>3.4.3.1</t>
  </si>
  <si>
    <t>3.4.3.2</t>
  </si>
  <si>
    <t>3.4.3.3</t>
  </si>
  <si>
    <t>3.4.3.4</t>
  </si>
  <si>
    <t>3.4.3.5</t>
  </si>
  <si>
    <t>3.4.3.6</t>
  </si>
  <si>
    <t>3.4.4.1</t>
  </si>
  <si>
    <t>3.4.4.2</t>
  </si>
  <si>
    <t>0.3m high to outside footing curved to Radius 8200</t>
  </si>
  <si>
    <t>1.1m high floor side curved to radius 1750</t>
  </si>
  <si>
    <t>0.3m high to inside footing curved to radius 7200</t>
  </si>
  <si>
    <t>0.85m high to floor side curved to Radius 1500</t>
  </si>
  <si>
    <t>4.56m high to outside wallg curved to Radius 7850</t>
  </si>
  <si>
    <t>4.2m high to inside wall curved to Radius 7550</t>
  </si>
  <si>
    <t>0.37m high to canal overflow wall curved to Radius 7150</t>
  </si>
  <si>
    <t>0.37m high to canal overflow wall curved to Radius 7000</t>
  </si>
  <si>
    <t>0.2m high to scour box floor</t>
  </si>
  <si>
    <t>5.37m high to scour box walls</t>
  </si>
  <si>
    <t>0.9m high to overflow box</t>
  </si>
  <si>
    <t>Canal overflow soffit</t>
  </si>
  <si>
    <t>Overflow box soffit</t>
  </si>
  <si>
    <t>Canal overflow lip curved to Radius 7000</t>
  </si>
  <si>
    <t>Floor</t>
  </si>
  <si>
    <t>Footing</t>
  </si>
  <si>
    <t>Center Column</t>
  </si>
  <si>
    <t>Walls</t>
  </si>
  <si>
    <t>Canal Overflow</t>
  </si>
  <si>
    <t>Scour box &amp; Overflow box</t>
  </si>
  <si>
    <t>TOTAL SECTION 3</t>
  </si>
  <si>
    <t>14.1</t>
  </si>
  <si>
    <t>SABS 1200DM</t>
  </si>
  <si>
    <t>EARTHWORKS (Roads, Subgrade)</t>
  </si>
  <si>
    <t>14.1.1</t>
  </si>
  <si>
    <t>Clear and Grub the site to the satisfaciton of the Engineer</t>
  </si>
  <si>
    <t>Ha</t>
  </si>
  <si>
    <t>14.1.2</t>
  </si>
  <si>
    <t>Removal of topsoil to a nominal depth of 100mm, stockpile for use on sidewalks and disposal of surplus/unsuitable material, stockpiling and maintaining</t>
  </si>
  <si>
    <t>m3</t>
  </si>
  <si>
    <t>14.1.3</t>
  </si>
  <si>
    <t>Supply, place and level dumprock to stabilize roadbed (only on instruction of the Engineer)</t>
  </si>
  <si>
    <t>14.1.4</t>
  </si>
  <si>
    <t>Cut to fill and compact to 90% Mod. AASHTO density</t>
  </si>
  <si>
    <t>14.1.5</t>
  </si>
  <si>
    <t>Borrow to fill and compact to 90% Mod. AASHTO density (behind kerbs etc.)</t>
  </si>
  <si>
    <t xml:space="preserve">Cut to spoil </t>
  </si>
  <si>
    <t>14.1.6</t>
  </si>
  <si>
    <t>Cut to stockpile</t>
  </si>
  <si>
    <t>14.1.7</t>
  </si>
  <si>
    <t>Material bladed to windrow on instruction from the Engineer</t>
  </si>
  <si>
    <t>14.1.8</t>
  </si>
  <si>
    <t>14.1.9</t>
  </si>
  <si>
    <t xml:space="preserve">Surface finishes: </t>
  </si>
  <si>
    <t>14.1.9.1</t>
  </si>
  <si>
    <t>Topsoiling: Placing and compact 80mm thick Topsoil on sidewalks 1000mm wide behind kerbs of material from stockpile</t>
  </si>
  <si>
    <t>m2</t>
  </si>
  <si>
    <t>14.1.9.2</t>
  </si>
  <si>
    <t>Grassing: Placing and compacting of grass as approved and indicated by the engineer</t>
  </si>
  <si>
    <t>14.1.10</t>
  </si>
  <si>
    <t>ROAD BED</t>
  </si>
  <si>
    <t>14.1.10.1</t>
  </si>
  <si>
    <t>Treatment / Preperation of road-bed material and compaction of material to:</t>
  </si>
  <si>
    <t>14.1.10.1.1</t>
  </si>
  <si>
    <t>14.1.10.2</t>
  </si>
  <si>
    <t>In-place treatment of road-bed in intermediate or hard rock material by:</t>
  </si>
  <si>
    <t>14.1.10.2.1</t>
  </si>
  <si>
    <t>1) Ripping</t>
  </si>
  <si>
    <t>14.1.10.2.2</t>
  </si>
  <si>
    <t>2) Blasting</t>
  </si>
  <si>
    <t>SELECTED LAYER</t>
  </si>
  <si>
    <t>Material obtained from a commercial source:</t>
  </si>
  <si>
    <t>14.2</t>
  </si>
  <si>
    <t>SABS 1200ME</t>
  </si>
  <si>
    <t>SUBBASE</t>
  </si>
  <si>
    <t>14.2.2</t>
  </si>
  <si>
    <t>8.3.3 PSME 2.1</t>
  </si>
  <si>
    <t>Process subbase material by the following processes, as relevant, and use in the subbase:</t>
  </si>
  <si>
    <t>d) Stabilization</t>
  </si>
  <si>
    <t>Extra-over Item 14.2.4.4 for processing subbase material for chemical stabilization</t>
  </si>
  <si>
    <t>Stabilizing agent:</t>
  </si>
  <si>
    <t>b) Portland Cement</t>
  </si>
  <si>
    <t>SABS
1200 MJ</t>
  </si>
  <si>
    <t>SEGMENTED PAVING BLOCKS</t>
  </si>
  <si>
    <t>Construction of paving complete by using concrete interlocking paving blocks, type S-A Natural Grey colour" laid to constant pattern  including 20mm thick bedding and jointing sand with "Hyvar-X" weedkiller mixed into bedding sand at a rate of 35g/m2 and rolling to locked-up conditions"</t>
  </si>
  <si>
    <t>60mm Blocks</t>
  </si>
  <si>
    <t>Extra over for blend colour</t>
  </si>
  <si>
    <t>SABS 1200 MK</t>
  </si>
  <si>
    <t>CONCRETE KERBING AND CHANNELLING</t>
  </si>
  <si>
    <t>Supply and place precast MOUNTABLE concrete kerbing as detailed on drawings (Class 25/20 concrete)</t>
  </si>
  <si>
    <t>Figure 8c pre-cast kerbing</t>
  </si>
  <si>
    <t>Supply and place pre-cast concrete 150mm wide END STRIP as shown on drawing (Class 25/20 concrete)</t>
  </si>
  <si>
    <t>Supply and place cast in-situ concrete TRANSITION kerbs 2.0m long between any two different types of kerbing (Class 25/20 concrete)</t>
  </si>
  <si>
    <t>TOTAL SECTION 14</t>
  </si>
  <si>
    <t>G5 / GWC / 45 / 6 Compacted to 95% of Mod. AASHTO Density (Layer thickness: 150mm)</t>
  </si>
  <si>
    <t>C4 / SG / 1200 / 12 Compacted to 100% of Mod. AASHTO Density (Layer thickness: 150mm)</t>
  </si>
  <si>
    <t>G7 / GS / 15 / 12 Compacted to 93% of Mod. AASHTO Density (Layer thickness: 150mm)</t>
  </si>
  <si>
    <t>1) Minimum of 90% of Mod. AASHTO denstiy (Layer thickness: 150mm)</t>
  </si>
  <si>
    <t>14.1.11</t>
  </si>
  <si>
    <t>14.1.11.1</t>
  </si>
  <si>
    <t>14.1.11.1.1</t>
  </si>
  <si>
    <t>14.2.1</t>
  </si>
  <si>
    <t>14.2.1.1</t>
  </si>
  <si>
    <t>14.2.1.2</t>
  </si>
  <si>
    <t>14.2.3</t>
  </si>
  <si>
    <t>14.2.3.1</t>
  </si>
  <si>
    <t>14.3.1</t>
  </si>
  <si>
    <t>14.3.2</t>
  </si>
  <si>
    <t>14.4.1</t>
  </si>
  <si>
    <t>Supply and install mild steel connector pipework to BNR Reactor, including, puddle pipes flange adaptors, etc complete. All steel pipes to be hot diped galvanised coated.</t>
  </si>
  <si>
    <t>Top of Mass Concrete Pipe Encasement</t>
  </si>
  <si>
    <t>Y 8</t>
  </si>
  <si>
    <t>Structural Concrete 30 MPa</t>
  </si>
  <si>
    <t>Weir</t>
  </si>
  <si>
    <t>Mass Concrete for pipe encasement</t>
  </si>
  <si>
    <t>b) Steel-floated finish to deg accuracy II - Floor &amp; Top of Wall</t>
  </si>
  <si>
    <t>MANUFACTURE (OR SUPPLY) AND ERECT PRECAST ELEMENTS</t>
  </si>
  <si>
    <t>GROUTING</t>
  </si>
  <si>
    <t>8.7</t>
  </si>
  <si>
    <t>SABS 1200 G</t>
  </si>
  <si>
    <t>HD BOTLS AND MISCELLANEOUS METAL WORK</t>
  </si>
  <si>
    <t>4.1.1</t>
  </si>
  <si>
    <t>4.1.1.1</t>
  </si>
  <si>
    <t>4.1.1.2</t>
  </si>
  <si>
    <t>4.1.1.3</t>
  </si>
  <si>
    <t>4.1.1.3.1</t>
  </si>
  <si>
    <t>4.1.1.3.2</t>
  </si>
  <si>
    <t>4.1.1.4</t>
  </si>
  <si>
    <t>4.1.1.4.1</t>
  </si>
  <si>
    <t>4.1.1.4.2</t>
  </si>
  <si>
    <t>4.1.1.4.2.1</t>
  </si>
  <si>
    <t>4.1.1.4.2.2</t>
  </si>
  <si>
    <t>4.1.2</t>
  </si>
  <si>
    <t>4.1.2.4</t>
  </si>
  <si>
    <t>4.1.2.4.1</t>
  </si>
  <si>
    <t>4.1.2.4.2</t>
  </si>
  <si>
    <t>4.1.2.10</t>
  </si>
  <si>
    <t>4.1.2.10.1</t>
  </si>
  <si>
    <t>4.1.3</t>
  </si>
  <si>
    <t>2.3.1.1</t>
  </si>
  <si>
    <t>2.3.2.1</t>
  </si>
  <si>
    <t>4.1.4</t>
  </si>
  <si>
    <t>TOTAL SECTION 4</t>
  </si>
  <si>
    <t>5.1.1</t>
  </si>
  <si>
    <t>5.1.2</t>
  </si>
  <si>
    <t>5.1.3</t>
  </si>
  <si>
    <t>5.1.3.1</t>
  </si>
  <si>
    <t>5.1.3.2</t>
  </si>
  <si>
    <t>5.1.6</t>
  </si>
  <si>
    <t>5.1.6.1</t>
  </si>
  <si>
    <t>5.2.4</t>
  </si>
  <si>
    <t>5.2.4.1</t>
  </si>
  <si>
    <t>5.3.1</t>
  </si>
  <si>
    <t>5.3.1.2</t>
  </si>
  <si>
    <t>5.3.2</t>
  </si>
  <si>
    <t>5.3.2.1</t>
  </si>
  <si>
    <t>5.4.1</t>
  </si>
  <si>
    <t>5.4.1.1</t>
  </si>
  <si>
    <t>5.4.2</t>
  </si>
  <si>
    <t>5.4.2.1</t>
  </si>
  <si>
    <t>5.4.3</t>
  </si>
  <si>
    <t>5.4.3.1</t>
  </si>
  <si>
    <t>5.4.4</t>
  </si>
  <si>
    <t>5.4.4.1</t>
  </si>
  <si>
    <t>a) Wood-floated finish to degree Accuracy II - FLOOR</t>
  </si>
  <si>
    <t>5.4.4.2</t>
  </si>
  <si>
    <t>b) Steel-floated finish to deg accuracy II - Top of Wall</t>
  </si>
  <si>
    <t>BRICKWORK</t>
  </si>
  <si>
    <t>Build the following brickwork according to the drawings and specifications including joints, brickforce, dpc etc</t>
  </si>
  <si>
    <t>5.5.1</t>
  </si>
  <si>
    <t>5.5.1.1</t>
  </si>
  <si>
    <t>For supply of material - 230mm Brickwork to exterior/interior walls in Face Brick FBS in stretcher bond (Allow R6600 / 1000 bricks)</t>
  </si>
  <si>
    <t>5.5.1.2</t>
  </si>
  <si>
    <t>Labour only - 230mm Brickwork to exterior/interior walls in Face Brick FBS in stretcher bond (Allow R6600 / 1000 bricks)</t>
  </si>
  <si>
    <t>GEO PIPE</t>
  </si>
  <si>
    <t>5.6.1</t>
  </si>
  <si>
    <t>Perforated Pipe</t>
  </si>
  <si>
    <t>5.7.1</t>
  </si>
  <si>
    <t>TOTAL SECTION 5</t>
  </si>
  <si>
    <t>1.8m high weir &amp; 1.0m high weir</t>
  </si>
  <si>
    <t>SECTION 4: NEW BOX COLLECTING SEWAGE FROM SLUDGE DRYING BEDS &amp; SPLITTER BOX</t>
  </si>
  <si>
    <t>SECTION 5: SLUDGE DRYING BEDS</t>
  </si>
  <si>
    <t>SECTION 6: BNR BALANCING PUMP STATION</t>
  </si>
  <si>
    <t>Footings</t>
  </si>
  <si>
    <t>Floor above N.G.L.</t>
  </si>
  <si>
    <t>Plinths</t>
  </si>
  <si>
    <t>A1 - 250mm Ø x 90° Flanged Mild Steel Medium Radius Bend</t>
  </si>
  <si>
    <t xml:space="preserve">A2 - 250mmØ RSV gate valve 16 Bar rated (AVK or similar approved) </t>
  </si>
  <si>
    <t>A3 - 250mmØ Distance Piece Flanged Both Ends</t>
  </si>
  <si>
    <t>A4 -250mm Ø x 45° Flanged Mild Steel Medium Radius Bend</t>
  </si>
  <si>
    <t>A5 - 250mmØ Distance Piece Flanged Both Ends</t>
  </si>
  <si>
    <t xml:space="preserve">A6 - 250 mmØ x 45° Mild Steel Lateral Tee </t>
  </si>
  <si>
    <t>A7 - 250mmØ Distance Piece Flanged One End with Thrust Ring</t>
  </si>
  <si>
    <t>A8 - 250mmØ Mild Steel Distance Piece with Flange Adapter Welded on Site to Suit uPvc Class 9 Pipe</t>
  </si>
  <si>
    <t>A9 - 250mmØ Mild Steel Distance Piece</t>
  </si>
  <si>
    <t>B1 - 250mmØ Bellmouth Flanged One End</t>
  </si>
  <si>
    <t>B2 -250mm Ø x 90° Flanged Mild Steel Short Radius Bend</t>
  </si>
  <si>
    <t>B3 - 250mmØ Distance Piece Flanged Both Ends</t>
  </si>
  <si>
    <t>B4 - 250mmØ x 250mmØ Tee</t>
  </si>
  <si>
    <t>B5 - 250mmØ Mild Steel Distance Piece</t>
  </si>
  <si>
    <t xml:space="preserve">B6 - 250mmØ RSV gate valve 16 Bar rated (AVK or similar approved) </t>
  </si>
  <si>
    <t>Structural Concrete 25 MPa</t>
  </si>
  <si>
    <t>300mm x 400mm Ground Beams</t>
  </si>
  <si>
    <t>200mm Floor</t>
  </si>
  <si>
    <t>300mm Plinths</t>
  </si>
  <si>
    <t>a) Wood-floated finish</t>
  </si>
  <si>
    <t>b) Steel-floated finish</t>
  </si>
  <si>
    <t>No.</t>
  </si>
  <si>
    <t>WINDOWS</t>
  </si>
  <si>
    <t>Install and supply Windblock windows as per drawing specifications (400mm x 400mm)</t>
  </si>
  <si>
    <t>Install and supply Windblock Ventilation holes as per drawing specs (400mm x 400mm)</t>
  </si>
  <si>
    <t>DOORS</t>
  </si>
  <si>
    <t>Provisional Sum Allowed for the supply and installation of a steel door</t>
  </si>
  <si>
    <t>TOTAL SECTION 6</t>
  </si>
  <si>
    <t>7.1.1</t>
  </si>
  <si>
    <t>7.1.2</t>
  </si>
  <si>
    <t>7.1.3</t>
  </si>
  <si>
    <t>7.1.3.1</t>
  </si>
  <si>
    <t>7.1.3.2</t>
  </si>
  <si>
    <t>7.1.4</t>
  </si>
  <si>
    <t>7.1.4.1</t>
  </si>
  <si>
    <t>7.1.4.2</t>
  </si>
  <si>
    <t>7.1.4.2.1</t>
  </si>
  <si>
    <t>7.1.4.2.2</t>
  </si>
  <si>
    <t>7.1.6</t>
  </si>
  <si>
    <t>7.1.6.1</t>
  </si>
  <si>
    <t>7.2.1</t>
  </si>
  <si>
    <t>7.2.1.1</t>
  </si>
  <si>
    <t>7.2.4</t>
  </si>
  <si>
    <t>7.2.4.1</t>
  </si>
  <si>
    <t>7.2.5</t>
  </si>
  <si>
    <t>7.2.5.1</t>
  </si>
  <si>
    <t>Cantilever Slab</t>
  </si>
  <si>
    <t>7.2.10</t>
  </si>
  <si>
    <t>7.2.10.1</t>
  </si>
  <si>
    <t>7.2.10.2</t>
  </si>
  <si>
    <t>7.2.10.3</t>
  </si>
  <si>
    <t>7.2.10.4</t>
  </si>
  <si>
    <t>d) Large, square, of aera over 0,1m² and up and including to 0,5 m ² (irrespective of depth) - Refer to Drawing F0060-02-G1102</t>
  </si>
  <si>
    <t>7.3.1</t>
  </si>
  <si>
    <t>7.3.1.2</t>
  </si>
  <si>
    <t>7.3.2</t>
  </si>
  <si>
    <t>7.3.2.2</t>
  </si>
  <si>
    <t>7.3.2.3</t>
  </si>
  <si>
    <t>7.3.2.4</t>
  </si>
  <si>
    <t>7.3.2.5</t>
  </si>
  <si>
    <t>7.3.2.6</t>
  </si>
  <si>
    <t>7.4.2</t>
  </si>
  <si>
    <t>7.4.2.1</t>
  </si>
  <si>
    <t>7.4.3</t>
  </si>
  <si>
    <t>7.4.3.1</t>
  </si>
  <si>
    <t>7.4.3.2</t>
  </si>
  <si>
    <t>7.4.4</t>
  </si>
  <si>
    <t>a) Wood-floated finish to degree Accuracy II</t>
  </si>
  <si>
    <t>7.4.4.2</t>
  </si>
  <si>
    <t>7.5.1</t>
  </si>
  <si>
    <t>7.5.2</t>
  </si>
  <si>
    <t>7.5.3</t>
  </si>
  <si>
    <t>7.7.1</t>
  </si>
  <si>
    <t>a) Under bases (or beds) - SLUICE GATE</t>
  </si>
  <si>
    <t>7.8.1</t>
  </si>
  <si>
    <t>RENOVATIONS &amp; MAINTENANCE</t>
  </si>
  <si>
    <t>7.9.1</t>
  </si>
  <si>
    <t>LIGHTS &amp; ELECTRICAL FITTINGS</t>
  </si>
  <si>
    <t>7.9.1.1</t>
  </si>
  <si>
    <t>Repair electrical work &amp; Ligthing</t>
  </si>
  <si>
    <t>7.9.2.1</t>
  </si>
  <si>
    <t>7.9.2.1.1</t>
  </si>
  <si>
    <t>Patch</t>
  </si>
  <si>
    <t>7.9.2.1.2</t>
  </si>
  <si>
    <t>Plaster</t>
  </si>
  <si>
    <t>Paint</t>
  </si>
  <si>
    <t>7.9.2.2</t>
  </si>
  <si>
    <t>WALLS</t>
  </si>
  <si>
    <t>7.9.2.2.1</t>
  </si>
  <si>
    <t>7.9.2.2.2</t>
  </si>
  <si>
    <t>7.9.3</t>
  </si>
  <si>
    <t>FLOORS</t>
  </si>
  <si>
    <t>7.9.3.1</t>
  </si>
  <si>
    <t>Repair with Self Levelling Screed</t>
  </si>
  <si>
    <t>7.9.3.2</t>
  </si>
  <si>
    <t>7.9.4</t>
  </si>
  <si>
    <t>7.9.4.1</t>
  </si>
  <si>
    <t xml:space="preserve">Replace Doors </t>
  </si>
  <si>
    <t>7.9.4.2</t>
  </si>
  <si>
    <t>Replace Doors Handles</t>
  </si>
  <si>
    <t>7.9.4.3</t>
  </si>
  <si>
    <t>Replace Doors Hinges</t>
  </si>
  <si>
    <t>Paint Doors &amp; Door Frames</t>
  </si>
  <si>
    <t>7.9.5</t>
  </si>
  <si>
    <t>7.9.5.1</t>
  </si>
  <si>
    <t>7.9.5.2</t>
  </si>
  <si>
    <t>Paint Window Frames</t>
  </si>
  <si>
    <t>7.9.5.3</t>
  </si>
  <si>
    <t>Repair Hinges</t>
  </si>
  <si>
    <t>7.9.6</t>
  </si>
  <si>
    <t>HANDRAILING</t>
  </si>
  <si>
    <t>7.9.6.1</t>
  </si>
  <si>
    <t>7.9.7</t>
  </si>
  <si>
    <t>Clean Pump Station</t>
  </si>
  <si>
    <t>7.9.8</t>
  </si>
  <si>
    <t>PLINTHS FOR NEW PUMPS</t>
  </si>
  <si>
    <t>7.9.8.1</t>
  </si>
  <si>
    <t>Repair to Engineer's Satisfaction</t>
  </si>
  <si>
    <t>TOTAL SECTION 7</t>
  </si>
  <si>
    <t>SECTION 8: STRUCTURAL &amp; CIVIL MODIFICATIONS TO EXISTING WWTW</t>
  </si>
  <si>
    <t>FENCING</t>
  </si>
  <si>
    <t>Clearing the fence line, 2 m wide strip</t>
  </si>
  <si>
    <t>New access gates</t>
  </si>
  <si>
    <t>SITE CLEARANCE</t>
  </si>
  <si>
    <t xml:space="preserve">8.2.1 </t>
  </si>
  <si>
    <t>CANAL BED PREPARATION</t>
  </si>
  <si>
    <t>Rip insitu matrial to a depth of 150mm and compact to 90% Mod AASHTO density</t>
  </si>
  <si>
    <t>Cut to spoil</t>
  </si>
  <si>
    <t>13.1.1</t>
  </si>
  <si>
    <t>13.1.2</t>
  </si>
  <si>
    <t>Cover Slab - Refer to drawing F0060-02-G400</t>
  </si>
  <si>
    <t>TOTAL SECTION 13</t>
  </si>
  <si>
    <t>Top of Manhole base wall - 50mm</t>
  </si>
  <si>
    <t>13.2.1</t>
  </si>
  <si>
    <t>13.2.1.1</t>
  </si>
  <si>
    <t>13.2.1.2</t>
  </si>
  <si>
    <t>13.2.1.3</t>
  </si>
  <si>
    <t>13.2.1.4</t>
  </si>
  <si>
    <t>13.2.2</t>
  </si>
  <si>
    <t>13.3.1</t>
  </si>
  <si>
    <t>13.3.2</t>
  </si>
  <si>
    <t>Cover Slab - Refer to drawing F0060-02-G500</t>
  </si>
  <si>
    <t>13.6.1</t>
  </si>
  <si>
    <t>TOTAL SECTION 12</t>
  </si>
  <si>
    <t>TOTAL SECTION 9</t>
  </si>
  <si>
    <t>9.1.1</t>
  </si>
  <si>
    <t>9.1.2</t>
  </si>
  <si>
    <t>9.1.2.1</t>
  </si>
  <si>
    <t>9.1.2.2</t>
  </si>
  <si>
    <t>TOTAL SECTION 8</t>
  </si>
  <si>
    <t>b) Steel-floated finish  - Blinding, Floor &amp; Top of Wall</t>
  </si>
  <si>
    <t>Floor 0.2m high</t>
  </si>
  <si>
    <t>PIPE SPECIALS: Mild Steel 4,5mm wall thikcness, standard epoxy (green color) couting (See Drawing G600 for details)</t>
  </si>
  <si>
    <t>a) Small, circular, of diameter up to and including 0,35 m (irrespective of depth) - 100mmɸ Opening for Sluice gate Spindle, Refer to Drawing F0060-02-G1102</t>
  </si>
  <si>
    <t>Construction of perforated paving brick floor complete</t>
  </si>
  <si>
    <t>85mm perforated brick floor</t>
  </si>
  <si>
    <t>PERFORATED BRICK FLOOR</t>
  </si>
  <si>
    <t>2.2.7</t>
  </si>
  <si>
    <t>2.2.7.1</t>
  </si>
  <si>
    <t>2.2.7.2</t>
  </si>
  <si>
    <t>2.2.7.3</t>
  </si>
  <si>
    <t>2.2.7.4</t>
  </si>
  <si>
    <t>3.2.2.1</t>
  </si>
  <si>
    <t>3.2.2.2</t>
  </si>
  <si>
    <t>3.2.2.3</t>
  </si>
  <si>
    <t>3.2.2.4</t>
  </si>
  <si>
    <t>3.2.2.5</t>
  </si>
  <si>
    <t>3.2.2.6</t>
  </si>
  <si>
    <t>3.2.2.7</t>
  </si>
  <si>
    <t>3.2.2.8</t>
  </si>
  <si>
    <t>3.2.2.9</t>
  </si>
  <si>
    <t>3.2.3</t>
  </si>
  <si>
    <t>3.2.3.1</t>
  </si>
  <si>
    <t>3.2.3.2</t>
  </si>
  <si>
    <t>3.2.5.3</t>
  </si>
  <si>
    <t>3.2.5.4</t>
  </si>
  <si>
    <t>3.3.1.1</t>
  </si>
  <si>
    <t>3.3.2.1</t>
  </si>
  <si>
    <t>a) Precast prestressed hollow core slabs by perfect slabs or similar approved supplier. Rate to include the supply, delivery and installation of the precast elements</t>
  </si>
  <si>
    <t>Supply wall mounted fulton sluice gate (or similar)</t>
  </si>
  <si>
    <t>9.1.3</t>
  </si>
  <si>
    <t>Clear view visibility security fence complete including excavation, labour and all materials required. Anti cut robust wire and welded joints, anti climb fence (Betafence 358 singleskin, Clear Vu or similar approved supplier)</t>
  </si>
  <si>
    <t>For supply of material - 230mm Brickwork to exterior/interior walls in Face Brick FBS in stretcher bond (Allow R7000(Incl VAT) / 1000 bricks)</t>
  </si>
  <si>
    <t>Labour only - 230mm Brickwork to exterior/interior walls in Face Brick FBS in stretcher bond (Allow R7000 (Incl VAT) / 1000 bricks)</t>
  </si>
  <si>
    <t>PSW 5</t>
  </si>
  <si>
    <t>SABS 1200HA</t>
  </si>
  <si>
    <t>Concrete modification /  repair work to existing control box (concrete 30MPa/20mm)</t>
  </si>
  <si>
    <t>Clean existing sludge draw off manholes and remove all disposable material to suitable waste site</t>
  </si>
  <si>
    <t>EXISTING TRICKLING FILTER</t>
  </si>
  <si>
    <t>Concrete modification /  repair work to existing trickling filter, concrete channels etc (concrete 30MPa/20mm)</t>
  </si>
  <si>
    <t>Clean existing trickling filter and remove all disposable material to suitable waste site</t>
  </si>
  <si>
    <t>PSW 15</t>
  </si>
  <si>
    <t>PAINTING</t>
  </si>
  <si>
    <t>PSW 15.1.15</t>
  </si>
  <si>
    <t>Supply all materials and apply strictly to manufacturers specification one coat universal undercoat and two coats enamel finish to : (colour to be advised)</t>
  </si>
  <si>
    <t>Prepare and paint to the manufacturers specification all floor surfaces with an approved epoxy-based floor paint in two layers (red)</t>
  </si>
  <si>
    <t>BRICKWORK MAINTENANCE</t>
  </si>
  <si>
    <t>EXISTING CLARIFIER - MODIFY TO SECONDARY CLARIFIER</t>
  </si>
  <si>
    <t>Concrete modification /  repair work to existing clarifier (concrete 30MPa/20mm)</t>
  </si>
  <si>
    <t>Clean existing clarifier and remove all disposable material to suitable waste site</t>
  </si>
  <si>
    <t>FERICK DOSING</t>
  </si>
  <si>
    <t>Clean existing ferick dosing and remove all disposable material to suitable waste site</t>
  </si>
  <si>
    <t>CHLORINE DOSING</t>
  </si>
  <si>
    <t>Clean existing chlorine dosing and remove all disposable material to suitable waste site</t>
  </si>
  <si>
    <t xml:space="preserve">CHLORINE CONTACT TANK </t>
  </si>
  <si>
    <t>Clean existing chlorine contact tank and remove all disposable material to suitable waste site</t>
  </si>
  <si>
    <t>EXISTING ANAEROBIC POND DRAW OFF MANHOLES</t>
  </si>
  <si>
    <t>HANDRAILING FOR PLANT</t>
  </si>
  <si>
    <t>Remove existing Handrailing and install new standard ball industrial type stainless steel Grade 304 complete including all post supports, bolts, nuts, bends etc</t>
  </si>
  <si>
    <t>Fabricate and install new security gate 4,05m x 2,05m (vehicles) - Clear view visibility security gate complete including excavation, labour and all materials required. Anti cut robust wire and welded joints, anti climb gate.</t>
  </si>
  <si>
    <t>Fabricate and install new security gate 1m x 2,05m (pedestrians) - - Clear view visibility security gate complete including excavation, labour and all materials required. Anti cut robust wire and welded joints, anti climb gate.</t>
  </si>
  <si>
    <t>8.1.1</t>
  </si>
  <si>
    <t>8.1.2</t>
  </si>
  <si>
    <t>8.3</t>
  </si>
  <si>
    <t>8.4</t>
  </si>
  <si>
    <t>8.5</t>
  </si>
  <si>
    <t>8.5.1</t>
  </si>
  <si>
    <t>8.6</t>
  </si>
  <si>
    <t>8.6.1</t>
  </si>
  <si>
    <t>8.6.2</t>
  </si>
  <si>
    <t>8.6.3</t>
  </si>
  <si>
    <t>8.6.4</t>
  </si>
  <si>
    <t>8.7.1</t>
  </si>
  <si>
    <t>8.7.2</t>
  </si>
  <si>
    <t>8.8</t>
  </si>
  <si>
    <t>8.8.2</t>
  </si>
  <si>
    <t>8.9</t>
  </si>
  <si>
    <t>8.9.1</t>
  </si>
  <si>
    <t>8.9.2</t>
  </si>
  <si>
    <t>8.10</t>
  </si>
  <si>
    <t>8.10.1</t>
  </si>
  <si>
    <t>8.10.2</t>
  </si>
  <si>
    <t>6.1</t>
  </si>
  <si>
    <t>6.1.1</t>
  </si>
  <si>
    <t>6.1.4</t>
  </si>
  <si>
    <t>6.1.4.1</t>
  </si>
  <si>
    <t>6.2</t>
  </si>
  <si>
    <t>6.2.1</t>
  </si>
  <si>
    <t>6.2.1.1</t>
  </si>
  <si>
    <t>6.2.4</t>
  </si>
  <si>
    <t>6.2.4.1</t>
  </si>
  <si>
    <t>6.2.4.2</t>
  </si>
  <si>
    <t>6.4</t>
  </si>
  <si>
    <t>6.4.1</t>
  </si>
  <si>
    <t>6.4.1.1</t>
  </si>
  <si>
    <t>6.4.2</t>
  </si>
  <si>
    <t>6.4.2.1</t>
  </si>
  <si>
    <t>6.4.2.2</t>
  </si>
  <si>
    <t>6.4.2.3</t>
  </si>
  <si>
    <t>6.4.2.4</t>
  </si>
  <si>
    <t>6.5</t>
  </si>
  <si>
    <t>6.5.1</t>
  </si>
  <si>
    <t>6.5.1.1</t>
  </si>
  <si>
    <t>6.5.2</t>
  </si>
  <si>
    <t>6.5.2.1</t>
  </si>
  <si>
    <t>6.5.2.2</t>
  </si>
  <si>
    <t>6.5.2.3</t>
  </si>
  <si>
    <t>6.6</t>
  </si>
  <si>
    <t>6.6.1</t>
  </si>
  <si>
    <t>6.6.2</t>
  </si>
  <si>
    <t>6.7</t>
  </si>
  <si>
    <t>6.7.1</t>
  </si>
  <si>
    <t>6.7.2</t>
  </si>
  <si>
    <t>6.8</t>
  </si>
  <si>
    <t>6.8.1</t>
  </si>
  <si>
    <t>6.8.2</t>
  </si>
  <si>
    <t>6.9</t>
  </si>
  <si>
    <t>6.9.1</t>
  </si>
  <si>
    <t>6.3</t>
  </si>
  <si>
    <t>6.3.1</t>
  </si>
  <si>
    <t>6.3.2</t>
  </si>
  <si>
    <t>6.3.3</t>
  </si>
  <si>
    <t>6.3.4</t>
  </si>
  <si>
    <t>6.3.5</t>
  </si>
  <si>
    <t>6.3.6</t>
  </si>
  <si>
    <t>6.3.7</t>
  </si>
  <si>
    <t>6.3.8</t>
  </si>
  <si>
    <t>6.3.9</t>
  </si>
  <si>
    <t>6.3.10</t>
  </si>
  <si>
    <t>6.3.11</t>
  </si>
  <si>
    <t>6.3.12</t>
  </si>
  <si>
    <t>6.3.13</t>
  </si>
  <si>
    <t>6.3.14</t>
  </si>
  <si>
    <t>6.3.15</t>
  </si>
  <si>
    <t>0.2m high floor</t>
  </si>
  <si>
    <t>Design and submission of detailed drawings for the equipment below for balancing tank</t>
  </si>
  <si>
    <t>sum</t>
  </si>
  <si>
    <t>Mooring ropes, anchor blocks, trailing cable, floats and bottom legs all as specified. Mooring ropes guaranteed for 5 years.</t>
  </si>
  <si>
    <t>Design and submisison of detailed drawings for the equipment below for balancing tank</t>
  </si>
  <si>
    <t>Vertical shaft non-clogging 11kW Anaerobic  reactor mixers. All wetted parts 316  stainless steel. Shaft length approx 4200mm. Water dpeth of reactor 4800mm. Contractor to confim on site and submit drawings for approval.</t>
  </si>
  <si>
    <t>Vertical shaft non-clogging 11kW Anoxic  reactor mixers. All wetted parts 316 stainless steel. Shaft length approx 4200. Contractor to confim on site and submit drawings for approval.</t>
  </si>
  <si>
    <t xml:space="preserve">Aerated reactor low speed fixed aerators 75kW, Maximum speed 56RPM. Hansen Gerboxes or equivalent/better. Only 316 stainless steel impellers acceptable. Water depth 4500mm. Distance from top of slab to water is 1500mm. Fitted with motors able to run on variable speeed drives. Speed will be controlled with VSD with the DO control system. </t>
  </si>
  <si>
    <t>Aerated reactor low speed fixed aerators 55kW, Maximum speed 56RPM. Hansen gearboxes or equivalent. Only 316 stainless steel impellers acceptable. Water depth 4500mm. Distance from top of slab to water is 1500mm. Fitted with motors able to run on variable speeed drives.</t>
  </si>
  <si>
    <t>Axial flow pumps. Two duty and one standby. Prices shall include 316 SS draft tube of 500mm long, to be issued to civil contractor for casting into concrete opening. Supplier to specify opening.</t>
  </si>
  <si>
    <t>Adjustable downward opening weirs for flow adjustment, 316 Stainless steel construction, 800mmx800mm wide, to effect variable level of 400mm, complete with extended spindle and handwheel, all 316 SS</t>
  </si>
  <si>
    <t>Axial flow pumps flap type non-return valves 316 Stainless steel with counter weight to cover opening in concrete wall of 800x800mm, 316 Stainless steel</t>
  </si>
  <si>
    <t>Downward opening weir for old system by-pass: 1500 mm wide x 400mm travel, gate height 600mm incl spindle, 1.5m shaft and pedestal, platform mount, incl handwheel</t>
  </si>
  <si>
    <t>Of-seating stainless steel sluice gate for drain, incl 5m extension, pedestal and handwheel, to be mounted in division boxes and other outlets to engineers instructions. All materials 316 SS, to fit opening in concrete wall 400x400. Price to include for non-shrink grout and fasteners. Platform mount.</t>
  </si>
  <si>
    <t>On-seating stainless steel sluice gates in positions to be indicated, incl 3m extension, pedestal and handwheel ,  to be mounted in division boxes and other outlets to engineers instructions. All materials 316 SS, to fit opening in concrete wall 350 200 wide x 350 high. Price to include for non-shrink grout and fasteners. Wall mount</t>
  </si>
  <si>
    <t>V-notch weir SS316: 6mm plate 1600wide x 600 high incl 316 anchors to bolt to wall.</t>
  </si>
  <si>
    <t>Install all items above for balancing tank and reactor</t>
  </si>
  <si>
    <t>Pipes: All pipes shall be manufactured to ASME IX or API specifications. The minimum wall thickness of all steel pipe shall be to SANS 719 and SANS62. 10% of piping shall be X-rayed and the Engineer shall, upon receiving the test results, determine if more X-rays are required. Flanges shall be 1600/3 unless indicated otherwise. Before manufaturing QCP's shall be submitted and approved by engineer. All puddle pipes shall be stainless steel 316 and painted. All stainless steel / steel connections shall be galvanically isolated with isolation kits from "Novus Gaskets". Steel pipes shall be sandblasted to SA2.5 as minimum and coated with epoxy inside and outside to minumum DFT of 300 microns. Full records shall be kept of the following: blasting profile, surface salt content, humidity and temp during paint application and final DFT of paint layers. External inspections on 3 hold points during manufacturing. Pipes exposed to sunlight shall have additional coating of UV resistant enamel/poly-urethane.  Piping shall be properly marked and transported on suitable support systems to prevent damage durng transport and off-loading. Fasteners: Only hot-dip galvanized fsateners hall be used, with washers on both sides. All joints underground shall be suitably isolated from the soil. Where stainless steel is involved, only stainless steel fasteners shall be used.</t>
  </si>
  <si>
    <t>Design and drawings for Engineer's approval</t>
  </si>
  <si>
    <t>Reactor main feed pumps, installed in main feed pump station next to balancing tanks: Self priming Gorman-Rupp sewage pumps with variable speed drives, all mounted on common base plate incl all couplings. Duty and standby arrangement. Duty of each pump: 100 - 320m3/h at total static head of 8m. Dynamic losses at peak flow is 0.7m. Include pressure gauges 100mm s/steel, with chemi-seals.</t>
  </si>
  <si>
    <t>Suction piping from balancing dam, including all supports and brackets in 304 stainless steel. The pipe length allowed for each pump shall be 8m. At the bottom of the suction a suitably sized bell-mouth shall be installed. The maximum suction velocity shall be &lt; 1.5 m/sec.</t>
  </si>
  <si>
    <t xml:space="preserve">Delivery piping from the pumps to 1m outside the pump station including all valves: All piping galvanized and coated with epoxy inside to 300microns and outside with re-coatable high specification UV resistant poly-urethane/enamel to minimum DFT 150 micron. </t>
  </si>
  <si>
    <t>Concentric reducer 200/250NB, flanged, 500mm long</t>
  </si>
  <si>
    <t>RSV Gate valve, PN10, 250NB</t>
  </si>
  <si>
    <t>Ball type Non-return valve, PN10, 250NB</t>
  </si>
  <si>
    <t>Distance piece, 250mm flanged, 6m long</t>
  </si>
  <si>
    <t>Special 45 deg elbow, 250NB, flanged:</t>
  </si>
  <si>
    <t>Distance piece, flanged, 3200mm, 250NB</t>
  </si>
  <si>
    <t>Special 45 deg  T each leg 500mm from flange to centre of T</t>
  </si>
  <si>
    <t>Distance piece, flanged, 4600mm, 250NB</t>
  </si>
  <si>
    <t>90 degree long radius elbow, flanged, each leg 800mm from flange to centre line of pipe, 250NB</t>
  </si>
  <si>
    <t>Flange adaptor 250mm to connecto to 255OD PVC pipe</t>
  </si>
  <si>
    <t xml:space="preserve">Installation of all above. Incl grouting of pipes through wall after mechanical installation, incl all joints, supports to engineer's aproval, to obtain a sturdy installation. </t>
  </si>
  <si>
    <t xml:space="preserve">Supply and install Ultra-sonic level control system for stopping and starting of the pumps. </t>
  </si>
  <si>
    <t>Commissioning of this pump station in separate visit</t>
  </si>
  <si>
    <t>RAS pumps, installed in main feed pump station next to balancing tanks: Self priming Gorman-Rupp sewage pumps with variable speed drives, all mounted on common base plate incl all couplings. Duty and standby arrangement. Duty of each pump: 150 - 320m3/h at total static head of 15m. Dynamic losses at peak flow is 1.0m. Including all presure gauges and chemi-seals</t>
  </si>
  <si>
    <t>Suction piping from the sump to the pumps, separate suction line for each pump. All piping galvanized and coated with epoxy inside to 300microns, as follows:</t>
  </si>
  <si>
    <t>Bell-mouth (500 OD to fit pipe 300NB, flanged, 800mm long</t>
  </si>
  <si>
    <t>Distance piece 300NB, flanged, 4000mm long</t>
  </si>
  <si>
    <t>Elbow LR 90 deg, flanged</t>
  </si>
  <si>
    <t>Distance piece 300NB, flanged, with puddle flange 1m from one side, 150mm</t>
  </si>
  <si>
    <t>Eccentric reducer 300/200, rolled, 1m long, flanged</t>
  </si>
  <si>
    <t>Supports and anchor blocks for suction pipes, incl grouting</t>
  </si>
  <si>
    <t>Distance piece, 250mm</t>
  </si>
  <si>
    <t>Special 45 deg elbow, flanged:</t>
  </si>
  <si>
    <t>WAS pumps, installed in main feed pump station. Self priming Gorman-Rupp sewage pumps with 7.5kW variable speed drives, all mounted on common base plate incl all couplings. Duty and standby arrangement. Duty of each pump: 60m3/h at total static head of 15m. Dynamic losses at peak flow is 1.0m. Including all presure gauges and chemi-seals. Liquid pumped: soft biological sludge maximum 2.5% solids. Max solid size 45mm</t>
  </si>
  <si>
    <t>Suction piping from the sump to the pumps, separate suction line for each pump. All PN10. All piping galvanized and coated with epoxy inside to 300microns, as follows:</t>
  </si>
  <si>
    <t>Bell-mouth ( 800mm long, 150NB)</t>
  </si>
  <si>
    <t>Distance piece 150NB, flanged, 4000mm long</t>
  </si>
  <si>
    <t>Elbow LR 90 deg, flanged, 150NB</t>
  </si>
  <si>
    <t>Distance piece 150NB, flanged, with puddle flange 1m from one side, 150mm</t>
  </si>
  <si>
    <t>Eccentric reducer 150/100, rolled, 500mm long, flanged</t>
  </si>
  <si>
    <t>Supports and anchor blocks for suction pipes, incl grouting in walls</t>
  </si>
  <si>
    <t>Concentric reducer 100/150NB, flanged, 500mm long</t>
  </si>
  <si>
    <t>RSV Gate valve, PN10, 150NB</t>
  </si>
  <si>
    <t>Ball type Non-return valve, PN10, 150NB</t>
  </si>
  <si>
    <t>Distance piece, 500mm long flanged. 150NB</t>
  </si>
  <si>
    <t>Special 45 deg elbow, flanged 150NB:</t>
  </si>
  <si>
    <t>Distance piece, flanged, 3100mm, 150NB</t>
  </si>
  <si>
    <t>Special 45 deg  T each leg 500mm from flange to centre of T, 150NB</t>
  </si>
  <si>
    <t>Distance piece, flanged, 4600mm, 150NB</t>
  </si>
  <si>
    <t>Flange adaptor 150mm to connecto to 160 OD PVC pipe</t>
  </si>
  <si>
    <t>set</t>
  </si>
  <si>
    <t>Scum pumps, installed in scum sump, between the two clarifiers. Flgyt submersible pumps, duty and standby,  with duckfoot arrangement, able to pump minimum solid size of 40mm. Liquid shall be scum and floatables from the SST's. Pumps shall have dry run and seal leak protection.  Duty of each pump: 15m3/h at total static head of 15m. Dynamic losses at peak flow is 1.5m. Including all presure gauges and chemi-seals. Liquid pumped: soft biological sludge maximum 2.5% solids. Max solid size 40mm. The pumps operate on level control.</t>
  </si>
  <si>
    <t>Distance piece 100NB, flanged, 4000mm long</t>
  </si>
  <si>
    <t>Elbow LR 90 deg, flanged, 100NB</t>
  </si>
  <si>
    <t>Distance piece 100NB, flanged, with puddle flange in centre, 500mm long</t>
  </si>
  <si>
    <t>Supports and anchor blocks pipes, incl grouting in walls</t>
  </si>
  <si>
    <t>Concentric reducer 65/100, flanged both sides</t>
  </si>
  <si>
    <t>RSV Gate valve, PN10, 100NB</t>
  </si>
  <si>
    <t>Ball type Non-return valve, PN10, 100NB</t>
  </si>
  <si>
    <t>Distance piece, 500mm long. 100NB</t>
  </si>
  <si>
    <t>Special 45 deg elbow, flanged 100NB</t>
  </si>
  <si>
    <t>Distance piece, flanged, 3100mm, 100NB</t>
  </si>
  <si>
    <t>T each leg 500mm from flange to centre of T, 100NB</t>
  </si>
  <si>
    <t>Distance piece, flanged, 4600mm, 100NB</t>
  </si>
  <si>
    <t>Flange adaptor 100mm to connecto to 110 OD PVC pipe</t>
  </si>
  <si>
    <t>TF Recycle pumps, installed in main feed pump station. Self priming Gorman-Rupp sewage pumps with variable speed drives, all mounted on common base plate incl all couplings. Duty and standby arrangement. Duty of each pump: 250m3/h at total static head of 18m. Dynamic losses at peak flow is 1.0m. Including all presure gauges and chemi-seals. Liquid pumped: soft biological sludge maximum 2.5% solids. Max solid size 45mm</t>
  </si>
  <si>
    <t>Distance piece, 250mm 1000mm long, flanged</t>
  </si>
  <si>
    <t>Anoxic return pumps, installed in main feed pump station. Self priming Gorman-Rupp sewage pumps with variable speed drives, all mounted on common base plate incl all couplings. Duty and standby arrangement. Duty of each pump: 120m3/h at total static head of 18m. Dynamic losses at peak flow is 1.0m. Including all presure gauges and chemi-seals. Liquid pumped: soft biological sludge maximum 2.5% solids. Max solid size 45mm</t>
  </si>
  <si>
    <t>Bell-mouth ( 800mm long, 200NB)</t>
  </si>
  <si>
    <t>Distance piece 200NB, flanged, 4000mm long</t>
  </si>
  <si>
    <t>Elbow LR 90 deg, flanged, 200NB</t>
  </si>
  <si>
    <t>Distance piece 200NB, flanged, with puddle flange 1m from one side, 2m long</t>
  </si>
  <si>
    <t>Eccentric reducer 150/200, rolled, 500mm long, flanged</t>
  </si>
  <si>
    <t>Distance piece, 500mm long. 150NB</t>
  </si>
  <si>
    <t>Design and drawings for the proposed drainage pump installation</t>
  </si>
  <si>
    <t>Two Submersible stainless steel pumps in duty and standby configuration with open, tapered, non clogging impeller, duty 20 m3/h at 15m. Price shall include a reliable level control unit that shall stop and start the pumps.</t>
  </si>
  <si>
    <t>80mm outlet stainless steel 304 piping, total length 18m with flanges, 4x 90 deg elbows, non-return valves and isolation RSV gate valves, fully installed with all necessary brackets.</t>
  </si>
  <si>
    <t xml:space="preserve">End suction irrigation pumps, installed in irrigation pump station, replacing existing pumps.  All mounted on common base plate incl all couplings. Duty and standby arrangement. Duty of each pump: 250m3/h at total head of 35m. Including all presure gauges and chemi-seals. Liquid pumped: Clarified and chlorinated dam water. </t>
  </si>
  <si>
    <t>Design and drawings of contractor's equipment</t>
  </si>
  <si>
    <t>Supply and deliver all equipment for Peripheral driven clarifier bridge for a 15m dia clarifier (inside weir to weir) including all parts necessary for a fully operational unit. All steelwork above water shall be galvanized and coated with high spec re-coatable enamel, all under water parts shall be 316 SS.</t>
  </si>
  <si>
    <t>Peripheral driven clarifier bridge for a 15m dia clarifier (inside weir to weir) including all parts necessary for a fully operational unit. All steelwork above water shall be galvanized and coated with high spec re-coatable enamel, incl E-stop and electrical equipment, access ladder 1200mm. A 25mm s/steel conduit shall be mounted with E-stop at bridge entrance, connected to a central electrical connection system for the feed cable. The contractor shall indicate on his dwg the detail for the sleeve of the incoming cable</t>
  </si>
  <si>
    <t>sets</t>
  </si>
  <si>
    <t xml:space="preserve">Peripheral drive system including end carriage, drive wheel (motor and speed reducer) and support wheels. Wheels shall be cast iron frame, with high density poly-urethane rubber minimum 20mm thick and minimum 100mm wide. Bearings shall be sealed and guaranteed for 5000 hours between service intervals. A torque limit and wheel slip protection device shall be incorporated and fully described in tender submission. </t>
  </si>
  <si>
    <t>Stilling well assembly in 316 Stainless steel, 4m dia x 2m deep, complete with brackets for support from centre column, incl energy dissipating zone. Minimum plate thickness 4mm. Structure shall be sturdy without any deflection when in position</t>
  </si>
  <si>
    <t>316 Stainless steel centre support pipe, 3m long, 450mm dia, 10mm wall thickness and flanged with 300mm long gussets both sides, able to carry the rotating bridge and withstand all forces induced with sludge contration as high 4%, even after starting up from extended standing periods</t>
  </si>
  <si>
    <t xml:space="preserve">Adjustable scraper hanger system in 316 SS, minimum hanger pipe size 80mmSchdule 10. </t>
  </si>
  <si>
    <t>Logarithmic scraper allowing sludge to be scraper to centre cone in one revolution: 316 Stainless steel with 150mm rubber squegees</t>
  </si>
  <si>
    <t>Serrated weir 250mm high on launder of 15m dia (weir to weir) clarifier, 316 SS, minimum thickness 4mm. Price to include all fasteners and sealing of plates to concrete. Overlapping plates to be included.</t>
  </si>
  <si>
    <t>Scum baffle, 316SS, 300mm deep, minimum thickness 4mm, incl all brackets and fasteners</t>
  </si>
  <si>
    <t>Surface scum skimmer and scum removal system:</t>
  </si>
  <si>
    <t xml:space="preserve">Scum box 1500mm wide, with 150mm outlet pipe to outside of wall. </t>
  </si>
  <si>
    <t>Electrically Actuated de-sludge knife gate valve 150NB, to fit outside clarifier with adjustable timer.</t>
  </si>
  <si>
    <t>Pipe specials in sludge outlet chamber</t>
  </si>
  <si>
    <t>Installation of two 15m dia clarifier mechanical and electrical equipment</t>
  </si>
  <si>
    <t>Commission clarifiers in separate visit</t>
  </si>
  <si>
    <t>Sludge pumps and piping system to pumps phosphate rich water to adjacent property of be used as fertilizer enriched irrigation</t>
  </si>
  <si>
    <t>Sludge bed valves and piping</t>
  </si>
  <si>
    <t>Replace existing sludge bed valves with 150NB RSV gate valves. Pipe modifications to be included</t>
  </si>
  <si>
    <t>New Pipe distribution on top of walls for the new sludge beds 150NB (See general pipe specs)</t>
  </si>
  <si>
    <t>Pipe 6m long sections, flanged, 150NB</t>
  </si>
  <si>
    <t>Pipe 3m long distance pieces flanged, 150NB</t>
  </si>
  <si>
    <t>Long radius elbows, 150NB</t>
  </si>
  <si>
    <t>T's, flanged, 150 NB</t>
  </si>
  <si>
    <t>RSV 150NB</t>
  </si>
  <si>
    <t>Pipe supports (Stainless steel) to support pipes every 3 metres, 200mm high</t>
  </si>
  <si>
    <t>Supply of design drawing for engineer's approval of the chlorination system as specified below. The drums will be installed in the gas room with approx size of 8m x4m. The injectors will be installed in the dosing room adjacent to the gas room, approx 3mx3m in plan size</t>
  </si>
  <si>
    <t>1 ton chlorine drum cradles with load cells, cabling, trunking, wall mounted display</t>
  </si>
  <si>
    <t>Suitable wall mounted manifold with drip legs and heaters, designed for one duty and one standby 1ton cylinders</t>
  </si>
  <si>
    <t>Auto switch off mechanism for cylinders in case of leak, independent of power supply</t>
  </si>
  <si>
    <t>Flexible connections for cylinders to manifolds, incl spares</t>
  </si>
  <si>
    <t>Set of washers and other required spares</t>
  </si>
  <si>
    <t>Chlorine regulators, each able to produce 0-8 kg/h of chlorine gas</t>
  </si>
  <si>
    <t>Auto switch over device to ensure switch over between cyliners when one is empty</t>
  </si>
  <si>
    <t xml:space="preserve">Flow regulators: automatic, to control gas flow porportionate to the final effluent flow meter, Duty and standby </t>
  </si>
  <si>
    <t>Two injectors suitable for 0-10 kg/h gas flow injection, properly mounted on backboard incl all required flow and pressure regulation, all valves to easily switch between them,</t>
  </si>
  <si>
    <t>Booster pumps in duty and standby arrangement suitable for the required dosing rate and piping to chlorine room. The pumps shall draw water from the treated water contact channel. Suitable straining shall be provided to protect the pumps and injectors. The system shall come complete with isolation and non-return valves, pressure guages, etc. properly installed to engineer's approval. Allow 30m pipe length. All trenching and ducting and racking to be included.</t>
  </si>
  <si>
    <t>Piping of suitable size and pressure ratingbetween the injectors and the dosing point at the beginning of the chlorien contact chamber. The distance is 25m to base rate on. All trenching and ducting and racking to be included.</t>
  </si>
  <si>
    <t>All other piping and tubing not specifically allowed for to obtain a full, safe operational chlorine installation</t>
  </si>
  <si>
    <t>Gas leak detectors with alarm and flash light that is installed outside the chlorine room</t>
  </si>
  <si>
    <t>Extraction fans and dry gas scrubber system installed within 10m of chlorine building incl concrete slab and weather/corrosion proof control panel. Power shall be provided to the panel under the electrical section. The scrubber and fan system shall self-acivate in case of gas leak alarm, with manual override if required.</t>
  </si>
  <si>
    <t>Safety equipment: two sets of gas masks with spare cannisters, wall mounted in GRP casing, One fully equipped BA system with enough oxygen for 45 minutes.</t>
  </si>
  <si>
    <t>GRP Control panel installed in injector room for all the above, incl pump level control, all cabling and racking to engineer's approval.</t>
  </si>
  <si>
    <t>The rate in this section shall include the supply, delivery, installation and commisisoning and double handing if required of the line items</t>
  </si>
  <si>
    <t>DO control system consisting of two DO/redox meters, one for the anoxic and one for the aeration zone. The system shall be suitable for waste water applications, with self-cleaning capabilities. The instruments shall have full protection agains any spikes or surges.</t>
  </si>
  <si>
    <t>Suspended solids meter with display in control room, installed in reactor aerated zone. The instruments shall have full protection agains any spikes or surges.</t>
  </si>
  <si>
    <t>Magnetic flow meters, IP65, with separate displays and recorder functions. The instruments shall have full protection agains any spikes or surges.</t>
  </si>
  <si>
    <t>WAS Pumps 150NB</t>
  </si>
  <si>
    <t>RAS Pumps: 250NB</t>
  </si>
  <si>
    <t>Open channel flow meters with integrated recorders for raw sewage at inlet of works and at final chlorination. The fow meters shall have 4-20 mA outputs. The instruments shall have full protection agains any spikes or surges.</t>
  </si>
  <si>
    <t>Level controllers: ultra-sonic for stopping and starting of pumps. The instruments shall have full protection agains any spikes or surges.</t>
  </si>
  <si>
    <t>Installation and commissioning of all the above instrumentation systems</t>
  </si>
  <si>
    <t>Motor control Centres (All 304 S/steel and powder coated in orange)</t>
  </si>
  <si>
    <t>Design and drawings of MCC's and final cable routes for approval by the engineer</t>
  </si>
  <si>
    <t>Distribution cubicle to distribute power to the individual MCC's</t>
  </si>
  <si>
    <t xml:space="preserve">RAS Pumps: only flow indication. WAS pumps: ultrasonic level controller will stop and start the pump. Anoxic return pumps: Ultrasonic level controller will stop and start pump. Scum pumps: ultrasonic level controller will stop and start the pumps. Drainage pump: Flaoting ball type level switches will stop and start the pumps </t>
  </si>
  <si>
    <t>Power, earthing and control cable, incl racking , conduit and all supports and terminations for the following equipment between the MCC and the field instrument/motor for each item, to obtain a fully functional, ergonomicaly acceptable and safe installation to the relevant standards and Engineer's approval. All equipment shall have Emergency stops with lock-out facility. All racking and conduit shall be stainless steel. See general electrical specs. Racking shall be used inside pump stations and agains t reactor wall and walkways. Where walkways are crossed, suitable covers shall be provided.</t>
  </si>
  <si>
    <t>Inlet open channel flow meter. Distance to MCC 105m</t>
  </si>
  <si>
    <t>Anaerobic Mixer1. Distance to MCC  145m</t>
  </si>
  <si>
    <t>Power Cable type and size:______</t>
  </si>
  <si>
    <t>Control cable type and size:_____</t>
  </si>
  <si>
    <t>Anaerobic Mixer 2. Distance to MCC 145m</t>
  </si>
  <si>
    <t>Anoxic Mixer 1. Distance to MCC 130m</t>
  </si>
  <si>
    <t>Anoxic Mixer 2. Distance to MCC 136m</t>
  </si>
  <si>
    <t>Aerator 1: Distance to MCC: 140m</t>
  </si>
  <si>
    <t>Aerator 2. Distance to MCC 140m</t>
  </si>
  <si>
    <t>Aerator 3: Distance to MCC: 170m</t>
  </si>
  <si>
    <t>Aerator 4: Distance to MC 170m</t>
  </si>
  <si>
    <t>Reactor outlet sluice  actuator: Distance to MCC: 110m</t>
  </si>
  <si>
    <t>Anaerobic sluice gate actuator: Distance to MCC 95m</t>
  </si>
  <si>
    <t>DO meter. Distance to MCC 120m</t>
  </si>
  <si>
    <t>Suspended solids meter: Distance to MCC 125m</t>
  </si>
  <si>
    <t>By-pass magnetic flow meter: Distance to MCC 130m</t>
  </si>
  <si>
    <t>Clarifier 1 drive. Distance to MCC: 85m</t>
  </si>
  <si>
    <t>Clarifier 2 drive. Distance to MCC: 95m</t>
  </si>
  <si>
    <t>Clarifier desludge valve actuated 1 Distance to MCC: 85m</t>
  </si>
  <si>
    <t>Clarifier desludge valve 2 actuated. Distance to MCC: 95m</t>
  </si>
  <si>
    <t>Main Pump Station</t>
  </si>
  <si>
    <t>RAS Pump 1. Distance to MCC: 45m</t>
  </si>
  <si>
    <t>RAS Pump 2. Distance to MCC: 45m</t>
  </si>
  <si>
    <t>WAS Pump1: Distance to MCC: 30m</t>
  </si>
  <si>
    <t>WAS Pump2: Distance to MCC: 30m</t>
  </si>
  <si>
    <t>Scum pump 1. Distance to MCC: 30m</t>
  </si>
  <si>
    <t>Scum pump 2. Distance to MCC: 30m</t>
  </si>
  <si>
    <t>Pump station drainage pump 1 with level control. Distance to MCC: 30m</t>
  </si>
  <si>
    <t>Pump station drainage pump 2 with level control. Distance to MCC: 30m</t>
  </si>
  <si>
    <t>RAS Magnetic flow meter installed on delivery line. Distance to MCC: 40m</t>
  </si>
  <si>
    <t>WAS magnetic flow meter installed on delivery line. Distance to MCC: 40m</t>
  </si>
  <si>
    <t>Irrigation pump Station</t>
  </si>
  <si>
    <t>Irrigation pump 1. Distance to MCC: 40m</t>
  </si>
  <si>
    <t>Irrigation pump 2. Distance to MCC: 40m</t>
  </si>
  <si>
    <t>Supernatant pump station</t>
  </si>
  <si>
    <t>Supernatant pump 1. Distance to MCC: 160m</t>
  </si>
  <si>
    <t>Supernatant pump 2. Distance to MCC: 160m</t>
  </si>
  <si>
    <t>Ultrasonic level controller for pump control. Distance 160m</t>
  </si>
  <si>
    <t>Miscellaneous</t>
  </si>
  <si>
    <t>Site light masts, 30m high</t>
  </si>
  <si>
    <t>Small power and lighting for the pump stations and buildings</t>
  </si>
  <si>
    <t>Earthing of all structures</t>
  </si>
  <si>
    <t>Commissioning of the whole works in separate visit</t>
  </si>
  <si>
    <t>TOTAL SECTION 10</t>
  </si>
  <si>
    <t>SECTION 10: MECHANICAL WORKS WWTW</t>
  </si>
  <si>
    <t>BALANCING TANK AND REACTOR EQUIPMENT</t>
  </si>
  <si>
    <t>BALANCING TANK</t>
  </si>
  <si>
    <t>REACTOR</t>
  </si>
  <si>
    <t>10.1.1</t>
  </si>
  <si>
    <t>10.1.2</t>
  </si>
  <si>
    <t>10.1.3</t>
  </si>
  <si>
    <t>10.2.1</t>
  </si>
  <si>
    <t>10.2.2</t>
  </si>
  <si>
    <t>10.2.3</t>
  </si>
  <si>
    <t>10.2.4</t>
  </si>
  <si>
    <t>10.2.5</t>
  </si>
  <si>
    <t>10.2.6</t>
  </si>
  <si>
    <t>10.2.7</t>
  </si>
  <si>
    <t>10.2.8</t>
  </si>
  <si>
    <t>10.2.9</t>
  </si>
  <si>
    <t>10.2.10</t>
  </si>
  <si>
    <t>10.2.11</t>
  </si>
  <si>
    <t>10.2.12</t>
  </si>
  <si>
    <t>10.2.13</t>
  </si>
  <si>
    <t>10.2.14</t>
  </si>
  <si>
    <t>10.3.1</t>
  </si>
  <si>
    <t>10.3.1.1</t>
  </si>
  <si>
    <t>10.3.1.2</t>
  </si>
  <si>
    <t>10.3.1.3</t>
  </si>
  <si>
    <t>10.3.1.4</t>
  </si>
  <si>
    <t>10.3.1.4.1</t>
  </si>
  <si>
    <t>10.3.1.4.2</t>
  </si>
  <si>
    <t>10.3.1.4.3</t>
  </si>
  <si>
    <t>10.3.1.4.4</t>
  </si>
  <si>
    <t>10.3.1.4.5</t>
  </si>
  <si>
    <t>10.3.1.4.6</t>
  </si>
  <si>
    <t>10.3.1.4.7</t>
  </si>
  <si>
    <t>10.3.1.4.8</t>
  </si>
  <si>
    <t>10.3.1.4.9</t>
  </si>
  <si>
    <t>10.3.1.4.10</t>
  </si>
  <si>
    <t>10.3.1.4.11</t>
  </si>
  <si>
    <t>10.3.1.4.12</t>
  </si>
  <si>
    <t>10.3.1.4.13</t>
  </si>
  <si>
    <t>10.3.2</t>
  </si>
  <si>
    <t>10.3.2.1</t>
  </si>
  <si>
    <t>10.3.2.2</t>
  </si>
  <si>
    <t>10.3.2.3</t>
  </si>
  <si>
    <t>10.3.2.4</t>
  </si>
  <si>
    <t>10.3.2.5</t>
  </si>
  <si>
    <t>10.3.2.6</t>
  </si>
  <si>
    <t>10.3.2.7</t>
  </si>
  <si>
    <t>10.3.2.8</t>
  </si>
  <si>
    <t>10.3.2.9</t>
  </si>
  <si>
    <t>10.3.2.10</t>
  </si>
  <si>
    <t>10.3.2.10.1</t>
  </si>
  <si>
    <t>10.3.2.10.2</t>
  </si>
  <si>
    <t>10.3.2.10.3</t>
  </si>
  <si>
    <t>10.3.2.10.4</t>
  </si>
  <si>
    <t>10.3.2.10.5</t>
  </si>
  <si>
    <t>10.3.2.10.6</t>
  </si>
  <si>
    <t>10.3.2.10.7</t>
  </si>
  <si>
    <t>10.3.2.10.8</t>
  </si>
  <si>
    <t>10.3.2.10.9</t>
  </si>
  <si>
    <t>10.3.2.10.10</t>
  </si>
  <si>
    <t>10.3.2.10.11</t>
  </si>
  <si>
    <t>10.3.2.10.12</t>
  </si>
  <si>
    <t>10.3.2.10.13</t>
  </si>
  <si>
    <t>10.3.3</t>
  </si>
  <si>
    <t>10.3.3.1</t>
  </si>
  <si>
    <t>10.3.3.2</t>
  </si>
  <si>
    <t>10.3.3.3</t>
  </si>
  <si>
    <t>10.3.3.4</t>
  </si>
  <si>
    <t>10.3.3.5</t>
  </si>
  <si>
    <t>10.3.3.6</t>
  </si>
  <si>
    <t>10.3.3.7</t>
  </si>
  <si>
    <t>10.3.3.8</t>
  </si>
  <si>
    <t>10.3.3.9</t>
  </si>
  <si>
    <t>10.3.3.10</t>
  </si>
  <si>
    <t>10.3.3.10.1</t>
  </si>
  <si>
    <t>10.3.3.10.2</t>
  </si>
  <si>
    <t>10.3.3.10.3</t>
  </si>
  <si>
    <t>10.3.3.10.4</t>
  </si>
  <si>
    <t>10.3.3.10.5</t>
  </si>
  <si>
    <t>10.3.3.10.6</t>
  </si>
  <si>
    <t>10.3.3.10.7</t>
  </si>
  <si>
    <t>10.3.3.10.8</t>
  </si>
  <si>
    <t>10.3.3.10.9</t>
  </si>
  <si>
    <t>10.3.3.10.10</t>
  </si>
  <si>
    <t>10.3.3.10.11</t>
  </si>
  <si>
    <t>10.3.3.10.12</t>
  </si>
  <si>
    <t>10.3.3.10.13</t>
  </si>
  <si>
    <t>10.3.4</t>
  </si>
  <si>
    <t>10.3.4.1</t>
  </si>
  <si>
    <t>10.3.4.2</t>
  </si>
  <si>
    <t>10.3.4.3</t>
  </si>
  <si>
    <t>10.3.4.4</t>
  </si>
  <si>
    <t>10.3.4.5</t>
  </si>
  <si>
    <t>10.3.4.6</t>
  </si>
  <si>
    <t>10.3.4.7</t>
  </si>
  <si>
    <t>10.3.4.8</t>
  </si>
  <si>
    <t>10.3.4.9</t>
  </si>
  <si>
    <t>10.3.4.10</t>
  </si>
  <si>
    <t>10.3.4.11</t>
  </si>
  <si>
    <t>10.3.4.12</t>
  </si>
  <si>
    <t>10.3.4.13</t>
  </si>
  <si>
    <t>10.3.4.14</t>
  </si>
  <si>
    <t>10.3.4.15</t>
  </si>
  <si>
    <t>10.3.4.16</t>
  </si>
  <si>
    <t>10.3.4.17</t>
  </si>
  <si>
    <t>10.3.4.18</t>
  </si>
  <si>
    <t>10.3.5</t>
  </si>
  <si>
    <t>10.3.5.1</t>
  </si>
  <si>
    <t>10.3.5.2</t>
  </si>
  <si>
    <t>10.3.5.3</t>
  </si>
  <si>
    <t>10.3.5.4</t>
  </si>
  <si>
    <t>10.3.5.5</t>
  </si>
  <si>
    <t>10.3.5.6</t>
  </si>
  <si>
    <t>10.3.5.7</t>
  </si>
  <si>
    <t>10.3.5.8</t>
  </si>
  <si>
    <t>10.3.5.9</t>
  </si>
  <si>
    <t>10.3.5.10</t>
  </si>
  <si>
    <t>10.3.5.10.1</t>
  </si>
  <si>
    <t>10.3.5.10.2</t>
  </si>
  <si>
    <t>10.3.5.10.3</t>
  </si>
  <si>
    <t>10.3.5.10.4</t>
  </si>
  <si>
    <t>10.3.5.10.5</t>
  </si>
  <si>
    <t>10.3.5.10.6</t>
  </si>
  <si>
    <t>10.3.5.10.7</t>
  </si>
  <si>
    <t>10.3.5.10.8</t>
  </si>
  <si>
    <t>10.3.5.10.9</t>
  </si>
  <si>
    <t>10.3.5.10.10</t>
  </si>
  <si>
    <t>10.3.5.10.11</t>
  </si>
  <si>
    <t>10.3.5.10.12</t>
  </si>
  <si>
    <t>10.3.5.10.13</t>
  </si>
  <si>
    <t>10.3.6</t>
  </si>
  <si>
    <t>10.3.6.1</t>
  </si>
  <si>
    <t>10.3.6.2</t>
  </si>
  <si>
    <t>10.3.6.3</t>
  </si>
  <si>
    <t>10.3.6.4</t>
  </si>
  <si>
    <t>10.3.6.5</t>
  </si>
  <si>
    <t>10.3.6.6</t>
  </si>
  <si>
    <t>10.3.6.7</t>
  </si>
  <si>
    <t>10.3.6.8</t>
  </si>
  <si>
    <t>10.3.6.9</t>
  </si>
  <si>
    <t>10.3.6.10</t>
  </si>
  <si>
    <t>10.3.6.10.1</t>
  </si>
  <si>
    <t>10.3.6.10.2</t>
  </si>
  <si>
    <t>10.3.6.10.3</t>
  </si>
  <si>
    <t>10.3.6.10.4</t>
  </si>
  <si>
    <t>10.3.6.10.5</t>
  </si>
  <si>
    <t>10.3.6.10.6</t>
  </si>
  <si>
    <t>10.3.6.10.7</t>
  </si>
  <si>
    <t>10.3.6.10.8</t>
  </si>
  <si>
    <t>10.3.6.10.9</t>
  </si>
  <si>
    <t>10.3.6.10.10</t>
  </si>
  <si>
    <t>10.3.6.10.11</t>
  </si>
  <si>
    <t>10.3.6.10.12</t>
  </si>
  <si>
    <t>10.3.6.10.13</t>
  </si>
  <si>
    <t>10.3.7</t>
  </si>
  <si>
    <t>10.3.7.1</t>
  </si>
  <si>
    <t>10.3.7.2</t>
  </si>
  <si>
    <t>10.3.7.3</t>
  </si>
  <si>
    <t>10.3.8</t>
  </si>
  <si>
    <t>10.3.8.1</t>
  </si>
  <si>
    <t>10.3.8.2</t>
  </si>
  <si>
    <t>10.3.8.3</t>
  </si>
  <si>
    <t>10.3.8.3.1</t>
  </si>
  <si>
    <t>10.3.8.3.2</t>
  </si>
  <si>
    <t>10.3.8.3.3</t>
  </si>
  <si>
    <t>10.3.8.3.4</t>
  </si>
  <si>
    <t>10.3.8.3.5</t>
  </si>
  <si>
    <t>10.3.8.3.6</t>
  </si>
  <si>
    <t>10.3.8.3.7</t>
  </si>
  <si>
    <t>10.3.8.3.8</t>
  </si>
  <si>
    <t>10.3.8.3.9</t>
  </si>
  <si>
    <t>10.3.8.3.10</t>
  </si>
  <si>
    <t>10.3.8.3.11</t>
  </si>
  <si>
    <t>10.3.8.3.12</t>
  </si>
  <si>
    <t>10.3.8.3.13</t>
  </si>
  <si>
    <t>10.3.8.3.14</t>
  </si>
  <si>
    <t>10.3.8.3.15</t>
  </si>
  <si>
    <t>10.3.8.3.16</t>
  </si>
  <si>
    <t>10.3.8.3.17</t>
  </si>
  <si>
    <t>10.3.8.3.18</t>
  </si>
  <si>
    <t>10.3.8.3.19</t>
  </si>
  <si>
    <t>10.3.8.3.20</t>
  </si>
  <si>
    <t>10.4.1</t>
  </si>
  <si>
    <t>10.4.2</t>
  </si>
  <si>
    <t>10.4.3</t>
  </si>
  <si>
    <t>10.4.4</t>
  </si>
  <si>
    <t>10.4.5</t>
  </si>
  <si>
    <t>10.4.6</t>
  </si>
  <si>
    <t>10.4.7</t>
  </si>
  <si>
    <t>10.4.8</t>
  </si>
  <si>
    <t>10.4.9</t>
  </si>
  <si>
    <t>10.4.10</t>
  </si>
  <si>
    <t>10.4.11</t>
  </si>
  <si>
    <t>10.4.12</t>
  </si>
  <si>
    <t>10.4.13</t>
  </si>
  <si>
    <t>10.4.14</t>
  </si>
  <si>
    <t>10.4.15</t>
  </si>
  <si>
    <t>10.4.16</t>
  </si>
  <si>
    <t>10.4.17</t>
  </si>
  <si>
    <t>CLARIFIERS</t>
  </si>
  <si>
    <t>PUMPS, VALVES AND PIPING</t>
  </si>
  <si>
    <t>SLUDGE HANDLING</t>
  </si>
  <si>
    <t>10.5.1</t>
  </si>
  <si>
    <t>10.5.2</t>
  </si>
  <si>
    <t>10.5.3</t>
  </si>
  <si>
    <t>10.5.4</t>
  </si>
  <si>
    <t>10.5.5</t>
  </si>
  <si>
    <t>10.5.6</t>
  </si>
  <si>
    <t>10.5.7</t>
  </si>
  <si>
    <t>10.5.8</t>
  </si>
  <si>
    <t>10.5.9</t>
  </si>
  <si>
    <t>10.5.10</t>
  </si>
  <si>
    <t>CHLORINATION</t>
  </si>
  <si>
    <t>10.6.1</t>
  </si>
  <si>
    <t>10.6.2</t>
  </si>
  <si>
    <t>10.6.3</t>
  </si>
  <si>
    <t>10.6.4</t>
  </si>
  <si>
    <t>10.6.5</t>
  </si>
  <si>
    <t>10.6.6</t>
  </si>
  <si>
    <t>10.6.7</t>
  </si>
  <si>
    <t>10.6.8</t>
  </si>
  <si>
    <t>10.6.9</t>
  </si>
  <si>
    <t>10.6.10</t>
  </si>
  <si>
    <t>10.6.11</t>
  </si>
  <si>
    <t>10.6.12</t>
  </si>
  <si>
    <t>10.6.13</t>
  </si>
  <si>
    <t>10.6.14</t>
  </si>
  <si>
    <t>10.6.15</t>
  </si>
  <si>
    <t>10.6.16</t>
  </si>
  <si>
    <t>10.6.17</t>
  </si>
  <si>
    <t>SECTION 11: INSTRUMENTS AND ELECTRICAL</t>
  </si>
  <si>
    <t>IRRIGATION PUMPS</t>
  </si>
  <si>
    <t>MAIN PUMP STATION DRAINAGE PUMPS</t>
  </si>
  <si>
    <t>ANOXIC BASIN RETURN PUMPS</t>
  </si>
  <si>
    <t>TRICKLING FILTER RECYCLE PUMPS</t>
  </si>
  <si>
    <t>SCUM PUMPS</t>
  </si>
  <si>
    <t>WAS PUMPS</t>
  </si>
  <si>
    <t>RAS PUMPS SITUATED IN PLANT MAIN PUMP STATION</t>
  </si>
  <si>
    <t>MAIN FEED PUMPS</t>
  </si>
  <si>
    <t>11.7</t>
  </si>
  <si>
    <t>TOTAL SECTION 11</t>
  </si>
  <si>
    <t>11.8</t>
  </si>
  <si>
    <t>11.9</t>
  </si>
  <si>
    <t>11.9.1</t>
  </si>
  <si>
    <t>11.9.2</t>
  </si>
  <si>
    <t>11.9.3</t>
  </si>
  <si>
    <t>11.9.4</t>
  </si>
  <si>
    <t>11.9.5</t>
  </si>
  <si>
    <t>11.9.6</t>
  </si>
  <si>
    <t>CABLES AND RACKING, ETC:</t>
  </si>
  <si>
    <t>11.1</t>
  </si>
  <si>
    <t>11.1.1</t>
  </si>
  <si>
    <t>11.1.2</t>
  </si>
  <si>
    <t>11.1.3</t>
  </si>
  <si>
    <t>11.1.4</t>
  </si>
  <si>
    <t>11.1.5</t>
  </si>
  <si>
    <t>5.4.5</t>
  </si>
  <si>
    <t>Aggregate (19mm stone for subfloor drainage)</t>
  </si>
  <si>
    <t>Trench excavation within 2km</t>
  </si>
  <si>
    <t>8.2.2.3</t>
  </si>
  <si>
    <t>SABS 1200 LE</t>
  </si>
  <si>
    <t>STORMWATER DRAINAGE</t>
  </si>
  <si>
    <t>11.10</t>
  </si>
  <si>
    <t>11.10.1</t>
  </si>
  <si>
    <t>11.10.2</t>
  </si>
  <si>
    <t>11.10.2.1</t>
  </si>
  <si>
    <t>11.10.2.2</t>
  </si>
  <si>
    <t>11.10.3</t>
  </si>
  <si>
    <t>11.10.3.1</t>
  </si>
  <si>
    <t>11.10.3.2</t>
  </si>
  <si>
    <t>11.10.4</t>
  </si>
  <si>
    <t>11.10.4.1</t>
  </si>
  <si>
    <t>11.10.4.2</t>
  </si>
  <si>
    <t>11.10.5</t>
  </si>
  <si>
    <t>11.10.5.1</t>
  </si>
  <si>
    <t>11.10.5.2</t>
  </si>
  <si>
    <t>11.10.6</t>
  </si>
  <si>
    <t>11.10.6.1</t>
  </si>
  <si>
    <t>11.10.6.2</t>
  </si>
  <si>
    <t>11.10.7</t>
  </si>
  <si>
    <t>11.10.7.1</t>
  </si>
  <si>
    <t>11.10.7.2</t>
  </si>
  <si>
    <t>11.10.8</t>
  </si>
  <si>
    <t>11.10.8.1</t>
  </si>
  <si>
    <t>11.10.8.2</t>
  </si>
  <si>
    <t>11.10.9</t>
  </si>
  <si>
    <t>11.10.9.1</t>
  </si>
  <si>
    <t>11.10.9.2</t>
  </si>
  <si>
    <t>11.10.10</t>
  </si>
  <si>
    <t>11.10.11</t>
  </si>
  <si>
    <t>11.10.11.1</t>
  </si>
  <si>
    <t>11.10.11.2</t>
  </si>
  <si>
    <t>11.10.12</t>
  </si>
  <si>
    <t>11.10.12.1</t>
  </si>
  <si>
    <t>11.10.12.2</t>
  </si>
  <si>
    <t>11.10.13</t>
  </si>
  <si>
    <t>11.10.13.1</t>
  </si>
  <si>
    <t>11.10.13.2</t>
  </si>
  <si>
    <t>11.10.14.1</t>
  </si>
  <si>
    <t>11.10.14.2</t>
  </si>
  <si>
    <t>11.10.14</t>
  </si>
  <si>
    <t>11.10.15</t>
  </si>
  <si>
    <t>11.10.15.1</t>
  </si>
  <si>
    <t>11.10.15.2</t>
  </si>
  <si>
    <t>11.10.16</t>
  </si>
  <si>
    <t>11.10.16.1</t>
  </si>
  <si>
    <t>11.10.16.2</t>
  </si>
  <si>
    <t>11.10.17</t>
  </si>
  <si>
    <t>11.10.17.1</t>
  </si>
  <si>
    <t>11.10.17.2</t>
  </si>
  <si>
    <t>11.10.18</t>
  </si>
  <si>
    <t>11.10.18.1</t>
  </si>
  <si>
    <t>11.10.18.2</t>
  </si>
  <si>
    <t>11.11</t>
  </si>
  <si>
    <t>11.11.1</t>
  </si>
  <si>
    <t>11.10.19</t>
  </si>
  <si>
    <t>11.10.19.1</t>
  </si>
  <si>
    <t>11.10.19.2</t>
  </si>
  <si>
    <t>11.10.20</t>
  </si>
  <si>
    <t>11.10.20.1</t>
  </si>
  <si>
    <t>11.10.20.2</t>
  </si>
  <si>
    <t>11.10.21</t>
  </si>
  <si>
    <t>11.10.21.1</t>
  </si>
  <si>
    <t>11.10.22</t>
  </si>
  <si>
    <t>11.10.22.1</t>
  </si>
  <si>
    <t>11.10.23</t>
  </si>
  <si>
    <t>11.10.23.1</t>
  </si>
  <si>
    <t>11.10.23.2</t>
  </si>
  <si>
    <t>11.10.24</t>
  </si>
  <si>
    <t>11.10.24.1</t>
  </si>
  <si>
    <t>11.10.24.2</t>
  </si>
  <si>
    <t>11.10.25</t>
  </si>
  <si>
    <t>11.10.25.1</t>
  </si>
  <si>
    <t>11.10.25.2</t>
  </si>
  <si>
    <t>11.10.26</t>
  </si>
  <si>
    <t>11.10.26.1</t>
  </si>
  <si>
    <t>11.10.26.2</t>
  </si>
  <si>
    <t>11.10.27</t>
  </si>
  <si>
    <t>11.10.27.1</t>
  </si>
  <si>
    <t>11.10.27.2</t>
  </si>
  <si>
    <t>11.10.28</t>
  </si>
  <si>
    <t>11.10.28.1</t>
  </si>
  <si>
    <t>11.10.28.2</t>
  </si>
  <si>
    <t>11.10.29</t>
  </si>
  <si>
    <t>11.10.29.1</t>
  </si>
  <si>
    <t>11.10.29.2</t>
  </si>
  <si>
    <t>11.10.30</t>
  </si>
  <si>
    <t>11.10.30.1</t>
  </si>
  <si>
    <t>11.10.30.2</t>
  </si>
  <si>
    <t>11.10.31</t>
  </si>
  <si>
    <t>11.10.31.1</t>
  </si>
  <si>
    <t>11.10.31.2</t>
  </si>
  <si>
    <t>11.10.32</t>
  </si>
  <si>
    <t>11.10.32.1</t>
  </si>
  <si>
    <t>11.10.32.2</t>
  </si>
  <si>
    <t>11.10.33</t>
  </si>
  <si>
    <t>11.10.33.1</t>
  </si>
  <si>
    <t>11.11.2</t>
  </si>
  <si>
    <t>11.11.3</t>
  </si>
  <si>
    <t>11.12</t>
  </si>
  <si>
    <t>8.3.12</t>
  </si>
  <si>
    <t>m3.km</t>
  </si>
  <si>
    <t>14.4.1.1</t>
  </si>
  <si>
    <t>14.4.1.2</t>
  </si>
  <si>
    <t>14.4.1.3</t>
  </si>
  <si>
    <t>12.1</t>
  </si>
  <si>
    <t>SABS
1200 C</t>
  </si>
  <si>
    <t>12.1.1</t>
  </si>
  <si>
    <t>Clear and grub of site and remove all obstructions on pipeline route up to 3m wide</t>
  </si>
  <si>
    <t>12.2</t>
  </si>
  <si>
    <t>SABS
1200 DB</t>
  </si>
  <si>
    <t>12.2.1</t>
  </si>
  <si>
    <t>Excavate by MACHINE in all materials up to 750mm wide pipe trenches for water pipes only, backfill, compact and dispose of surplus or unsuitable material for depths of:</t>
  </si>
  <si>
    <t>Over and up to</t>
  </si>
  <si>
    <t>12.2.1.1</t>
  </si>
  <si>
    <t>8.3.2(a)</t>
  </si>
  <si>
    <t>0.0m to 1.5m</t>
  </si>
  <si>
    <t>12.2.1.2</t>
  </si>
  <si>
    <t>1.5m to 2.0m</t>
  </si>
  <si>
    <t>12.2.1.3</t>
  </si>
  <si>
    <t>2.0m to 2.5m</t>
  </si>
  <si>
    <t>12.2.1.4</t>
  </si>
  <si>
    <t>2.5m to 3.0m</t>
  </si>
  <si>
    <t>Extra-over Item 12.2.1 for :</t>
  </si>
  <si>
    <t>12.2.2</t>
  </si>
  <si>
    <t>8.3.2(b)</t>
  </si>
  <si>
    <t>Hard Excavation</t>
  </si>
  <si>
    <t>12.2.3</t>
  </si>
  <si>
    <t>8.3.2(c)</t>
  </si>
  <si>
    <t>Excavate and dispose of unsuitable material from trench bottom</t>
  </si>
  <si>
    <t>12.2.4</t>
  </si>
  <si>
    <t>Excavate by HAND in all materials suitable for hand excavation for trenches up to 600mm wide pipe trenches for water pipes only, backfill, compact and dispose of surplus or unsuitable material for depths of:</t>
  </si>
  <si>
    <t>12.2.5</t>
  </si>
  <si>
    <t>PSDB 3.4</t>
  </si>
  <si>
    <t>Intermediate excavation</t>
  </si>
  <si>
    <t>12.2.6</t>
  </si>
  <si>
    <t>Hard excavation</t>
  </si>
  <si>
    <t>12.2.7</t>
  </si>
  <si>
    <t>8.3.4 (a)
(LI)</t>
  </si>
  <si>
    <t>Shoring and safeguarding of trench to the satisfaction of the Engineer and the safety regulations</t>
  </si>
  <si>
    <t>8.3.3.3</t>
  </si>
  <si>
    <t>Finishing off of the site on completion of the works to the satisfaction of the Engineer, including levelling off, disposal of surplus material, etc</t>
  </si>
  <si>
    <t>12.3</t>
  </si>
  <si>
    <t>SABS
1200 LB</t>
  </si>
  <si>
    <t>BEDDING (PIPES)</t>
  </si>
  <si>
    <t>Provision of selected granular material for pipe bedding from the following sources :</t>
  </si>
  <si>
    <t>12.3.1</t>
  </si>
  <si>
    <t>Trench excavation within 2 km</t>
  </si>
  <si>
    <t>12.3.2</t>
  </si>
  <si>
    <t>PSQ 5</t>
  </si>
  <si>
    <t>Imported from borrow pit</t>
  </si>
  <si>
    <t>Provision of selected fill blanket to 200mm above the pipe from the following sources :</t>
  </si>
  <si>
    <t>12.3.3</t>
  </si>
  <si>
    <t>12.3.4</t>
  </si>
  <si>
    <t>12.3.5</t>
  </si>
  <si>
    <t>Provision of 19mm nominal size crushed stone aggregate required for bedding from commercial source when instructed by the Engineer</t>
  </si>
  <si>
    <t>12.4</t>
  </si>
  <si>
    <t>SABS
1200 L</t>
  </si>
  <si>
    <t>MEDIUM PRESSURE PIPELINES</t>
  </si>
  <si>
    <t>12.4.1</t>
  </si>
  <si>
    <t>UPVC-SANS 966-1 Class 9</t>
  </si>
  <si>
    <t>Supply, handle, lay and bed uPVC Class 9 pipes irrespective of depth, with rubber ring couplings to SABS 966, test and disinfect</t>
  </si>
  <si>
    <t>160mm Ø (148.8mm I.D.)  Class 9</t>
  </si>
  <si>
    <t>200mm Ø (186mm I.D.)  Class 9</t>
  </si>
  <si>
    <t>250mm Ø (232.6mm I.D.)  Class 9</t>
  </si>
  <si>
    <t>315mm Ø (293mm I.D.)  Class 9</t>
  </si>
  <si>
    <t>355mm Ø (330.2mm I.D.)  Class 9</t>
  </si>
  <si>
    <t>400mm Ø (372mm I.D.)  Class 9</t>
  </si>
  <si>
    <t>450mm Ø (418.6mm I.D.)  Class 9</t>
  </si>
  <si>
    <t>12.5</t>
  </si>
  <si>
    <t>SPECIALS AND FITTINGS</t>
  </si>
  <si>
    <t>Extra-over Item 12.5 for the supply, lay and bed of fittings with socket-ended joints/plain ended joints, including cut lengths disinfected</t>
  </si>
  <si>
    <t>12.5.1</t>
  </si>
  <si>
    <t>Bends : uPVC  spigot and socket ended Class 16:</t>
  </si>
  <si>
    <t>160mm dia x 11,25°</t>
  </si>
  <si>
    <t>160mm dia x 22,5°</t>
  </si>
  <si>
    <t>160mm dia x 45°</t>
  </si>
  <si>
    <t>160mm dia x 90°</t>
  </si>
  <si>
    <t>200mm dia x 11,25°</t>
  </si>
  <si>
    <t>200mm dia x 22,5°</t>
  </si>
  <si>
    <t>200mm dia x 45°</t>
  </si>
  <si>
    <t>200mm dia x 90°</t>
  </si>
  <si>
    <t>250mm dia x 11,25°</t>
  </si>
  <si>
    <t>250mm dia x 22,5°</t>
  </si>
  <si>
    <t>250mm dia x 45°</t>
  </si>
  <si>
    <t>250mm dia x 90°</t>
  </si>
  <si>
    <t>SG Iron Flanged adaptors Class 25 to fit uPVC pipes drilled to SABS 1123 Table 16:</t>
  </si>
  <si>
    <t>160mm dia</t>
  </si>
  <si>
    <t>200mm dia</t>
  </si>
  <si>
    <t>250mm dia</t>
  </si>
  <si>
    <t>Bends: Steel Fabricated Class 25 (Epoxy Coated) plain ended to fit uPVC pipes:</t>
  </si>
  <si>
    <t>315mm dia x 11,25°</t>
  </si>
  <si>
    <t>315mm dia x 22,5°</t>
  </si>
  <si>
    <t>315mm dia x 45°</t>
  </si>
  <si>
    <t>315mm dia x 90°</t>
  </si>
  <si>
    <t>355mm dia x 11,25°</t>
  </si>
  <si>
    <t>355mm dia x 22,5°</t>
  </si>
  <si>
    <t>355mm dia x 45°</t>
  </si>
  <si>
    <t>355mm dia x 90°</t>
  </si>
  <si>
    <t>400mm dia x 11,25°</t>
  </si>
  <si>
    <t>400mm dia x 22,5°</t>
  </si>
  <si>
    <t>400mm dia x 45°</t>
  </si>
  <si>
    <t>400mm dia x 90°</t>
  </si>
  <si>
    <t>450mm dia x 11,25°</t>
  </si>
  <si>
    <t>450mm dia x 22,5°</t>
  </si>
  <si>
    <t>450mm dia x 45°</t>
  </si>
  <si>
    <t>450mm dia x 90°</t>
  </si>
  <si>
    <t xml:space="preserve">Steel Fabricated Flanged adaptors Class 25 Plain-ended to fit uPVC pipes: </t>
  </si>
  <si>
    <t>315mm dia F.A.</t>
  </si>
  <si>
    <t>355mm dia F.A.</t>
  </si>
  <si>
    <t>400mm dia F.A.</t>
  </si>
  <si>
    <t>450mm dia F.A.</t>
  </si>
  <si>
    <t>CONCRETE THRUST BLOCKS</t>
  </si>
  <si>
    <t>ANCHOR BLOCKS FOR PIPES UP TO 300mm diameter</t>
  </si>
  <si>
    <t>8.2.11</t>
  </si>
  <si>
    <t>15 MPa concrete anchor blocks for water pipes including all shuttering, excavation, etc as shown on drawings</t>
  </si>
  <si>
    <t>CONNECTION TO EXISTING SEWER PIPES</t>
  </si>
  <si>
    <t>Supply all labour and material (fittings) to connect to main supply pipeline including excavation backfill, disposal of surplus material, cutting of pipes and moving of fittings and making good</t>
  </si>
  <si>
    <t>12.2.8</t>
  </si>
  <si>
    <t>12.4.1.1</t>
  </si>
  <si>
    <t>12.4.1.2</t>
  </si>
  <si>
    <t>12.4.1.3</t>
  </si>
  <si>
    <t>12.4.1.4</t>
  </si>
  <si>
    <t>12.4.1.5</t>
  </si>
  <si>
    <t>12.4.1.6</t>
  </si>
  <si>
    <t>12.4.1.7</t>
  </si>
  <si>
    <t>12.5.1.1</t>
  </si>
  <si>
    <t>12.5.1.2</t>
  </si>
  <si>
    <t>12.5.1.3</t>
  </si>
  <si>
    <t>12.5.1.4</t>
  </si>
  <si>
    <t>12.5.1.5</t>
  </si>
  <si>
    <t>12.5.1.6</t>
  </si>
  <si>
    <t>12.5.1.7</t>
  </si>
  <si>
    <t>12.5.1.8</t>
  </si>
  <si>
    <t>12.5.1.9</t>
  </si>
  <si>
    <t>12.5.1.10</t>
  </si>
  <si>
    <t>12.5.1.11</t>
  </si>
  <si>
    <t>12.5.1.12</t>
  </si>
  <si>
    <t>12.5.2</t>
  </si>
  <si>
    <t>12.5.2.1</t>
  </si>
  <si>
    <t>12.5.2.2</t>
  </si>
  <si>
    <t>12.5.2.3</t>
  </si>
  <si>
    <t>12.5.3</t>
  </si>
  <si>
    <t>12.5.3.1</t>
  </si>
  <si>
    <t>12.5.3.2</t>
  </si>
  <si>
    <t>12.5.3.3</t>
  </si>
  <si>
    <t>12.5.3.4</t>
  </si>
  <si>
    <t>12.5.3.5</t>
  </si>
  <si>
    <t>12.5.3.6</t>
  </si>
  <si>
    <t>12.5.3.7</t>
  </si>
  <si>
    <t>12.5.3.8</t>
  </si>
  <si>
    <t>12.5.3.9</t>
  </si>
  <si>
    <t>12.5.3.10</t>
  </si>
  <si>
    <t>12.5.3.11</t>
  </si>
  <si>
    <t>12.5.3.12</t>
  </si>
  <si>
    <t>12.5.3.13</t>
  </si>
  <si>
    <t>12.5.3.14</t>
  </si>
  <si>
    <t>12.5.3.15</t>
  </si>
  <si>
    <t>12.5.3.16</t>
  </si>
  <si>
    <t>12.5.4</t>
  </si>
  <si>
    <t>12.5.4.1</t>
  </si>
  <si>
    <t>12.5.4.2</t>
  </si>
  <si>
    <t>12.5.4.3</t>
  </si>
  <si>
    <t>12.5.4.4</t>
  </si>
  <si>
    <t>12.6.1</t>
  </si>
  <si>
    <t>12.6.1.1</t>
  </si>
  <si>
    <t>12.7.1</t>
  </si>
  <si>
    <t>13.1</t>
  </si>
  <si>
    <t>a) Girth over 600mm up to 1000mm</t>
  </si>
  <si>
    <t>13.1.3</t>
  </si>
  <si>
    <t>b) Girth over 1000mm up to 2000mm</t>
  </si>
  <si>
    <t>13.1.4</t>
  </si>
  <si>
    <t>c) Girth over 2000mm up to 3000mm</t>
  </si>
  <si>
    <t>13.2</t>
  </si>
  <si>
    <t>Extra-over Item 13.2.1 for :</t>
  </si>
  <si>
    <t>13.2.3</t>
  </si>
  <si>
    <t>13.2.4</t>
  </si>
  <si>
    <t>13.2.5</t>
  </si>
  <si>
    <t>13.2.6</t>
  </si>
  <si>
    <t>13.2.7</t>
  </si>
  <si>
    <t>13.2.8</t>
  </si>
  <si>
    <t>Soilcrete backfill (7% cement) at crossings with existing streets and compact to 93% Mod. AASHTO density where ordered by the Engineer</t>
  </si>
  <si>
    <t>13.2.9</t>
  </si>
  <si>
    <t>13.3</t>
  </si>
  <si>
    <t>13.3.3</t>
  </si>
  <si>
    <t>13.3.4</t>
  </si>
  <si>
    <t>13.3.5</t>
  </si>
  <si>
    <t>13.4</t>
  </si>
  <si>
    <t>13.4.1</t>
  </si>
  <si>
    <t>HDPE Class PN12.5</t>
  </si>
  <si>
    <t>Supplying, laying and jointing of HDPE Class PN12.5 pipes irrespective of depth. Jointing of pipes using in-situ butt welding, test and disinfect</t>
  </si>
  <si>
    <t>500mm Ø (420,6mm I.D.)  Class PN12.5 , PE100</t>
  </si>
  <si>
    <t>13.9</t>
  </si>
  <si>
    <t>13.9.1</t>
  </si>
  <si>
    <t>13.9.2</t>
  </si>
  <si>
    <t>13.9.3</t>
  </si>
  <si>
    <t>PIPELINE MARKERS</t>
  </si>
  <si>
    <t>Supply all labour and material for concrete pipeline markers as per the water general details. Concrete markers to be supplied at change of horizontal direction</t>
  </si>
  <si>
    <t>CONNECTION TO EXISTING WATER NETWORK</t>
  </si>
  <si>
    <t>13.5</t>
  </si>
  <si>
    <t>13.4.1.1</t>
  </si>
  <si>
    <t>13.5.1</t>
  </si>
  <si>
    <t>13.5.1.3</t>
  </si>
  <si>
    <t>13.5.1.4</t>
  </si>
  <si>
    <t>13.5.2</t>
  </si>
  <si>
    <t>13.5.2.1</t>
  </si>
  <si>
    <t>13.5.3</t>
  </si>
  <si>
    <t>13.5.3.1</t>
  </si>
  <si>
    <t>AIR AND SCOUR VALVE CHAMBERS</t>
  </si>
  <si>
    <t>13.7.1</t>
  </si>
  <si>
    <t>4.1.4.1</t>
  </si>
  <si>
    <t xml:space="preserve"> No</t>
  </si>
  <si>
    <t>4.1.4.2</t>
  </si>
  <si>
    <t>4.1.4.3</t>
  </si>
  <si>
    <t>A3.1 - 300mmØ x 100mmØ Mild steel Reducing T</t>
  </si>
  <si>
    <t>B3 - 200mmØ Viking Johnson Coupling</t>
  </si>
  <si>
    <t>B4 - 200mmØ Mild steel distance piece with thrust ring</t>
  </si>
  <si>
    <t>B6 - 200mmØ Mild steel distance piece with thrust ring</t>
  </si>
  <si>
    <t>B7 - Mild Steel Flange Adapter to suit 200mmØ u-PVC Class 9</t>
  </si>
  <si>
    <t>SCOUR VALVE : Resilient Seal Gate Valve, SABS 665 specification, SG iron body &amp; gate, standard gunmetal press fitted seats, stainless steel non-rising spindle, anti-clockwise closing, handwheel operated, double flanged and drilled to SABS 1123. Manufacturers standard epoxy paint (Sigmaguard EHB or similar) to a DFT of 250 microns. (AVK, HAWLE or similar approved)</t>
  </si>
  <si>
    <t>200mm diameter Class 10 Drilled to T1600/3</t>
  </si>
  <si>
    <t xml:space="preserve">300mm diameter Class 10 Drilled to T1600/3 </t>
  </si>
  <si>
    <t>AIR RELEASE &amp; VACUUM BREAK VALVES : "VAG" air release and vacuum break valve, Figure RBX series, flange studded to SABS 1123. Mild steel fusion bonded epoxy coated ends, stainless steel 304 barrel and trim. ABS plastic top cover, EPDM rubber seats and seals.</t>
  </si>
  <si>
    <t xml:space="preserve">80mm diameter Class 10 Drilled to T1600/3 </t>
  </si>
  <si>
    <t>100mm diameter Class 10 Drilled to T1600/3</t>
  </si>
  <si>
    <t>ISOLATING VALVES for Air valves: Resilient seal gate valve, SABS 664 specification, stainless steel non-rising spindle, anti-clockwise closing, Handwheel operated, S.G. iron body &amp; bonnet complete with factory standard blue fusion bonded epoxy coating internally and externally to a minimum dry film thickness of 300 micron.Double flanged and drilled to SABS 1123. (AVK, HAWLE or similar approved)</t>
  </si>
  <si>
    <t xml:space="preserve">100mm diameter Class 10 Drilled to T1600/3 </t>
  </si>
  <si>
    <t>A1 - Mild Steel Flange Adapter to suit 500mmØ HDPE Class PN12.5</t>
  </si>
  <si>
    <t>A2 - 450mmØ Mild steel distance piece with thrust ring</t>
  </si>
  <si>
    <t>B2 - 450mmØ x 200mmØ Mild steel Reducing T</t>
  </si>
  <si>
    <t>B1 - Mild Steel Flange Adapter to suit 200mmØ u-PVC Class 12 pipe</t>
  </si>
  <si>
    <t>A3 - 450mmØ x 300mmØ Mild steel Reducing T</t>
  </si>
  <si>
    <t>SPECIALS &amp; FITTINGS :  Mild Steel Pipe and Fittings (Wall Thickness = 4,5mm) as indicated on Pipe Schedule on Drw No's. F0060-G400 &amp; G500. Flanges Drilled to SABS 1123 1600/3. Manufacturer's standard epoxy coating.</t>
  </si>
  <si>
    <t>SUMMARY</t>
  </si>
  <si>
    <t>SECTION 7: EXISTING PUMP STATION UPGRADE</t>
  </si>
  <si>
    <t>SECTION 9: SITE WORKS &amp; FENCING</t>
  </si>
  <si>
    <t>SECTION 14: ROAD WORKS</t>
  </si>
  <si>
    <t>SECTION 13: NAMAHADI PUMP STATION RISING MAIN</t>
  </si>
  <si>
    <t>SECTION 12: INTERCONNECTING PIPEWORK</t>
  </si>
  <si>
    <t>SECTION 1: PRELIMINARY AND GENERAL</t>
  </si>
  <si>
    <t>SUBTOTAL A</t>
  </si>
  <si>
    <t>Add 10% contingencies</t>
  </si>
  <si>
    <t>SUBTOTAL B</t>
  </si>
  <si>
    <t>Add 5% fixed escalation</t>
  </si>
  <si>
    <t>SUBTOTAL C</t>
  </si>
  <si>
    <t>Add 14% VAT</t>
  </si>
  <si>
    <t>TOTAL</t>
  </si>
  <si>
    <t>TOTAL SECTION 15</t>
  </si>
  <si>
    <t>15</t>
  </si>
  <si>
    <t>15.1</t>
  </si>
  <si>
    <t>15.1.1</t>
  </si>
  <si>
    <t>15.2</t>
  </si>
  <si>
    <t>15.2.1</t>
  </si>
  <si>
    <t>15.4</t>
  </si>
  <si>
    <t>15.4.1</t>
  </si>
  <si>
    <t>15.4.2</t>
  </si>
  <si>
    <t>15.5</t>
  </si>
  <si>
    <t>15.5.1</t>
  </si>
  <si>
    <t>15.5.2</t>
  </si>
  <si>
    <t>15.6</t>
  </si>
  <si>
    <t>15.6.1</t>
  </si>
  <si>
    <t>15.6.2</t>
  </si>
  <si>
    <t>15.7</t>
  </si>
  <si>
    <t>15.7.1</t>
  </si>
  <si>
    <t>15.8</t>
  </si>
  <si>
    <t>15.8.1</t>
  </si>
  <si>
    <t>15.9</t>
  </si>
  <si>
    <t>15.9.1</t>
  </si>
  <si>
    <t>15.9.2</t>
  </si>
  <si>
    <t>15.9.3</t>
  </si>
  <si>
    <t>15.10</t>
  </si>
  <si>
    <t>15.11</t>
  </si>
  <si>
    <t>SABS 1200 HA</t>
  </si>
  <si>
    <t>MISCELANEOUS</t>
  </si>
  <si>
    <t xml:space="preserve">Ventilator 1: ex Mild Steel Grade W350 :Pipes ,Rounds and Flats all Hot-dip Galvanized </t>
  </si>
  <si>
    <t xml:space="preserve">Ventilator 2 ex Mild Steel Grade W350 :Rounds and Flats all Hot-dip Galvanized  </t>
  </si>
  <si>
    <t xml:space="preserve">Precast cover slab lifting rings: M20 ring bolts as per drawings </t>
  </si>
  <si>
    <t>MANHOLE COVERS</t>
  </si>
  <si>
    <t xml:space="preserve">600mm circular ductile iron lockable manhole cover and frame by saint gobain to sans 5612. (securex y-560-c) </t>
  </si>
  <si>
    <t>13.5.2.2</t>
  </si>
  <si>
    <t>13.5.2.3</t>
  </si>
  <si>
    <t>13.5.2.4</t>
  </si>
  <si>
    <t>13.5.2.5</t>
  </si>
  <si>
    <t>13.5.2.6</t>
  </si>
  <si>
    <t>13.5.2.7</t>
  </si>
  <si>
    <t>13.5.2.8</t>
  </si>
  <si>
    <t>13.5.2.9</t>
  </si>
  <si>
    <t>13.5.2.10</t>
  </si>
  <si>
    <t>13.5.3.2</t>
  </si>
  <si>
    <t>13.5.4</t>
  </si>
  <si>
    <t>13.5.4.1</t>
  </si>
  <si>
    <t>13.5.4.2</t>
  </si>
  <si>
    <t>13.5.5</t>
  </si>
  <si>
    <t>13.5.5.1</t>
  </si>
  <si>
    <t>13.5.5.2</t>
  </si>
  <si>
    <t>13.5.6</t>
  </si>
  <si>
    <t>13.5.6.1</t>
  </si>
  <si>
    <t>13.8</t>
  </si>
  <si>
    <t>13.8.1</t>
  </si>
  <si>
    <t>13.8.2</t>
  </si>
  <si>
    <t>13.8.3</t>
  </si>
  <si>
    <t>13.8.1.1</t>
  </si>
  <si>
    <t>13.8.1.2</t>
  </si>
  <si>
    <t>13.8.1.3</t>
  </si>
  <si>
    <t>13.8.1.4</t>
  </si>
  <si>
    <t>13.8.1.5</t>
  </si>
  <si>
    <t>13.8.1.5.1</t>
  </si>
  <si>
    <t>13.8.1.5.2</t>
  </si>
  <si>
    <t>13.8.1.5.3</t>
  </si>
  <si>
    <t>13.8.1.6</t>
  </si>
  <si>
    <t>13.8.1.7</t>
  </si>
  <si>
    <t>13.8.2.1</t>
  </si>
  <si>
    <t>13.8.2.1.1</t>
  </si>
  <si>
    <t>13.8.2.3</t>
  </si>
  <si>
    <t>13.8.2.3.1</t>
  </si>
  <si>
    <t>13.8.2.4</t>
  </si>
  <si>
    <t>13.8.2.4.1</t>
  </si>
  <si>
    <t>13.8.2.5</t>
  </si>
  <si>
    <t>13.8.3.1</t>
  </si>
  <si>
    <t>13.8.3.3</t>
  </si>
  <si>
    <t>13.8.3.4</t>
  </si>
  <si>
    <t>13.8.4</t>
  </si>
  <si>
    <t>13.8.2.5.1</t>
  </si>
  <si>
    <t>13.8.2.5.3</t>
  </si>
  <si>
    <t>13.8.4.1</t>
  </si>
  <si>
    <t>13.8.4.1.1</t>
  </si>
  <si>
    <t>13.8.4.2</t>
  </si>
  <si>
    <t>13.8.4.2.1</t>
  </si>
  <si>
    <t>13.8.4.2.2</t>
  </si>
  <si>
    <t>13.8.4.3</t>
  </si>
  <si>
    <t>13.8.4.3.1</t>
  </si>
  <si>
    <t>13.8.4.3.2</t>
  </si>
  <si>
    <t>254 x 146 x 43</t>
  </si>
  <si>
    <t>305 x 165 x 54</t>
  </si>
  <si>
    <t>356 x 171 x 67</t>
  </si>
  <si>
    <t>Concrete modification /  repair work to existing chlorine contact tank (concrete 25MPa/20mm)</t>
  </si>
  <si>
    <t>Concrete modification /  repair work to existing chlorine dosing (concrete 25MPa/20mm)</t>
  </si>
  <si>
    <t>Concrete modification /  repair work to existing ferick dosing (concrete 25MPa/20mm)</t>
  </si>
  <si>
    <t>4.1.1.5</t>
  </si>
  <si>
    <t>4.1.1.5.1</t>
  </si>
  <si>
    <t>4.1.2.1</t>
  </si>
  <si>
    <t>4.1.2.1.1</t>
  </si>
  <si>
    <t>4.1.2.1.2</t>
  </si>
  <si>
    <t>4.1.2.2</t>
  </si>
  <si>
    <t>4.1.2.2.1</t>
  </si>
  <si>
    <t>4.1.2.3</t>
  </si>
  <si>
    <t>4.1.2.3.1</t>
  </si>
  <si>
    <t>4.1.3.1</t>
  </si>
  <si>
    <t>4.1.3.1.1</t>
  </si>
  <si>
    <t>4.1.3.2</t>
  </si>
  <si>
    <t>4.1.3.2.1</t>
  </si>
  <si>
    <t>4.1.3.2.2</t>
  </si>
  <si>
    <t>4.1.3.2.3</t>
  </si>
  <si>
    <t>4.1.4.1.1</t>
  </si>
  <si>
    <t>4.1.4.2.1</t>
  </si>
  <si>
    <t>4.1.4.2.2</t>
  </si>
  <si>
    <t>4.1.4.2.3</t>
  </si>
  <si>
    <t>4.1.4.2.4</t>
  </si>
  <si>
    <t>4.1.4.3.1</t>
  </si>
  <si>
    <t>4.1.4.3.2</t>
  </si>
  <si>
    <r>
      <t>Structural Concrete (</t>
    </r>
    <r>
      <rPr>
        <b/>
        <sz val="9"/>
        <color theme="1"/>
        <rFont val="Arial"/>
        <family val="2"/>
      </rPr>
      <t>30 MPa</t>
    </r>
    <r>
      <rPr>
        <sz val="9"/>
        <color theme="1"/>
        <rFont val="Arial"/>
        <family val="2"/>
      </rPr>
      <t>)</t>
    </r>
  </si>
  <si>
    <t xml:space="preserve">HDPE Fabricated seamless bends, plain ended. Fittings to be joined by butt welding procedure. </t>
  </si>
  <si>
    <t>500mm dia x 45° (L = 830mm; R = 1500))</t>
  </si>
  <si>
    <t>500mm dia x 90° (L = 1705mm; R = 1500))</t>
  </si>
  <si>
    <t>HDPE (16 Bar working pressure) Fabricated Stub Flanges welded to HDPE pipe. Stub Flange to suit Steel Flange (SANS 1123, Table 1600/3):</t>
  </si>
  <si>
    <t>500mm diameter</t>
  </si>
  <si>
    <t>STORMWATER CULVERTS</t>
  </si>
  <si>
    <t>High-Tensile Welded Mesh</t>
  </si>
  <si>
    <t>Ref 888 (12 mm wire dia)</t>
  </si>
  <si>
    <t>Ref 193 (5,6 mm wire dia)</t>
  </si>
  <si>
    <t>1.8m stormwater canals</t>
  </si>
  <si>
    <t>1.2m stormwater canals</t>
  </si>
  <si>
    <t>Culvert Floor</t>
  </si>
  <si>
    <t>In and outlet stormwater structure</t>
  </si>
  <si>
    <t>Supply, handle, lay and bed concrete culverts Class 75S with ogee joints on concrete floor:</t>
  </si>
  <si>
    <t>Precast Concrete Box Culvert (2.1m (w) x 1.1m (d)</t>
  </si>
  <si>
    <t>Concrete Culvert</t>
  </si>
  <si>
    <t>Bottom of road edge (Culvert)</t>
  </si>
  <si>
    <t>Wingwall</t>
  </si>
  <si>
    <t>a) Steel-floated finish (Floor and Top of Walls)</t>
  </si>
  <si>
    <t>14.5.1</t>
  </si>
  <si>
    <t>14.5.1.1</t>
  </si>
  <si>
    <t>14.5.1.2</t>
  </si>
  <si>
    <t>14.5.1.3</t>
  </si>
  <si>
    <t>14.5.1.3.1</t>
  </si>
  <si>
    <t>14.5.1.3.2</t>
  </si>
  <si>
    <t>14.5.1.4</t>
  </si>
  <si>
    <t>14.5.1.5</t>
  </si>
  <si>
    <t>14.5.1.6</t>
  </si>
  <si>
    <t>14.5.1.7</t>
  </si>
  <si>
    <t>14.6.1</t>
  </si>
  <si>
    <t>14.7</t>
  </si>
  <si>
    <t>14.7.1</t>
  </si>
  <si>
    <t>14.7.1.1</t>
  </si>
  <si>
    <t>14.7.2</t>
  </si>
  <si>
    <t>14.7.2.1</t>
  </si>
  <si>
    <t>14.7.3</t>
  </si>
  <si>
    <t>14.7.3.1</t>
  </si>
  <si>
    <t>14.8</t>
  </si>
  <si>
    <t>14.8.1</t>
  </si>
  <si>
    <t>14.8.1.1</t>
  </si>
  <si>
    <t>14.8.1.2</t>
  </si>
  <si>
    <t>14.9</t>
  </si>
  <si>
    <t>14.9.1</t>
  </si>
  <si>
    <t>14.9.1.1</t>
  </si>
  <si>
    <t>14.9.2</t>
  </si>
  <si>
    <t>14.9.2.1</t>
  </si>
  <si>
    <t>14.9.2.2</t>
  </si>
  <si>
    <t>14.9.2.3</t>
  </si>
  <si>
    <t>14.9.2.4</t>
  </si>
  <si>
    <t>14.9.3</t>
  </si>
  <si>
    <t>14.9.3.1</t>
  </si>
  <si>
    <t>14.9.4</t>
  </si>
  <si>
    <t>14.9.4.1</t>
  </si>
  <si>
    <t>14.5.1.8</t>
  </si>
  <si>
    <t>Forming of expansion joint for stormwater canals every 2m as per drawings</t>
  </si>
  <si>
    <t>Precast circular rings (1250mmØ) for manhole with total depth of 1.5m - 2.0m  - Refer to drawing F0060-02-G500</t>
  </si>
  <si>
    <t>SECTION 16: STRUCTURAL STEEL</t>
  </si>
  <si>
    <t>16.1</t>
  </si>
  <si>
    <t>16.1.1</t>
  </si>
  <si>
    <t>16.1.2</t>
  </si>
  <si>
    <t>16.2</t>
  </si>
  <si>
    <t>16.2.1</t>
  </si>
  <si>
    <t>16.3</t>
  </si>
  <si>
    <t>16.3.1</t>
  </si>
  <si>
    <t>16.3.2</t>
  </si>
  <si>
    <t>16.3.3</t>
  </si>
  <si>
    <t>16.3.4</t>
  </si>
  <si>
    <t>16.4</t>
  </si>
  <si>
    <t>16.4.1</t>
  </si>
  <si>
    <t>16.4.2</t>
  </si>
  <si>
    <t>16.4.3</t>
  </si>
  <si>
    <t>16.5</t>
  </si>
  <si>
    <t>16.5.1</t>
  </si>
  <si>
    <t>16.5.2</t>
  </si>
  <si>
    <t>16.6</t>
  </si>
  <si>
    <t>16.6.1</t>
  </si>
  <si>
    <t>16.6.2</t>
  </si>
  <si>
    <t>16.6.3</t>
  </si>
  <si>
    <t>16.7</t>
  </si>
  <si>
    <t>16.7.1</t>
  </si>
  <si>
    <t>16.8</t>
  </si>
  <si>
    <t>16.8.1</t>
  </si>
  <si>
    <t>16.9</t>
  </si>
  <si>
    <t>16.9.1</t>
  </si>
  <si>
    <t>16.9.2</t>
  </si>
  <si>
    <t>16.9.3</t>
  </si>
  <si>
    <t>16.10</t>
  </si>
  <si>
    <t>16.10.1</t>
  </si>
  <si>
    <t>16.11</t>
  </si>
  <si>
    <t>16.11.1</t>
  </si>
  <si>
    <t>16.11.2</t>
  </si>
  <si>
    <t>16.12</t>
  </si>
  <si>
    <t>16.12.1</t>
  </si>
  <si>
    <t>16.12.2</t>
  </si>
  <si>
    <t>16.12.3</t>
  </si>
  <si>
    <t>16.13.1</t>
  </si>
  <si>
    <t>TOTAL SECTION 16</t>
  </si>
  <si>
    <t>15.1.4</t>
  </si>
  <si>
    <t>15.1.4.1</t>
  </si>
  <si>
    <t>15.2.1.1</t>
  </si>
  <si>
    <t>15.2.4</t>
  </si>
  <si>
    <t>15.2.4.1</t>
  </si>
  <si>
    <t>15.2.4.2</t>
  </si>
  <si>
    <t>15.4.1.1</t>
  </si>
  <si>
    <t>15.4.2.1</t>
  </si>
  <si>
    <t>15.4.2.2</t>
  </si>
  <si>
    <t>15.4.2.3</t>
  </si>
  <si>
    <t>15.4.2.4</t>
  </si>
  <si>
    <t>15.5.1.1</t>
  </si>
  <si>
    <t>15.5.2.1</t>
  </si>
  <si>
    <t>15.5.2.2</t>
  </si>
  <si>
    <t>15.5.2.3</t>
  </si>
  <si>
    <t>15.7.2</t>
  </si>
  <si>
    <t>Alluminium double door (2.064(h) x 1.264(w)): Frame finish to be powder coated with alluminium bronze colour, 6.38m Low E safety Glass, fitted with weather bars</t>
  </si>
  <si>
    <t>Supply and install the following doors including all labour, material, door frame, door handles, door lockes, hinges etc:</t>
  </si>
  <si>
    <t>Timber single door (2.032(h) x 813(w)): Standard 100 x 44 rebated timber door frame. Standard fielded panel door by Swartland Code PD20 or similar approved.</t>
  </si>
  <si>
    <t>Timber single door (2.032(h) x 813(w)): Standard 100 x 44 rebated timber door frame. Single FLBB Meranti framed ledged braced batten door with 40x110mm styles and top rail, 20x150mm middle ledge, 20x225mm bottom ledge and 20x110mm braces. Commercial veneered closed back panel.</t>
  </si>
  <si>
    <t>Provisional sum allowed for the supply and installation of alluminium windows for laboratory: Frame finish to be powder coated with alluminium bronze colour, 6.38m Low E safety Glass</t>
  </si>
  <si>
    <t>Provisional sum allowed for laboratory equipment</t>
  </si>
  <si>
    <t>Provisional sum allowed for laboratory furniture</t>
  </si>
  <si>
    <t>Provisional sum allowed for laboratory IT equipment</t>
  </si>
  <si>
    <t>Provisional sum allowed for laboratory electrical installation</t>
  </si>
  <si>
    <t>15.12</t>
  </si>
  <si>
    <t>15.13</t>
  </si>
  <si>
    <t>SECTION 15: LABORATORY BUILDING</t>
  </si>
  <si>
    <t xml:space="preserve">Floating low speed aerators 30kW installed inside the varable level balancing dams. The wetted parts shall be manufactured from stainless steel. The aerator shall be supplied with stops on its floats and a control system that will stop the aerator when the floats touch the bottom. The field MCC for the aerators, trailing cable and control system shall all be included. The electrical contractor shall bring a supply cable to this field MCC. </t>
  </si>
  <si>
    <t>Commission reactor and balancing tank equipment in separate visit</t>
  </si>
  <si>
    <t>Supply of A-frame lifting devices to service equipment with 3m lifting height, 2m wide, 2 to lifting capacity, lockable wheels. Epoxy coated.</t>
  </si>
  <si>
    <t>New transformer</t>
  </si>
  <si>
    <t>Main Reactor MCC situated in new MCC room that will be constructed: The main MCC will have switchgear for the following equipment: 2x Balancing tank mixers, 2x main feed pumps, 2x anaerobic mixers, 2x anoxic mixers, 4x aerators with VSD's, DO and suspended solids meters, 3x axial flow pumps, clarifier drives and actuated clarfiier de-sludge valves . Each drive will be in its own compartment and will have amp meters, hour meters and on/off switches. See general MCC specs.</t>
  </si>
  <si>
    <r>
      <t xml:space="preserve">Main Pump station MCC, situated in Main pump station on top floor that will be modified to accommodate the new pumps. This MCC will control the following pumps: RAS Pumps, WAS pumps, anoxic return pumps, scum pumps and drainage pumps. Each pump will have a Test/off/on button. All pump installations will have auto-rotation for equal running hours and auto switch-over in case of trip. Hour and amp meters. Run/Stop/trip indications with proper signage shall indicate why a pump stopped or tripped. </t>
    </r>
    <r>
      <rPr>
        <b/>
        <sz val="9"/>
        <color rgb="FFFF0000"/>
        <rFont val="Arial"/>
        <family val="2"/>
      </rPr>
      <t>Pump control as follows.</t>
    </r>
    <r>
      <rPr>
        <sz val="9"/>
        <color indexed="8"/>
        <rFont val="Arial"/>
        <family val="2"/>
      </rPr>
      <t xml:space="preserve"> See general MCC specs</t>
    </r>
  </si>
  <si>
    <t>170mm Floor</t>
  </si>
  <si>
    <t>460mm x 230mm Columns</t>
  </si>
  <si>
    <t>15.4.2.5</t>
  </si>
  <si>
    <t>15.4.2.6</t>
  </si>
  <si>
    <t>15.4.2.7</t>
  </si>
  <si>
    <t>Replace Glazing - 6.38mm Low E Safety Glass</t>
  </si>
  <si>
    <t>For the supply, installation and commissioning of scraper bridge, Stanford baffle, overflow weir, scum baffles and scum hopper by specialists (Provisional sum)</t>
  </si>
  <si>
    <t>Replace existing valves and associated pipework of clarifier and allow for the supply, installation, testing  and commissioning of suction and delivery pipe work including gate valves and reflux valves and pressure gauges as per the specifications supplied by engineer.</t>
  </si>
  <si>
    <t>Allow for the replacement of existing overhead spreader arms and allow for the supply, installation and commissioning of rotating self-propelled overhead spreader arms by specialists (Provisional sum)</t>
  </si>
  <si>
    <t>10.7</t>
  </si>
  <si>
    <t>10.7.1</t>
  </si>
  <si>
    <t>10.7.2</t>
  </si>
  <si>
    <t>10.8.</t>
  </si>
  <si>
    <t>10.8.1</t>
  </si>
  <si>
    <t>10.8.2</t>
  </si>
  <si>
    <t>Replace existing valves and associated pipework of trickling filter and allow for the supply, installation, testing  and commissioning of suction and delivery pipe work including gate valves and reflux valves and pressure gauges as per the specifications supplied by engineer.</t>
  </si>
  <si>
    <t>5.8</t>
  </si>
  <si>
    <t>PIPE SPECIALS AND FITTINGS</t>
  </si>
  <si>
    <t>5.8.1</t>
  </si>
  <si>
    <t>MASS FILL</t>
  </si>
  <si>
    <t>G9 / GS / 7 / 12 Compacted to 93% of Mod. AASHTO Density (Layer thickness: 150mm)</t>
  </si>
  <si>
    <t>14.1.12</t>
  </si>
  <si>
    <t>14.1.12.1</t>
  </si>
  <si>
    <t>14.1.12.1.1</t>
  </si>
  <si>
    <t>300mm wide Sikadur combiflex system by Sika (Alternative approved products may also be used)</t>
  </si>
  <si>
    <t>Bond breaker 2 coats white PVA paint</t>
  </si>
  <si>
    <t>7.5.4</t>
  </si>
  <si>
    <t>230mm rearguard centre bulb PVC waterstop by Jayco (Alternative approved products may also be used)</t>
  </si>
  <si>
    <t>Provisional Sum Allowed for the supply and installation of pipework, valves and fittings</t>
  </si>
  <si>
    <t xml:space="preserve">a) Wood-floated finish </t>
  </si>
  <si>
    <t>Desludge &amp; clear stormwater debris from Maturating pond</t>
  </si>
  <si>
    <t>9,2</t>
  </si>
  <si>
    <t>9,2,1</t>
  </si>
  <si>
    <t>MATURATING PONDS</t>
  </si>
  <si>
    <t>8.11</t>
  </si>
  <si>
    <t>8.11.1</t>
  </si>
  <si>
    <t>8.11.2</t>
  </si>
  <si>
    <t>8.12</t>
  </si>
  <si>
    <t>8.12.1</t>
  </si>
  <si>
    <t>8.12.1.1</t>
  </si>
  <si>
    <t>8.12.2</t>
  </si>
  <si>
    <t>8.12.2.1</t>
  </si>
  <si>
    <t>8.12.2.2</t>
  </si>
  <si>
    <t>8.12.3</t>
  </si>
  <si>
    <t>8.11.1.1</t>
  </si>
  <si>
    <t>8.11.2.1</t>
  </si>
  <si>
    <t>8.11.2.2</t>
  </si>
  <si>
    <t>SECTION 10: INTERCONNECTING PIPEWORK</t>
  </si>
  <si>
    <t>10.1</t>
  </si>
  <si>
    <t>10.2</t>
  </si>
  <si>
    <t>10.2.1.1</t>
  </si>
  <si>
    <t>10.2.1.2</t>
  </si>
  <si>
    <t>10.2.1.3</t>
  </si>
  <si>
    <t>10.2.1.4</t>
  </si>
  <si>
    <t>10.3</t>
  </si>
  <si>
    <t>10.4</t>
  </si>
  <si>
    <t>10.4.1.1</t>
  </si>
  <si>
    <t>10.4.1.2</t>
  </si>
  <si>
    <t>10.4.1.3</t>
  </si>
  <si>
    <t>10.4.1.4</t>
  </si>
  <si>
    <t>10.4.1.5</t>
  </si>
  <si>
    <t>10.4.1.6</t>
  </si>
  <si>
    <t>10.4.1.7</t>
  </si>
  <si>
    <t>10.5</t>
  </si>
  <si>
    <t>10.5.1.1</t>
  </si>
  <si>
    <t>10.5.1.2</t>
  </si>
  <si>
    <t>10.5.1.3</t>
  </si>
  <si>
    <t>10.5.1.4</t>
  </si>
  <si>
    <t>10.5.1.5</t>
  </si>
  <si>
    <t>10.5.1.6</t>
  </si>
  <si>
    <t>10.5.1.7</t>
  </si>
  <si>
    <t>10.5.1.8</t>
  </si>
  <si>
    <t>10.5.1.9</t>
  </si>
  <si>
    <t>10.5.1.10</t>
  </si>
  <si>
    <t>10.5.1.11</t>
  </si>
  <si>
    <t>10.5.1.12</t>
  </si>
  <si>
    <t>10.5.2.1</t>
  </si>
  <si>
    <t>10.5.2.2</t>
  </si>
  <si>
    <t>10.5.2.3</t>
  </si>
  <si>
    <t>10.5.3.1</t>
  </si>
  <si>
    <t>10.5.3.2</t>
  </si>
  <si>
    <t>10.5.3.3</t>
  </si>
  <si>
    <t>10.5.3.4</t>
  </si>
  <si>
    <t>10.5.3.5</t>
  </si>
  <si>
    <t>10.5.3.6</t>
  </si>
  <si>
    <t>10.5.3.7</t>
  </si>
  <si>
    <t>10.5.3.8</t>
  </si>
  <si>
    <t>10.5.3.9</t>
  </si>
  <si>
    <t>10.5.3.10</t>
  </si>
  <si>
    <t>10.5.3.11</t>
  </si>
  <si>
    <t>10.5.3.12</t>
  </si>
  <si>
    <t>10.5.3.13</t>
  </si>
  <si>
    <t>10.5.3.14</t>
  </si>
  <si>
    <t>10.5.3.15</t>
  </si>
  <si>
    <t>10.5.3.16</t>
  </si>
  <si>
    <t>10.5.4.1</t>
  </si>
  <si>
    <t>10.5.4.2</t>
  </si>
  <si>
    <t>10.5.4.3</t>
  </si>
  <si>
    <t>10.5.4.4</t>
  </si>
  <si>
    <t>10.6.1.1</t>
  </si>
  <si>
    <t>SECTION 11: NAMAHADI PUMP STATION RISING MAIN</t>
  </si>
  <si>
    <t>11.2</t>
  </si>
  <si>
    <t>11.2.1</t>
  </si>
  <si>
    <t>11.2.1.1</t>
  </si>
  <si>
    <t>11.2.1.2</t>
  </si>
  <si>
    <t>11.2.1.3</t>
  </si>
  <si>
    <t>11.2.1.4</t>
  </si>
  <si>
    <t>11.2.2</t>
  </si>
  <si>
    <t>11.2.3</t>
  </si>
  <si>
    <t>11.2.4</t>
  </si>
  <si>
    <t>11.2.5</t>
  </si>
  <si>
    <t>11.2.6</t>
  </si>
  <si>
    <t>11.2.7</t>
  </si>
  <si>
    <t>11.2.8</t>
  </si>
  <si>
    <t>11.2.9</t>
  </si>
  <si>
    <t>11.3</t>
  </si>
  <si>
    <t>11.3.1</t>
  </si>
  <si>
    <t>11.3.2</t>
  </si>
  <si>
    <t>11.3.3</t>
  </si>
  <si>
    <t>11.3.4</t>
  </si>
  <si>
    <t>11.3.5</t>
  </si>
  <si>
    <t>11.4</t>
  </si>
  <si>
    <t>11.4.1</t>
  </si>
  <si>
    <t>11.4.1.1</t>
  </si>
  <si>
    <t>11.5</t>
  </si>
  <si>
    <t>11.5.1</t>
  </si>
  <si>
    <t>11.5.1.3</t>
  </si>
  <si>
    <t>11.5.1.4</t>
  </si>
  <si>
    <t>11.5.2</t>
  </si>
  <si>
    <t>11.5.2.1</t>
  </si>
  <si>
    <t>11.5.2.2</t>
  </si>
  <si>
    <t>11.5.2.3</t>
  </si>
  <si>
    <t>11.5.2.4</t>
  </si>
  <si>
    <t>11.5.2.5</t>
  </si>
  <si>
    <t>11.5.2.6</t>
  </si>
  <si>
    <t>11.5.2.7</t>
  </si>
  <si>
    <t>11.5.2.8</t>
  </si>
  <si>
    <t>11.5.2.9</t>
  </si>
  <si>
    <t>11.5.2.10</t>
  </si>
  <si>
    <t>11.5.3</t>
  </si>
  <si>
    <t>11.5.3.1</t>
  </si>
  <si>
    <t>11.5.3.2</t>
  </si>
  <si>
    <t>11.5.4</t>
  </si>
  <si>
    <t>11.5.4.1</t>
  </si>
  <si>
    <t>11.5.4.2</t>
  </si>
  <si>
    <t>11.5.5</t>
  </si>
  <si>
    <t>11.5.5.1</t>
  </si>
  <si>
    <t>11.5.5.2</t>
  </si>
  <si>
    <t>11.5.6</t>
  </si>
  <si>
    <t>11.5.6.1</t>
  </si>
  <si>
    <t>11.6.1</t>
  </si>
  <si>
    <t>11.7.1</t>
  </si>
  <si>
    <t>11.8.1</t>
  </si>
  <si>
    <t>11.8.1.1</t>
  </si>
  <si>
    <t>11.8.1.2</t>
  </si>
  <si>
    <t>11.8.1.3</t>
  </si>
  <si>
    <t>11.8.1.4</t>
  </si>
  <si>
    <t>11.8.1.5</t>
  </si>
  <si>
    <t>11.8.1.5.1</t>
  </si>
  <si>
    <t>11.8.1.5.2</t>
  </si>
  <si>
    <t>11.8.1.5.3</t>
  </si>
  <si>
    <t>11.8.1.7</t>
  </si>
  <si>
    <t>11.8.2</t>
  </si>
  <si>
    <t>11.8.2.1</t>
  </si>
  <si>
    <t>11.8.2.1.1</t>
  </si>
  <si>
    <t>11.8.2.3</t>
  </si>
  <si>
    <t>11.8.2.3.1</t>
  </si>
  <si>
    <t>11.8.2.4</t>
  </si>
  <si>
    <t>11.8.2.4.1</t>
  </si>
  <si>
    <t>11.8.2.5</t>
  </si>
  <si>
    <t>11.8.2.5.1</t>
  </si>
  <si>
    <t>11.8.2.5.3</t>
  </si>
  <si>
    <t>11.8.3</t>
  </si>
  <si>
    <t>11.8.3.1</t>
  </si>
  <si>
    <t>11.8.3.3</t>
  </si>
  <si>
    <t>11.8.3.4</t>
  </si>
  <si>
    <t>11.8.4</t>
  </si>
  <si>
    <t>11.8.4.1</t>
  </si>
  <si>
    <t>11.8.4.1.1</t>
  </si>
  <si>
    <t>11.8.4.2</t>
  </si>
  <si>
    <t>11.8.4.2.1</t>
  </si>
  <si>
    <t>11.8.4.2.2</t>
  </si>
  <si>
    <t>11.8.4.3</t>
  </si>
  <si>
    <t>11.8.4.3.1</t>
  </si>
  <si>
    <t>11.8.4.3.2</t>
  </si>
  <si>
    <t>SECTION 12: ROAD WORKS</t>
  </si>
  <si>
    <t>13</t>
  </si>
  <si>
    <t>SECTION 13: LABORATORY BUILDING</t>
  </si>
  <si>
    <t>SECTION 14: STRUCTURAL STEEL</t>
  </si>
  <si>
    <t>12.1.2</t>
  </si>
  <si>
    <t>12.1.3</t>
  </si>
  <si>
    <t>12.1.4</t>
  </si>
  <si>
    <t>12.1.5</t>
  </si>
  <si>
    <t>12.1.6</t>
  </si>
  <si>
    <t>12.1.7</t>
  </si>
  <si>
    <t>12.1.8</t>
  </si>
  <si>
    <t>12.1.9</t>
  </si>
  <si>
    <t>12.1.10</t>
  </si>
  <si>
    <t>12.1.9.1</t>
  </si>
  <si>
    <t>12.1.9.2</t>
  </si>
  <si>
    <t>12.1.10.1</t>
  </si>
  <si>
    <t>12.1.10.1.1</t>
  </si>
  <si>
    <t>12.1.10.2</t>
  </si>
  <si>
    <t>12.1.10.2.1</t>
  </si>
  <si>
    <t>12.1.10.2.2</t>
  </si>
  <si>
    <t>12.1.11</t>
  </si>
  <si>
    <t>12.1.11.1</t>
  </si>
  <si>
    <t>12.1.11.1.1</t>
  </si>
  <si>
    <t>12.1.12</t>
  </si>
  <si>
    <t>12.1.12.1</t>
  </si>
  <si>
    <t>12.1.12.1.1</t>
  </si>
  <si>
    <t>12.2.3.1</t>
  </si>
  <si>
    <t>12.5.1.3.1</t>
  </si>
  <si>
    <t>12.5.1.3.2</t>
  </si>
  <si>
    <t>12.7</t>
  </si>
  <si>
    <t>12.7.1.1</t>
  </si>
  <si>
    <t>12.7.2</t>
  </si>
  <si>
    <t>12.7.2.1</t>
  </si>
  <si>
    <t>12.7.3</t>
  </si>
  <si>
    <t>12.7.3.1</t>
  </si>
  <si>
    <t>12.8</t>
  </si>
  <si>
    <t>12.8.1</t>
  </si>
  <si>
    <t>12.8.1.1</t>
  </si>
  <si>
    <t>12.8.1.2</t>
  </si>
  <si>
    <t>12.9</t>
  </si>
  <si>
    <t>12.9.1</t>
  </si>
  <si>
    <t>12.9.1.1</t>
  </si>
  <si>
    <t>12.9.2</t>
  </si>
  <si>
    <t>12.9.2.1</t>
  </si>
  <si>
    <t>12.9.2.2</t>
  </si>
  <si>
    <t>12.9.2.3</t>
  </si>
  <si>
    <t>12.9.2.4</t>
  </si>
  <si>
    <t>12.9.3</t>
  </si>
  <si>
    <t>12.9.3.1</t>
  </si>
  <si>
    <t>12.9.4</t>
  </si>
  <si>
    <t>12.9.4.1</t>
  </si>
  <si>
    <t>13.1.4.1</t>
  </si>
  <si>
    <t>13.2.4.1</t>
  </si>
  <si>
    <t>13.2.4.2</t>
  </si>
  <si>
    <t>13.3.1.1</t>
  </si>
  <si>
    <t>13.3.2.1</t>
  </si>
  <si>
    <t>13.3.2.2</t>
  </si>
  <si>
    <t>13.3.2.3</t>
  </si>
  <si>
    <t>13.3.2.4</t>
  </si>
  <si>
    <t>13.3.2.5</t>
  </si>
  <si>
    <t>13.3.2.6</t>
  </si>
  <si>
    <t>13.3.2.7</t>
  </si>
  <si>
    <t>13.4.2</t>
  </si>
  <si>
    <t>13.4.2.1</t>
  </si>
  <si>
    <t>13.4.2.2</t>
  </si>
  <si>
    <t>13.4.2.3</t>
  </si>
  <si>
    <t>13.6</t>
  </si>
  <si>
    <t>13.7</t>
  </si>
  <si>
    <t>13.7.2</t>
  </si>
  <si>
    <t>13.10</t>
  </si>
  <si>
    <t>13.11</t>
  </si>
  <si>
    <t>13.12</t>
  </si>
  <si>
    <t>13.13</t>
  </si>
  <si>
    <t>14.3</t>
  </si>
  <si>
    <t>14.3.3</t>
  </si>
  <si>
    <t>14.3.4</t>
  </si>
  <si>
    <t>14.4</t>
  </si>
  <si>
    <t>14.4.2</t>
  </si>
  <si>
    <t>14.4.3</t>
  </si>
  <si>
    <t>14.5</t>
  </si>
  <si>
    <t>14.5.2</t>
  </si>
  <si>
    <t>14.6</t>
  </si>
  <si>
    <t>14.6.2</t>
  </si>
  <si>
    <t>14.6.3</t>
  </si>
  <si>
    <t>14.10</t>
  </si>
  <si>
    <t>14.10.1</t>
  </si>
  <si>
    <t>14.11</t>
  </si>
  <si>
    <t>14.11.1</t>
  </si>
  <si>
    <t>14.11.2</t>
  </si>
  <si>
    <t>14.12</t>
  </si>
  <si>
    <t>14.12.1</t>
  </si>
  <si>
    <t>14.12.2</t>
  </si>
  <si>
    <t>14.12.3</t>
  </si>
  <si>
    <t>14.13</t>
  </si>
  <si>
    <t>14.13.1</t>
  </si>
  <si>
    <t>2.5.1</t>
  </si>
  <si>
    <t>2.5.2</t>
  </si>
  <si>
    <t>2.5.3</t>
  </si>
  <si>
    <t>2.5.4</t>
  </si>
  <si>
    <t>2.6.2</t>
  </si>
  <si>
    <t>2.6.3</t>
  </si>
  <si>
    <t>2.6.4</t>
  </si>
  <si>
    <t>2.6.5</t>
  </si>
  <si>
    <t>2.6.6</t>
  </si>
  <si>
    <t>2.6.7</t>
  </si>
  <si>
    <t>2.6.8</t>
  </si>
  <si>
    <t>2.6.9</t>
  </si>
  <si>
    <t>2.6.10</t>
  </si>
  <si>
    <t>2.6.11</t>
  </si>
  <si>
    <t>2.6.12</t>
  </si>
  <si>
    <t>2.6.13</t>
  </si>
  <si>
    <t>2.6.14</t>
  </si>
  <si>
    <t>2.6.15</t>
  </si>
  <si>
    <t>2.6.16</t>
  </si>
  <si>
    <t>2.6.17</t>
  </si>
  <si>
    <t>2.7</t>
  </si>
  <si>
    <t>2.7.1</t>
  </si>
  <si>
    <t>2.7.2</t>
  </si>
  <si>
    <t>1.1.11</t>
  </si>
  <si>
    <t>Allowance for Accredited Training</t>
  </si>
  <si>
    <t>Resident Engineer : Accommodation</t>
  </si>
  <si>
    <t>As built data collection by professional surveyor</t>
  </si>
  <si>
    <t>b) Small, square, of area up to and including 0,1 m² (irrespective of depth)</t>
  </si>
  <si>
    <t>d) Large, square, of area over 0,1m² and up and including to 0,5 m ² (irrespective of depth)</t>
  </si>
  <si>
    <t>4.56m high to outside wall curved to Radius 7850</t>
  </si>
  <si>
    <t>a) Wood-floated finish to degree Accuracy II - Floor</t>
  </si>
  <si>
    <t>b) Steel-floated finish to deg Accuracy II - Top of Wall</t>
  </si>
  <si>
    <t>PIPE SPECIALS: Mild Steel 4,5mm wall thickness, standard epoxy (green colour) coating (See Drawing G600 for details)</t>
  </si>
  <si>
    <t xml:space="preserve">A2 - 250mm Ø RSV gate valve 16 Bar rated (AVK or similar approved) </t>
  </si>
  <si>
    <t>A3 - 250mm Ø Distance Piece Flanged Both Ends</t>
  </si>
  <si>
    <t>A5 - 250mm Ø Distance Piece Flanged Both Ends</t>
  </si>
  <si>
    <t xml:space="preserve">A6 - 250mm Ø x 45° Mild Steel Lateral Tee </t>
  </si>
  <si>
    <t>A7 - 250mm Ø Distance Piece Flanged One End with Thrust Ring</t>
  </si>
  <si>
    <t>A9 - 250mm Ø Mild Steel Distance Piece</t>
  </si>
  <si>
    <t>B1 - 250mm Ø Bellmouth Flanged One End</t>
  </si>
  <si>
    <t>B3 - 250mm Ø Distance Piece Flanged Both Ends</t>
  </si>
  <si>
    <t>B4 - 250mm Ø x 250mm Ø Tee</t>
  </si>
  <si>
    <t>B5 - 250mm Ø Mild Steel Distance Piece</t>
  </si>
  <si>
    <t xml:space="preserve">B6 - 250mm Ø RSV gate valve 16 Bar rated (AVK or similar approved) </t>
  </si>
  <si>
    <t>A8 - 250mm Ø Mild Steel Distance Piece with Flange Adapter Welded on Site to Suit uPVC Class 9 Pipe</t>
  </si>
  <si>
    <t>uPVC-SANS 966-1 Class 9</t>
  </si>
  <si>
    <t>d) Large, square, of area over 0,1m² and up and including to 0,5 m ² (irrespective of depth) - Refer to Drawing F0060-02-G1102</t>
  </si>
  <si>
    <t>110 mm dia Perforated drainage pipe</t>
  </si>
  <si>
    <t>SHEETING</t>
  </si>
  <si>
    <t>250 Micron polythene sheeting</t>
  </si>
  <si>
    <t>MANHOLE</t>
  </si>
  <si>
    <t>no</t>
  </si>
  <si>
    <t>Standard precast concrete manhole 1000mm dia</t>
  </si>
  <si>
    <t>3.5.2</t>
  </si>
  <si>
    <t>3.6</t>
  </si>
  <si>
    <t>3.6.1</t>
  </si>
  <si>
    <t>A2 - 200mm Ø x 200mm Ø Short Tee</t>
  </si>
  <si>
    <t>A3 - 200mm Ø Distance piece</t>
  </si>
  <si>
    <t>A4 - 200mm Ø Distance piece (Stainless Steel)</t>
  </si>
  <si>
    <t>B1 - 400mm Ø Bellmouth</t>
  </si>
  <si>
    <t>B2 - 400mm Ø x 90° Medium Radius Bend</t>
  </si>
  <si>
    <t>B3 - 400mm Ø x Flange adaptor</t>
  </si>
  <si>
    <t>Supply and install mild steel connector pipework to Clarifier, including, puddle pipes flange adaptors, etc complete. All steel pipes to be hot dipped galvanised coated.</t>
  </si>
  <si>
    <t>A1 - 400mm Ø BELLMOUTH FL - FL = 500</t>
  </si>
  <si>
    <t xml:space="preserve">A2 - 400mm Ø MILD STEEL DISTANCE PIECE FLANGED BOTH ENDS </t>
  </si>
  <si>
    <t>A3 - 400mm Ø x 90°  MILD STEEL MEDIUM RADIUS BEND FLANGED BOTH ENDS</t>
  </si>
  <si>
    <t>A4 - 400mm Ø SG IRON FLANGE ADAPTOR TO SUIT uPVC 400mmØ CLASS 9 PIPE</t>
  </si>
  <si>
    <t>B1 - 300mm Ø BELLMOUTH</t>
  </si>
  <si>
    <t>B2 - 300mm Ø MILD STEEL DISTANCE PIECE FLANGED</t>
  </si>
  <si>
    <t>B3 - 300mmØ x 90°  MILD STEEL MEDIUM RADIUS BEND</t>
  </si>
  <si>
    <t>B4 - 300mmØ SG IRON FLANGE ADAPTOR TO SUIT uPVC 315mmØ CLASS 9 PIPE</t>
  </si>
  <si>
    <t>C1 - 350mmØ x 90°  MILD STEEL SHORT RADIUS BEND FLANGED BOTH ENDS</t>
  </si>
  <si>
    <t>C2 - 350mm Ø MILD STEEL DISTANCE PIECE FLANGED BOTH ENDS</t>
  </si>
  <si>
    <t>C3 - 350mm Ø x 90°  MILD STEEL MEDIUM RADIUS BEND FLANGED BOTH ENDS</t>
  </si>
  <si>
    <t>C4 - 350mmØ MILD STEEL DISTANCE PIECE FLANGED BOTH ENDS</t>
  </si>
  <si>
    <t>C5 - 350mm Ø SG IRON FLANGE ADAPTOR TO SUIT uPVC 315mm Ø CLASS 9 PIPE</t>
  </si>
  <si>
    <t>D1 - 250mm Ø x 90°  MILD STEEL SHORT RADIUS BEND FLANGED BOTH ENDS</t>
  </si>
  <si>
    <t>D3 - 250mm Ø x 90°  MILD STEEL MEDIUM RADIUS BEND FLANGED BOTH ENDS</t>
  </si>
  <si>
    <t>D2 - 250mm Ø MILD STEEL DISTANCE PIECE FLANGED BOTH ENDS</t>
  </si>
  <si>
    <t>D4 - 250mm Ø MILD STEEL DISTANCE PIECE FLANGED BOTH ENDS</t>
  </si>
  <si>
    <t>D5 - 250mmØ SG IRON FLANGE ADAPTOR TO SUIT uPVC 200mmØ CLASS 9 PIPE</t>
  </si>
  <si>
    <t>65mm Ø Perforated Pipe</t>
  </si>
  <si>
    <t>A1 - 200mmØ SG IRON FLANGE ADAPTOR TO SUIT uPVC 200mmØ CLASS 9 PIPE</t>
  </si>
  <si>
    <t>A2 - 200mm Ø FLANGED RESILIENT SEAL GATE VALVE, 16 BAR RATED, SABS 664 SPECIFICATION,
SG IRON BODY &amp; GATE, STAINLESS STEEL NON RISING SPINDLE, ANTI-CLOCKWISE CLOSING,
CAP TOP FITTED, DOUBLE FLANGED AND DRILLED TO SABS 1123 TABLE 1600/3</t>
  </si>
  <si>
    <t>A3 - 200mmØ MILD STEEL DISTANCE PIECE FLANGED BOTH ENDS</t>
  </si>
  <si>
    <t>A4 - 200mmØ x 90°  MILD STEEL SHORT RADIUS BEND FLANGED BOTH ENDS</t>
  </si>
  <si>
    <t>A5 - 200mmØ MILD STEEL DISTANCE PIECE FLANGED BOTH ENDS</t>
  </si>
  <si>
    <t>A6 - 200mmØ MILD STEEL DISTANCE PIECE FLANGED BOTH ENDS</t>
  </si>
  <si>
    <t>A7 - 200mmØ X 200mmØ MILD STEEL T-PIECE</t>
  </si>
  <si>
    <t>6.2.4.3</t>
  </si>
  <si>
    <t>6.2.4.4</t>
  </si>
  <si>
    <t>Roof bunt wall</t>
  </si>
  <si>
    <t>Ablution facility equipment</t>
  </si>
  <si>
    <t>Rainwater spouts</t>
  </si>
  <si>
    <t>inside security doors</t>
  </si>
  <si>
    <t>Sump Wall panels</t>
  </si>
  <si>
    <t>HD BOLTS AND MISCELLANEOUS METAL WORK</t>
  </si>
  <si>
    <t>Structural Concrete (30 MPa/20mm))</t>
  </si>
  <si>
    <t>Concrete modification /  repair work to existing control box (concrete 30 MPa/20mm)</t>
  </si>
  <si>
    <t>Concrete modification /  repair work to existing trickling filter, concrete channels etc (concrete 30 MPa/20mm)</t>
  </si>
  <si>
    <t>Concrete modification /  repair work to existing clarifier (concrete 30 MPa/20mm)</t>
  </si>
  <si>
    <t>Concrete modification /  repair work to existing chlorine dosing (concrete 30 MPa/20mm)</t>
  </si>
  <si>
    <t>Concrete modification /  repair work to existing chlorine contact tank (concrete 30 MPa/20mm)</t>
  </si>
  <si>
    <t>9.2.1</t>
  </si>
  <si>
    <t>MONITORING BOREHOLES</t>
  </si>
  <si>
    <t>9.3.1</t>
  </si>
  <si>
    <t>Supply and install mild steel connector pipework to BNR Reactor, including, puddle pipes flange adaptors, etc complete. All steel pipes to be hot dipped galvanised coated.</t>
  </si>
  <si>
    <t>SUBSOIL DRAINAGE</t>
  </si>
  <si>
    <t>PIPEWORK: See Drawing G206 for details</t>
  </si>
  <si>
    <t>2.6.18</t>
  </si>
  <si>
    <t>2.7.2.1</t>
  </si>
  <si>
    <t>2.7.3</t>
  </si>
  <si>
    <t>2.7.3.1</t>
  </si>
  <si>
    <t>PIPEWORK: See Drawing G103 for details</t>
  </si>
  <si>
    <t>3.5.3</t>
  </si>
  <si>
    <t>3.5.4</t>
  </si>
  <si>
    <t>3.5.5</t>
  </si>
  <si>
    <t>3.5.6</t>
  </si>
  <si>
    <t>3.5.7</t>
  </si>
  <si>
    <t>3.6.2</t>
  </si>
  <si>
    <t>3.6.2.1</t>
  </si>
  <si>
    <t>3.6.3</t>
  </si>
  <si>
    <t>3.6.3.1</t>
  </si>
  <si>
    <t>Supply and install mild steel connector pipework to sludge drying beds, including, puddle pipes flange adaptors, etc complete. All steel pipes to be hot dipped galvanised coated.</t>
  </si>
  <si>
    <t>PIPE SPECIALS AND FITTINGS: See Drawing G302 for details</t>
  </si>
  <si>
    <t>5.8.2</t>
  </si>
  <si>
    <t>5.8.3</t>
  </si>
  <si>
    <t>5.8.4</t>
  </si>
  <si>
    <t>5.8.5</t>
  </si>
  <si>
    <t>5.8.6</t>
  </si>
  <si>
    <t>5.8.7</t>
  </si>
  <si>
    <t>11.5.3.3</t>
  </si>
  <si>
    <t>15.1.2</t>
  </si>
  <si>
    <t>15.1.3</t>
  </si>
  <si>
    <t>MILD STEEL  Class 16 Bar</t>
  </si>
  <si>
    <t>Galvanised steel pipes manufactured in lengths of 6m, flanged on both ends to SANS 1123/1600</t>
  </si>
  <si>
    <t>450mm Nominal Diameter (457mm OD) x 4mm, 16 Bar working pressure</t>
  </si>
  <si>
    <t>15.3</t>
  </si>
  <si>
    <t>PIPE SUPPORTS</t>
  </si>
  <si>
    <t>15.3.1</t>
  </si>
  <si>
    <t>15.3.1.1</t>
  </si>
  <si>
    <t>m³</t>
  </si>
  <si>
    <t>15.3.1.2</t>
  </si>
  <si>
    <t>15.3.1.2.1</t>
  </si>
  <si>
    <t>15.3.1.2.2</t>
  </si>
  <si>
    <t>15.3.1.3</t>
  </si>
  <si>
    <t>15.3.1.3.1</t>
  </si>
  <si>
    <t>G7 compacted in layers of 150mm to 93% of MOD. AASHTO density</t>
  </si>
  <si>
    <t>15.3.2</t>
  </si>
  <si>
    <t>Rough vertical formwork to a degree of Accuracy II</t>
  </si>
  <si>
    <t>m²</t>
  </si>
  <si>
    <t>15.3.2.1</t>
  </si>
  <si>
    <t>Rough horizontal formwork to a degree of Accuracy II</t>
  </si>
  <si>
    <t>15.3.3</t>
  </si>
  <si>
    <t>15.3.3.1</t>
  </si>
  <si>
    <t>R10</t>
  </si>
  <si>
    <t>15.3.3.2</t>
  </si>
  <si>
    <t>15.3.3.4</t>
  </si>
  <si>
    <t>15.3.3.3</t>
  </si>
  <si>
    <t>Ref 617 (10 mm wire dia)</t>
  </si>
  <si>
    <t>15.3.4</t>
  </si>
  <si>
    <t>15.3.4.1</t>
  </si>
  <si>
    <t>15.3.4.2</t>
  </si>
  <si>
    <t>15.3.4.4</t>
  </si>
  <si>
    <t>15.3.4.4.1</t>
  </si>
  <si>
    <t>15.3.4.4.2</t>
  </si>
  <si>
    <t>METALWORK</t>
  </si>
  <si>
    <t>Column straps</t>
  </si>
  <si>
    <t xml:space="preserve">100mm wide x 10mm(t) galvanized steel column strap bent as per detail drawings </t>
  </si>
  <si>
    <t>SECTION 15 : RIVER CROSSINGS (NAMAHADI RM)</t>
  </si>
  <si>
    <t>Site establishment</t>
  </si>
  <si>
    <t>Sighting of drilling target</t>
  </si>
  <si>
    <t>Drilling of monitoring borehole (Borehole sleeve must have a reinforced concrete collar [1m x 1m x 300mm] and must be equipped with a lockable lid that is protruding 500mm above ground level. The borehole must also be clearly identifiable by means of a pole marker, 1,8m high)</t>
  </si>
  <si>
    <t>Aquifer testing</t>
  </si>
  <si>
    <t>9.3.2</t>
  </si>
  <si>
    <t>9.3.3</t>
  </si>
  <si>
    <t>9.3.4</t>
  </si>
  <si>
    <t>SECTION 4: FERRICK DOSING &amp; SPLITTER BOXES</t>
  </si>
  <si>
    <t>6.2.4.5</t>
  </si>
  <si>
    <t>6.5.2.4</t>
  </si>
  <si>
    <t>6.9.2</t>
  </si>
  <si>
    <t>6.9.3</t>
  </si>
  <si>
    <t>6.9.4</t>
  </si>
  <si>
    <t>6.10</t>
  </si>
  <si>
    <t>6.10.1</t>
  </si>
  <si>
    <t>6.10.2</t>
  </si>
  <si>
    <t>6.10.3</t>
  </si>
  <si>
    <t>6.10.4</t>
  </si>
  <si>
    <t>6.10.5</t>
  </si>
  <si>
    <t>6.10.6</t>
  </si>
  <si>
    <t>6.10.7</t>
  </si>
  <si>
    <t>6.10.8</t>
  </si>
  <si>
    <t>6.10.9</t>
  </si>
  <si>
    <t>6.10.10</t>
  </si>
  <si>
    <t>6.10.11</t>
  </si>
  <si>
    <t>6.10.12</t>
  </si>
  <si>
    <t>6.10.13</t>
  </si>
  <si>
    <t>6.10.14</t>
  </si>
  <si>
    <t>6.10.15</t>
  </si>
  <si>
    <t>Preparation of shop drawings for complete project</t>
  </si>
  <si>
    <t>SABS 1200 C</t>
  </si>
  <si>
    <t>SABS 1200 L</t>
  </si>
  <si>
    <t>1.2.14</t>
  </si>
  <si>
    <t>2.1.0</t>
  </si>
  <si>
    <t>Participation of Local Enterprises; Work allocated to local enterprise that are 51% Black Owned</t>
  </si>
  <si>
    <t>1.2.15</t>
  </si>
  <si>
    <t>1.2.16</t>
  </si>
  <si>
    <t>1.2.17</t>
  </si>
  <si>
    <t>1.2.18</t>
  </si>
  <si>
    <t>Skill Development ; Accredited Training Programme: Unskilled</t>
  </si>
  <si>
    <t>Allowance for OHS &amp; Environmental management for the Duration of the project</t>
  </si>
  <si>
    <t>Allow for leaks detector on the existing pipe line 200mm - 300mm diameter</t>
  </si>
  <si>
    <t>Repairing  as per the  above  findings</t>
  </si>
  <si>
    <t>10.4.1.3.1</t>
  </si>
  <si>
    <t>250mm Ø (232.6mm I.D.)  Class 12 as per Engineers instruction</t>
  </si>
  <si>
    <t>b) Excavate in all materials and use for embankments or backfill or dispose, as ordered by Engineer</t>
  </si>
  <si>
    <t>Desludge &amp; clear stormwater debris from Maturating pond as shown on drawing</t>
  </si>
  <si>
    <t>SECTION 17: INSTRUMENTS AND ELECTRICAL</t>
  </si>
  <si>
    <t>TOTAL SECTION 17</t>
  </si>
  <si>
    <t>16</t>
  </si>
  <si>
    <t>16.1.3</t>
  </si>
  <si>
    <t>16.2.2</t>
  </si>
  <si>
    <t>16.2.3</t>
  </si>
  <si>
    <t>16.2.4</t>
  </si>
  <si>
    <t>16.2.5</t>
  </si>
  <si>
    <t>16.2.6</t>
  </si>
  <si>
    <t>16.2.7</t>
  </si>
  <si>
    <t>16.2.8</t>
  </si>
  <si>
    <t>16.2.9</t>
  </si>
  <si>
    <t>16.2.10</t>
  </si>
  <si>
    <t>16.2.11</t>
  </si>
  <si>
    <t>16.2.12</t>
  </si>
  <si>
    <t>16.2.13</t>
  </si>
  <si>
    <t>16.2.14</t>
  </si>
  <si>
    <t>16.3.1.1</t>
  </si>
  <si>
    <t>16.3.1.2</t>
  </si>
  <si>
    <t>16.3.1.3</t>
  </si>
  <si>
    <t>16.3.1.4</t>
  </si>
  <si>
    <t>16.3.1.4.1</t>
  </si>
  <si>
    <t>16.3.1.4.2</t>
  </si>
  <si>
    <t>16.3.1.4.3</t>
  </si>
  <si>
    <t>16.3.1.4.4</t>
  </si>
  <si>
    <t>16.3.1.4.5</t>
  </si>
  <si>
    <t>16.3.1.4.6</t>
  </si>
  <si>
    <t>16.3.1.4.7</t>
  </si>
  <si>
    <t>16.3.1.4.8</t>
  </si>
  <si>
    <t>16.3.1.4.9</t>
  </si>
  <si>
    <t>16.3.1.4.10</t>
  </si>
  <si>
    <t>16.3.1.4.11</t>
  </si>
  <si>
    <t>16.3.1.4.12</t>
  </si>
  <si>
    <t>16.3.1.4.13</t>
  </si>
  <si>
    <t>16.3.2.1</t>
  </si>
  <si>
    <t>16.3.2.2</t>
  </si>
  <si>
    <t>16.3.2.3</t>
  </si>
  <si>
    <t>16.3.2.4</t>
  </si>
  <si>
    <t>16.3.2.5</t>
  </si>
  <si>
    <t>16.3.2.6</t>
  </si>
  <si>
    <t>16.3.2.7</t>
  </si>
  <si>
    <t>16.3.2.8</t>
  </si>
  <si>
    <t>16.3.2.9</t>
  </si>
  <si>
    <t>16.3.2.10</t>
  </si>
  <si>
    <t>16.3.2.10.1</t>
  </si>
  <si>
    <t>16.3.2.10.2</t>
  </si>
  <si>
    <t>16.3.2.10.3</t>
  </si>
  <si>
    <t>16.3.2.10.4</t>
  </si>
  <si>
    <t>16.3.2.10.5</t>
  </si>
  <si>
    <t>16.3.2.10.6</t>
  </si>
  <si>
    <t>16.3.2.10.7</t>
  </si>
  <si>
    <t>16.3.2.10.8</t>
  </si>
  <si>
    <t>16.3.2.10.9</t>
  </si>
  <si>
    <t>16.3.2.10.10</t>
  </si>
  <si>
    <t>16.3.2.10.11</t>
  </si>
  <si>
    <t>16.3.2.10.12</t>
  </si>
  <si>
    <t>16.3.2.10.13</t>
  </si>
  <si>
    <t>16.3.3.1</t>
  </si>
  <si>
    <t>16.3.3.2</t>
  </si>
  <si>
    <t>16.3.3.3</t>
  </si>
  <si>
    <t>16.3.3.4</t>
  </si>
  <si>
    <t>16.3.3.5</t>
  </si>
  <si>
    <t>16.3.3.6</t>
  </si>
  <si>
    <t>16.3.3.7</t>
  </si>
  <si>
    <t>16.3.3.8</t>
  </si>
  <si>
    <t>16.3.3.9</t>
  </si>
  <si>
    <t>16.3.3.10</t>
  </si>
  <si>
    <t>16.3.3.10.1</t>
  </si>
  <si>
    <t>16.3.3.10.2</t>
  </si>
  <si>
    <t>16.3.3.10.3</t>
  </si>
  <si>
    <t>16.3.3.10.4</t>
  </si>
  <si>
    <t>16.3.3.10.5</t>
  </si>
  <si>
    <t>16.3.3.10.6</t>
  </si>
  <si>
    <t>16.3.3.10.7</t>
  </si>
  <si>
    <t>16.3.3.10.8</t>
  </si>
  <si>
    <t>16.3.3.10.9</t>
  </si>
  <si>
    <t>16.3.3.10.10</t>
  </si>
  <si>
    <t>16.3.3.10.11</t>
  </si>
  <si>
    <t>16.3.3.10.12</t>
  </si>
  <si>
    <t>16.3.3.10.13</t>
  </si>
  <si>
    <t>16.3.4.1</t>
  </si>
  <si>
    <t>16.3.4.2</t>
  </si>
  <si>
    <t>16.3.4.3</t>
  </si>
  <si>
    <t>16.3.4.4</t>
  </si>
  <si>
    <t>16.3.4.5</t>
  </si>
  <si>
    <t>16.3.4.6</t>
  </si>
  <si>
    <t>16.3.4.7</t>
  </si>
  <si>
    <t>16.3.4.8</t>
  </si>
  <si>
    <t>16.3.4.9</t>
  </si>
  <si>
    <t>16.3.4.10</t>
  </si>
  <si>
    <t>16.3.4.11</t>
  </si>
  <si>
    <t>16.3.4.12</t>
  </si>
  <si>
    <t>16.3.4.13</t>
  </si>
  <si>
    <t>16.3.4.14</t>
  </si>
  <si>
    <t>16.3.4.15</t>
  </si>
  <si>
    <t>16.3.4.16</t>
  </si>
  <si>
    <t>16.3.4.17</t>
  </si>
  <si>
    <t>16.3.4.18</t>
  </si>
  <si>
    <t>16.3.5</t>
  </si>
  <si>
    <t>16.3.5.1</t>
  </si>
  <si>
    <t>16.3.5.2</t>
  </si>
  <si>
    <t>16.3.5.3</t>
  </si>
  <si>
    <t>16.3.5.4</t>
  </si>
  <si>
    <t>16.3.5.5</t>
  </si>
  <si>
    <t>16.3.5.6</t>
  </si>
  <si>
    <t>16.3.5.7</t>
  </si>
  <si>
    <t>16.3.5.8</t>
  </si>
  <si>
    <t>16.3.5.9</t>
  </si>
  <si>
    <t>16.3.5.10</t>
  </si>
  <si>
    <t>16.3.5.10.1</t>
  </si>
  <si>
    <t>16.3.5.10.2</t>
  </si>
  <si>
    <t>16.3.5.10.3</t>
  </si>
  <si>
    <t>16.3.5.10.4</t>
  </si>
  <si>
    <t>16.3.5.10.5</t>
  </si>
  <si>
    <t>16.3.5.10.6</t>
  </si>
  <si>
    <t>16.3.5.10.7</t>
  </si>
  <si>
    <t>16.3.5.10.8</t>
  </si>
  <si>
    <t>16.3.5.10.9</t>
  </si>
  <si>
    <t>16.3.5.10.10</t>
  </si>
  <si>
    <t>16.3.5.10.11</t>
  </si>
  <si>
    <t>16.3.5.10.12</t>
  </si>
  <si>
    <t>16.3.5.10.13</t>
  </si>
  <si>
    <t>16.3.6</t>
  </si>
  <si>
    <t>16.3.6.1</t>
  </si>
  <si>
    <t>16.3.6.2</t>
  </si>
  <si>
    <t>16.3.6.3</t>
  </si>
  <si>
    <t>16.3.6.4</t>
  </si>
  <si>
    <t>16.3.6.5</t>
  </si>
  <si>
    <t>16.3.6.6</t>
  </si>
  <si>
    <t>16.3.6.7</t>
  </si>
  <si>
    <t>16.3.6.8</t>
  </si>
  <si>
    <t>16.3.6.9</t>
  </si>
  <si>
    <t>16.3.6.10</t>
  </si>
  <si>
    <t>16.3.6.10.1</t>
  </si>
  <si>
    <t>16.3.6.10.2</t>
  </si>
  <si>
    <t>16.3.6.10.3</t>
  </si>
  <si>
    <t>16.3.6.10.4</t>
  </si>
  <si>
    <t>16.3.6.10.5</t>
  </si>
  <si>
    <t>16.3.6.10.6</t>
  </si>
  <si>
    <t>16.3.6.10.7</t>
  </si>
  <si>
    <t>16.3.6.10.8</t>
  </si>
  <si>
    <t>16.3.6.10.9</t>
  </si>
  <si>
    <t>16.3.6.10.10</t>
  </si>
  <si>
    <t>16.3.6.10.11</t>
  </si>
  <si>
    <t>16.3.6.10.12</t>
  </si>
  <si>
    <t>16.3.6.10.13</t>
  </si>
  <si>
    <t>16.3.7</t>
  </si>
  <si>
    <t>16.3.7.1</t>
  </si>
  <si>
    <t>16.3.7.2</t>
  </si>
  <si>
    <t>16.3.7.3</t>
  </si>
  <si>
    <t>16.3.8</t>
  </si>
  <si>
    <t>16.3.8.1</t>
  </si>
  <si>
    <t>16.3.8.2</t>
  </si>
  <si>
    <t>16.3.8.3</t>
  </si>
  <si>
    <t>16.3.8.3.1</t>
  </si>
  <si>
    <t>16.3.8.3.2</t>
  </si>
  <si>
    <t>16.3.8.3.3</t>
  </si>
  <si>
    <t>16.3.8.3.4</t>
  </si>
  <si>
    <t>16.3.8.3.5</t>
  </si>
  <si>
    <t>16.3.8.3.6</t>
  </si>
  <si>
    <t>16.3.8.3.7</t>
  </si>
  <si>
    <t>16.3.8.3.8</t>
  </si>
  <si>
    <t>16.3.8.3.9</t>
  </si>
  <si>
    <t>16.3.8.3.10</t>
  </si>
  <si>
    <t>16.3.8.3.11</t>
  </si>
  <si>
    <t>16.3.8.3.12</t>
  </si>
  <si>
    <t>16.3.8.3.13</t>
  </si>
  <si>
    <t>16.3.8.3.14</t>
  </si>
  <si>
    <t>16.3.8.3.15</t>
  </si>
  <si>
    <t>16.3.8.3.16</t>
  </si>
  <si>
    <t>16.3.8.3.17</t>
  </si>
  <si>
    <t>16.3.8.3.18</t>
  </si>
  <si>
    <t>16.3.8.3.19</t>
  </si>
  <si>
    <t>16.3.8.3.20</t>
  </si>
  <si>
    <t>16.4.4</t>
  </si>
  <si>
    <t>16.4.5</t>
  </si>
  <si>
    <t>16.4.6</t>
  </si>
  <si>
    <t>16.4.7</t>
  </si>
  <si>
    <t>16.4.8</t>
  </si>
  <si>
    <t>16.4.9</t>
  </si>
  <si>
    <t>16.4.10</t>
  </si>
  <si>
    <t>16.4.11</t>
  </si>
  <si>
    <t>16.4.12</t>
  </si>
  <si>
    <t>16.4.13</t>
  </si>
  <si>
    <t>16.4.14</t>
  </si>
  <si>
    <t>16.4.15</t>
  </si>
  <si>
    <t>16.4.16</t>
  </si>
  <si>
    <t>16.4.17</t>
  </si>
  <si>
    <t>16.5.3</t>
  </si>
  <si>
    <t>16.5.4</t>
  </si>
  <si>
    <t>16.5.5</t>
  </si>
  <si>
    <t>16.5.6</t>
  </si>
  <si>
    <t>16.5.7</t>
  </si>
  <si>
    <t>16.5.8</t>
  </si>
  <si>
    <t>16.5.9</t>
  </si>
  <si>
    <t>16.5.10</t>
  </si>
  <si>
    <t>16.6.4</t>
  </si>
  <si>
    <t>16.6.5</t>
  </si>
  <si>
    <t>16.6.6</t>
  </si>
  <si>
    <t>16.6.7</t>
  </si>
  <si>
    <t>16.6.8</t>
  </si>
  <si>
    <t>16.6.9</t>
  </si>
  <si>
    <t>16.6.10</t>
  </si>
  <si>
    <t>16.6.11</t>
  </si>
  <si>
    <t>16.6.12</t>
  </si>
  <si>
    <t>16.6.13</t>
  </si>
  <si>
    <t>16.6.14</t>
  </si>
  <si>
    <t>16.6.15</t>
  </si>
  <si>
    <t>16.6.16</t>
  </si>
  <si>
    <t>16.6.17</t>
  </si>
  <si>
    <t>16.7.2</t>
  </si>
  <si>
    <t>16.8.2</t>
  </si>
  <si>
    <t>17</t>
  </si>
  <si>
    <t>17.1</t>
  </si>
  <si>
    <t>17.1.1</t>
  </si>
  <si>
    <t>17.1.2</t>
  </si>
  <si>
    <t>17.1.3</t>
  </si>
  <si>
    <t>17.1.4</t>
  </si>
  <si>
    <t>17.1.5</t>
  </si>
  <si>
    <t>17.5.2</t>
  </si>
  <si>
    <t>17.5.3</t>
  </si>
  <si>
    <t>17.5.4</t>
  </si>
  <si>
    <t>17.5.5</t>
  </si>
  <si>
    <t>17.6</t>
  </si>
  <si>
    <t>17.6.1</t>
  </si>
  <si>
    <t>17.6.2</t>
  </si>
  <si>
    <t>17.6.2.1</t>
  </si>
  <si>
    <t>17.6.2.1.1</t>
  </si>
  <si>
    <t>17.6.3</t>
  </si>
  <si>
    <t>17.6.3.1</t>
  </si>
  <si>
    <t>17.6.3.2</t>
  </si>
  <si>
    <t>17.6.4</t>
  </si>
  <si>
    <t>17.6.4.1</t>
  </si>
  <si>
    <t>17.6.4.2</t>
  </si>
  <si>
    <t>17.6.5</t>
  </si>
  <si>
    <t>17.6.5.1</t>
  </si>
  <si>
    <t>17.6.5.2</t>
  </si>
  <si>
    <t>17.6.6</t>
  </si>
  <si>
    <t>17.6.6.1</t>
  </si>
  <si>
    <t>17.6.6.2</t>
  </si>
  <si>
    <t>17.6.7</t>
  </si>
  <si>
    <t>17,6,7,1</t>
  </si>
  <si>
    <t>17,6,7,2</t>
  </si>
  <si>
    <t>17.6.8</t>
  </si>
  <si>
    <t>17,6,8,1</t>
  </si>
  <si>
    <t>17,6,8,2</t>
  </si>
  <si>
    <t>17,6,9</t>
  </si>
  <si>
    <t>17,6,9,1</t>
  </si>
  <si>
    <t>17,6,9,2</t>
  </si>
  <si>
    <t>17,6,9,3</t>
  </si>
  <si>
    <t>17,6,9,4</t>
  </si>
  <si>
    <t>17,6,11,1</t>
  </si>
  <si>
    <t>17,6,11,2</t>
  </si>
  <si>
    <t>17,6,12</t>
  </si>
  <si>
    <t>17,6,12,1</t>
  </si>
  <si>
    <t>17,6,12,2</t>
  </si>
  <si>
    <t>17,6,13</t>
  </si>
  <si>
    <t>17,6,13,1</t>
  </si>
  <si>
    <t>17,6,13,2</t>
  </si>
  <si>
    <t>17,6,14</t>
  </si>
  <si>
    <t>17,6,14,1</t>
  </si>
  <si>
    <t>17,6,14,2</t>
  </si>
  <si>
    <t>17,6,15</t>
  </si>
  <si>
    <t>17,6,15,1</t>
  </si>
  <si>
    <t>17,6,15,2</t>
  </si>
  <si>
    <t>17,6,16</t>
  </si>
  <si>
    <t>17,6,16,1</t>
  </si>
  <si>
    <t>17,6,16,2</t>
  </si>
  <si>
    <t>17,6,17</t>
  </si>
  <si>
    <t>17,6,17,1</t>
  </si>
  <si>
    <t>17,6,17,2</t>
  </si>
  <si>
    <t>17,6,18</t>
  </si>
  <si>
    <t>17,6,18,1</t>
  </si>
  <si>
    <t>17,6,18,2</t>
  </si>
  <si>
    <t>17,6,19</t>
  </si>
  <si>
    <t>17,6,19,1</t>
  </si>
  <si>
    <t>17,6,19,2</t>
  </si>
  <si>
    <t>17,6,20</t>
  </si>
  <si>
    <t>17,6,20,1</t>
  </si>
  <si>
    <t>17,6,20,2</t>
  </si>
  <si>
    <t>17,6,21</t>
  </si>
  <si>
    <t>17,6,21,1</t>
  </si>
  <si>
    <t>17,6,21,2</t>
  </si>
  <si>
    <t>17,6,22</t>
  </si>
  <si>
    <t>17,6,23</t>
  </si>
  <si>
    <t>17,6,23,1</t>
  </si>
  <si>
    <t>17,6,23,2</t>
  </si>
  <si>
    <t>17,6,24</t>
  </si>
  <si>
    <t>17,6,24,1</t>
  </si>
  <si>
    <t>17,6,24,2</t>
  </si>
  <si>
    <t>17,6,25</t>
  </si>
  <si>
    <t>17,6,25,1</t>
  </si>
  <si>
    <t>17,6,25,2</t>
  </si>
  <si>
    <t>17,6,26</t>
  </si>
  <si>
    <t>17,6,26,1</t>
  </si>
  <si>
    <t>17,6,26,2</t>
  </si>
  <si>
    <t>17,6,27</t>
  </si>
  <si>
    <t>17,6,27,1</t>
  </si>
  <si>
    <t>17,6,27,2</t>
  </si>
  <si>
    <t>17,6,28</t>
  </si>
  <si>
    <t>17,6,28,1</t>
  </si>
  <si>
    <t>17,6,28,2</t>
  </si>
  <si>
    <t>17,6,29</t>
  </si>
  <si>
    <t>17,6,29,1</t>
  </si>
  <si>
    <t>17,6,29,2</t>
  </si>
  <si>
    <t>17,6,30</t>
  </si>
  <si>
    <t>17,6,30,1</t>
  </si>
  <si>
    <t>17,6,30,2</t>
  </si>
  <si>
    <t>17,6,31</t>
  </si>
  <si>
    <t>17,6,31,1</t>
  </si>
  <si>
    <t>17,6,31,2</t>
  </si>
  <si>
    <t>17,6,32</t>
  </si>
  <si>
    <t>17,6,32,1</t>
  </si>
  <si>
    <t>17,6,32,2</t>
  </si>
  <si>
    <t>17,6,33</t>
  </si>
  <si>
    <t>17,6,33,1</t>
  </si>
  <si>
    <t>17.7</t>
  </si>
  <si>
    <t>17,7,1</t>
  </si>
  <si>
    <t>17,7,2</t>
  </si>
  <si>
    <t>17,7,3</t>
  </si>
  <si>
    <t>17.8</t>
  </si>
  <si>
    <t>SECTION 16: MECHANICAL WORKS WWTW</t>
  </si>
  <si>
    <t>200mm diameter Class 10 Drilled to T1600/2</t>
  </si>
  <si>
    <t>250mm diameter Class 10 Drilled to T1600/3</t>
  </si>
  <si>
    <t>4.1.5</t>
  </si>
  <si>
    <t>9,1,4</t>
  </si>
  <si>
    <t>2,1,1</t>
  </si>
  <si>
    <t>2.1.4.1</t>
  </si>
  <si>
    <t>2.1.5</t>
  </si>
  <si>
    <t>8.3.0</t>
  </si>
  <si>
    <t>Guard House on Entrance as shown on Drawing F0060-G1502</t>
  </si>
  <si>
    <t>18.1</t>
  </si>
  <si>
    <t>Supply, install &amp; commission a New transformer of 700kva, line will be installed by Others</t>
  </si>
  <si>
    <t>Date</t>
  </si>
  <si>
    <t>We hereby certify that the above figures are correct</t>
  </si>
  <si>
    <t>Payment Authorization</t>
  </si>
  <si>
    <t>_____________________________</t>
  </si>
  <si>
    <t xml:space="preserve">                                             </t>
  </si>
  <si>
    <t>CONTRACTOR</t>
  </si>
  <si>
    <t>PROJECT CONSULTANT</t>
  </si>
  <si>
    <t>PAGE B 1</t>
  </si>
  <si>
    <t>QUANTITY COMPLETED</t>
  </si>
  <si>
    <t>UNIT RATE</t>
  </si>
  <si>
    <t>VALUE</t>
  </si>
  <si>
    <t>NO.</t>
  </si>
  <si>
    <t>DATE</t>
  </si>
  <si>
    <t>TO LAST</t>
  </si>
  <si>
    <t>TO THIS</t>
  </si>
  <si>
    <t xml:space="preserve">OR </t>
  </si>
  <si>
    <t>OF</t>
  </si>
  <si>
    <t>APPROVED</t>
  </si>
  <si>
    <t>CERTIFICATE</t>
  </si>
  <si>
    <t>LUMP SUM</t>
  </si>
  <si>
    <t>WORK</t>
  </si>
  <si>
    <t>TOTAL VALUE OF EXTRA WORK -  TO SUMMARY  PAGE</t>
  </si>
  <si>
    <t xml:space="preserve">                            </t>
  </si>
  <si>
    <t>PMU(As per delegation)</t>
  </si>
  <si>
    <t>MUNICIPAL MANAGER</t>
  </si>
  <si>
    <t>Bill of Quantities:  Construction for the Extension of Waste Water Treatment Works at Namahadi/Frankfort (Phase 2)</t>
  </si>
  <si>
    <t>PROJECT F0060-02:CONSTRUCTION OF THE EXTENSION OF WASTE WATER TREATMENT WORKS AT NAMAHADI/FRANKFORT</t>
  </si>
  <si>
    <t>Certificate 01</t>
  </si>
  <si>
    <r>
      <t>a) Wood-floated finish (</t>
    </r>
    <r>
      <rPr>
        <i/>
        <sz val="9"/>
        <rFont val="Arial Narrow"/>
        <family val="2"/>
      </rPr>
      <t>Top of Walls</t>
    </r>
    <r>
      <rPr>
        <sz val="9"/>
        <rFont val="Arial Narrow"/>
        <family val="2"/>
      </rPr>
      <t>)</t>
    </r>
  </si>
  <si>
    <r>
      <t>b) Steel-floated finish (</t>
    </r>
    <r>
      <rPr>
        <i/>
        <sz val="9"/>
        <rFont val="Arial Narrow"/>
        <family val="2"/>
      </rPr>
      <t>Walkways; 50mm Blinding</t>
    </r>
    <r>
      <rPr>
        <sz val="9"/>
        <rFont val="Arial Narrow"/>
        <family val="2"/>
      </rPr>
      <t>)</t>
    </r>
  </si>
  <si>
    <r>
      <t>c) Power-floated finish (</t>
    </r>
    <r>
      <rPr>
        <i/>
        <sz val="9"/>
        <rFont val="Arial Narrow"/>
        <family val="2"/>
      </rPr>
      <t>BNR Floor</t>
    </r>
    <r>
      <rPr>
        <sz val="9"/>
        <rFont val="Arial Narrow"/>
        <family val="2"/>
      </rPr>
      <t>)</t>
    </r>
  </si>
  <si>
    <r>
      <t>Structural Concrete (</t>
    </r>
    <r>
      <rPr>
        <b/>
        <sz val="9"/>
        <rFont val="Arial Narrow"/>
        <family val="2"/>
      </rPr>
      <t>25 MPa/19mm)</t>
    </r>
  </si>
  <si>
    <r>
      <t xml:space="preserve">Main Pump station MCC, situated in Main pump station on top floor that will be modified to accommodate the new pumps. This MCC will control the following pumps: RAS Pumps, WAS pumps, anoxic return pumps, scum pumps and drainage pumps. Each pump will have a Test/off/on button. All pump installations will have auto-rotation for equal running hours and auto switch-over in case of trip. Hour and amp meters. Run/Stop/trip indications with proper signage shall indicate why a pump stopped or tripped. </t>
    </r>
    <r>
      <rPr>
        <b/>
        <sz val="9"/>
        <rFont val="Arial Narrow"/>
        <family val="2"/>
      </rPr>
      <t>Pump control as follows.</t>
    </r>
    <r>
      <rPr>
        <sz val="9"/>
        <rFont val="Arial Narrow"/>
        <family val="2"/>
      </rPr>
      <t xml:space="preserve"> See general MCC specs</t>
    </r>
  </si>
  <si>
    <t>Skill Development : Work Integrated Learning: Undergraduate</t>
  </si>
  <si>
    <t>Skill Development : Professionalism Programme Graduate</t>
  </si>
  <si>
    <t>Social Responsibilities ; Community Development Initiative</t>
  </si>
  <si>
    <t>Clear and Grub the site to the satisfaction of the Engineer</t>
  </si>
  <si>
    <t>Centre Column</t>
  </si>
  <si>
    <t>A1 - 200mm Ø RSV Gate Valve</t>
  </si>
  <si>
    <t>Supply, install the,GYSOR, SHOWER,Toilets(2),washing basin and all the required fittings as per Engineer instruction at WWTW to be FULLY functional for the use of  operators</t>
  </si>
  <si>
    <t>Build the following brickwork according to the drawings and specifications including joints, brick force, dpc etc.</t>
  </si>
  <si>
    <t>Build the following brickwork according to the drawings and specifications including joints, brick force, dpc etc</t>
  </si>
  <si>
    <t>Repair electrical work &amp; Lighting</t>
  </si>
  <si>
    <t>Concrete modification /  repair work to existing ferric dosing (concrete 30 MPa/20mm)</t>
  </si>
  <si>
    <t>Clean existing ferric dosing and remove all disposable material to suitable waste site</t>
  </si>
  <si>
    <t>Excavate by MACHINE in all materials up to 1050mm wide pipe trenches for sewer water pipes only, backfill, compact and dispose of surplus or unsuitable material for depths of:</t>
  </si>
  <si>
    <t>SCOUR VALVE : Resilient Seal Gate Valve, SABS 665 specification, SG iron body &amp; gate, standard gunmetal press fitted seats, stainless steel non-rising spindle, anti-clockwise closing, handwheel operated, double flanged and drilled to SABS 1123. Manufacturers standard epoxy paint (Sigma guard EHB or similar) to a DFT of 250 microns. (AVK, HAWLE or similar approved)</t>
  </si>
  <si>
    <t>ISOLATING VALVES for Air valves: Resilient seal gate valve, SABS 664 specification, stainless steel non-rising spindle, anti-clockwise closing, Handwheel operated, S.G. iron body &amp; bonnet complete with factory standard blue fusion bonded epoxy coating internally and externally to a minimum dry film thickness of 300 micron. Double flanged and drilled to SABS 1123. (AVK, HAWLE or similar approved)</t>
  </si>
  <si>
    <t>Repairs to the existing pipe line</t>
  </si>
  <si>
    <t>Supply, place and level dump rock to stabilize roadbed (only on instruction of the Engineer)</t>
  </si>
  <si>
    <t>Overhaul</t>
  </si>
  <si>
    <t>Top soiling: Placing and compact 80mm thick Topsoil on sidewalks 1000mm wide behind kerbs of material from stockpile</t>
  </si>
  <si>
    <t>Treatment / Preparation of road-bed material and compaction of material to:</t>
  </si>
  <si>
    <t>1) Minimum of 90% of Mod. AASHTO density (Layer thickness: 150mm)</t>
  </si>
  <si>
    <t>Construction of paving complete by using concrete interlocking paving blocks 80 mm, type S-A Natural Grey colour" laid to constant pattern  including 20mm thick bedding and jointing sand with "Hyvar-X" weed killer mixed into bedding sand at a rate of 35g/m2 and rolling to locked-up conditions"</t>
  </si>
  <si>
    <t>Rip insitu material to a depth of 150mm and compact to 90% Mod AASHTO density</t>
  </si>
  <si>
    <t>Provisional sum allowed for the supply and installation of aluminium windows for laboratory: Frame finish to be powder coated with aluminium bronze colour, 6.38m Low E safety Glass</t>
  </si>
  <si>
    <t>Supply and install the following doors including all labour, material, door frame, door handles, door locks, hinges etc:</t>
  </si>
  <si>
    <t>Aluminium double door (2.064(h) x 1.264(w)): Frame finish to be powder coated with aluminium bronze colour, 6.38m Low E safety Glass, fitted with weather bars</t>
  </si>
  <si>
    <t>Anchor bolts</t>
  </si>
  <si>
    <t xml:space="preserve">Floating low speed aerators 30kW installed inside the variable level balancing dams. The wetted parts shall be manufactured from stainless steel. The aerator shall be supplied with stops on its floats and a control system that will stop the aerator when the floats touch the bottom. The field MCC for the aerators, trailing cable and control system shall all be included. The electrical contractor shall bring a supply cable to this field MCC. </t>
  </si>
  <si>
    <t>Vertical shaft non-clogging 11kW Anaerobic  reactor mixers. All wetted parts 316  stainless steel. Shaft length approx. 4200mm. Water depth of reactor 4800mm. Contractor to confirm on site and submit drawings for approval.</t>
  </si>
  <si>
    <t>Vertical shaft non-clogging 11kW Anoxic  reactor mixers. All wetted parts 316 stainless steel. Shaft length approx. 4200. Contractor to confirm on site and submit drawings for approval.</t>
  </si>
  <si>
    <t xml:space="preserve">Aerated reactor low speed fixed aerators 75kW, Maximum speed 56RPM. Hansen Gearboxes or equivalent/better. Only 316 stainless steel impellers acceptable. Water depth 4500mm. Distance from top of slab to water is 1500mm. Fitted with motors able to run on variable speed drives. Speed will be controlled with VSD with the DO control system. </t>
  </si>
  <si>
    <t>Aerated reactor low speed fixed aerators 55kW, Maximum speed 56RPM. Hansen gearboxes or equivalent. Only 316 stainless steel impellers acceptable. Water depth 4500mm. Distance from top of slab to water is 1500mm. Fitted with motors able to run on variable speed drives.</t>
  </si>
  <si>
    <t>Pipes: All pipes shall be manufactured to ASME IX or API specifications. The minimum wall thickness of all steel pipe shall be to SANS 719 and SANS62. 10% of piping shall be X-rayed and the Engineer shall, upon receiving the test results, determine if more X-rays are required. Flanges shall be 1600/3 unless indicated otherwise. Before manufacturing QCP's shall be submitted and approved by engineer. All puddle pipes shall be stainless steel 316 and painted. All stainless steel / steel connections shall be galvanically isolated with isolation kits from "Novus Gaskets". Steel pipes shall be sandblasted to SA2.5 as minimum and coated with epoxy inside and outside to minimum DFT of 300 microns. Full records shall be kept of the following: blasting profile, surface salt content, humidity and temp during paint application and final DFT of paint layers. External inspections on 3 hold points during manufacturing. Pipes exposed to sunlight shall have additional coating of UV resistant enamel/poly-urethane.  Piping shall be properly marked and transported on suitable support systems to prevent damage during transport and off-loading. Fasteners: Only hot-dip galvanized fasteners hall be used, with washers on both sides. All joints underground shall be suitably isolated from the soil. Where stainless steel is involved, only stainless steel fasteners shall be used.</t>
  </si>
  <si>
    <t>Flange adaptor 250mm to connector to 255OD PVC pipe</t>
  </si>
  <si>
    <t xml:space="preserve">Installation of all above. Incl grouting of pipes through wall after mechanical installation, incl all joints, supports to engineer's approval, to obtain a sturdy installation. </t>
  </si>
  <si>
    <t>RAS pumps, installed in main feed pump station next to balancing tanks: Self priming Gorman-Rupp sewage pumps with variable speed drives, all mounted on common base plate incl all couplings. Duty and standby arrangement. Duty of each pump: 150 - 320m3/h at total static head of 15m. Dynamic losses at peak flow is 1.0m. Including all pressure gauges and chemi-seals</t>
  </si>
  <si>
    <t>WAS pumps, installed in main feed pump station. Self priming Gorman-Rupp sewage pumps with 7.5kW variable speed drives, all mounted on common base plate incl all couplings. Duty and standby arrangement. Duty of each pump: 60m3/h at total static head of 15m. Dynamic losses at peak flow is 1.0m. Including all pressure gauges and chemi-seals. Liquid pumped: soft biological sludge maximum 2.5% solids. Max solid size 45mm</t>
  </si>
  <si>
    <t>Flange adaptor 150mm to connector to 160 OD PVC pipe</t>
  </si>
  <si>
    <t>Scum pumps, installed in scum sump, between the two clarifiers. Flgyt submersible pumps, duty and standby,  with duckfoot arrangement, able to pump minimum solid size of 40mm. Liquid shall be scum and floatables from the SST's. Pumps shall have dry run and seal leak protection.  Duty of each pump: 15m3/h at total static head of 15m. Dynamic losses at peak flow is 1.5m. Including all pressure gauges and chemi-seals. Liquid pumped: soft biological sludge maximum 2.5% solids. Max solid size 40mm. The pumps operate on level control.</t>
  </si>
  <si>
    <t>TF Recycle pumps, installed in main feed pump station. Self priming Gorman-Rupp sewage pumps with variable speed drives, all mounted on common base plate incl all couplings. Duty and standby arrangement. Duty of each pump: 250m3/h at total static head of 18m. Dynamic losses at peak flow is 1.0m. Including all pressure gauges and chemi-seals. Liquid pumped: soft biological sludge maximum 2.5% solids. Max solid size 45mm</t>
  </si>
  <si>
    <t>Anoxic return pumps, installed in main feed pump station. Self priming Gorman-Rupp sewage pumps with variable speed drives, all mounted on common base plate incl all couplings. Duty and standby arrangement. Duty of each pump: 120m3/h at total static head of 18m. Dynamic losses at peak flow is 1.0m. Including all pressure gauges and chemi-seals. Liquid pumped: soft biological sludge maximum 2.5% solids. Max solid size 45mm</t>
  </si>
  <si>
    <t xml:space="preserve">End suction irrigation pumps, installed in irrigation pump station, replacing existing pumps.  All mounted on common base plate incl all couplings. Duty and standby arrangement. Duty of each pump: 250m3/h at total head of 35m. Including all pressure gauges and chemi-seals. Liquid pumped: Clarified and chlorinated dam water. </t>
  </si>
  <si>
    <t>Logarithmic scraper allowing sludge to be scraper to centre cone in one revolution: 316 Stainless steel with 150mm rubber squeegees</t>
  </si>
  <si>
    <t>Supply of design drawing for engineer's approval of the chlorination system as specified below. The drums will be installed in the gas room with approx. size of 8m x4m. The injectors will be installed in the dosing room adjacent to the gas room, approx. 3mx3m in plan size</t>
  </si>
  <si>
    <t>Auto switch over device to ensure switch over between cylinders when one is empty</t>
  </si>
  <si>
    <t xml:space="preserve">Flow regulators: automatic, to control gas flow proportionate to the final effluent flow meter, Duty and standby </t>
  </si>
  <si>
    <t>Booster pumps in duty and standby arrangement suitable for the required dosing rate and piping to chlorine room. The pumps shall draw water from the treated water contact channel. Suitable straining shall be provided to protect the pumps and injectors. The system shall come complete with isolation and non-return valves, pressure gauges, etc. properly installed to engineer's approval. Allow 30m pipe length. All trenching and ducting and racking to be included.</t>
  </si>
  <si>
    <t>Piping of suitable size and pressure rating between the injectors and the dosing point at the beginning of the chlorine contact chamber. The distance is 25m to base rate on. All trenching and ducting and racking to be included.</t>
  </si>
  <si>
    <t>Extraction fans and dry gas scrubber system installed within 10m of chlorine building incl concrete slab and weather/corrosion proof control panel. Power shall be provided to the panel under the electrical section. The scrubber and fan system shall self-activate in case of gas leak alarm, with manual override if required.</t>
  </si>
  <si>
    <t>Allow for the supply and installation of new ferric dosing equipment.</t>
  </si>
  <si>
    <t>Allow for the supply and installation of all appurtenant pipework to Ferric dosing equipment</t>
  </si>
  <si>
    <t>The rate in this section shall include the supply, delivery, installation and commissioning and double handing if required of the line items</t>
  </si>
  <si>
    <t>DO control system consisting of two DO/redox meters, one for the anoxic and one for the aeration zone. The system shall be suitable for waste water applications, with self-cleaning capabilities. The instruments shall have full protection against any spikes or surges.</t>
  </si>
  <si>
    <t>Suspended solids meter with display in control room, installed in reactor aerated zone. The instruments shall have full protection against any spikes or surges.</t>
  </si>
  <si>
    <t>Magnetic flow meters, IP65, with separate displays and recorder functions. The instruments shall have full protection against any spikes or surges.</t>
  </si>
  <si>
    <t>Open channel flow meters with integrated recorders for raw sewage at inlet of works and at final chlorination. The flow meters shall have 4-20 mA outputs. The instruments shall have full protection against any spikes or surges.</t>
  </si>
  <si>
    <t>Level controllers: ultra-sonic for stopping and starting of pumps. The instruments shall have full protection against any spikes or surges.</t>
  </si>
  <si>
    <t>Main Reactor MCC situated in new MCC room that will be constructed: The main MCC will have switchgear for the following equipment: 2x Balancing tank mixers, 2x main feed pumps, 2x anaerobic mixers, 2x anoxic mixers, 4x aerators with VSD's, DO and suspended solids meters, 3x axial flow pumps, clarifier drives and actuated clarifier de-sludge valves . Each drive will be in its own compartment and will have amp meters, hour meters and on/off switches. See general MCC specs.</t>
  </si>
  <si>
    <t xml:space="preserve">RAS Pumps: only flow indication. WAS pumps: ultrasonic level controller will stop and start the pump. Anoxic return pumps: Ultrasonic level controller will stop and start pump. Scum pumps: ultrasonic level controller will stop and start the pumps. Drainage pump: Floating ball type level switches will stop and start the pumps </t>
  </si>
  <si>
    <t>Power, earthing and control cable, incl racking , conduit and all supports and terminations for the following equipment between the MCC and the field instrument/motor for each item, to obtain a fully functional, ergonomically acceptable and safe installation to the relevant standards and Engineer's approval. All equipment shall have Emergency stops with lock-out facility. All racking and conduit shall be stainless steel. See general electrical specs. Racking shall be used inside pump stations and against t reactor wall and walkways. Where walkways are crossed, suitable covers shall be provided.</t>
  </si>
  <si>
    <t xml:space="preserve"> </t>
  </si>
  <si>
    <t>2.1.4.2</t>
  </si>
  <si>
    <t>Design and drawings of MCCs and final cable routes for approval by engineer</t>
  </si>
  <si>
    <t>Installation and comissioning of all the above instrumentation systems</t>
  </si>
  <si>
    <r>
      <t xml:space="preserve">Anoxic Mixer 2. Distance to MCC 136m </t>
    </r>
    <r>
      <rPr>
        <b/>
        <sz val="9"/>
        <rFont val="Arial Narrow"/>
        <family val="2"/>
      </rPr>
      <t>and Additional Anoxic Mixer 3</t>
    </r>
  </si>
  <si>
    <t>18.2</t>
  </si>
  <si>
    <t>18.3</t>
  </si>
  <si>
    <t>18.4</t>
  </si>
  <si>
    <t>Supply, install &amp; commission Scada System Requirements</t>
  </si>
  <si>
    <t>Supply, deliver and install additional Electrical Items, as ordered by the Engineer</t>
  </si>
  <si>
    <t>Standard precast concrete manhole including cover 1000mm dia</t>
  </si>
  <si>
    <t xml:space="preserve">Add 10% Contigencies </t>
  </si>
  <si>
    <t>Add 5% Escalation</t>
  </si>
  <si>
    <t>Add 15% VAT</t>
  </si>
  <si>
    <t xml:space="preserve">Removal of  Sludge as instructed by Engineer/client  within radius of 4km and stockpile </t>
  </si>
  <si>
    <t>Contractor to supply all material for the by pass of 60m pipe 355mm diameter  Heavy duty from NAMAHADI PUMPSTION TO NAMAHADI OLD PUMP STATION as per DRAWING F0060-)</t>
  </si>
  <si>
    <t>Clear view visibility security fence complete including excavation, labour and all materials required. Anti cut robust wire and welded joints, anti climb fence (Betafence 358 singleskin).</t>
  </si>
  <si>
    <t>RATE</t>
  </si>
  <si>
    <t xml:space="preserve">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</si>
</sst>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R&quot;#,##0;[Red]\-&quot;R&quot;#,##0"/>
    <numFmt numFmtId="165" formatCode="_-&quot;R&quot;* #,##0.00_-;\-&quot;R&quot;* #,##0.00_-;_-&quot;R&quot;* &quot;-&quot;??_-;_-@_-"/>
    <numFmt numFmtId="166" formatCode="_-* #,##0.00_-;\-* #,##0.00_-;_-* &quot;-&quot;??_-;_-@_-"/>
    <numFmt numFmtId="167" formatCode="_ * #,##0.00_ ;_ * \-#,##0.00_ ;_ * &quot;-&quot;??_ ;_ @_ "/>
    <numFmt numFmtId="168" formatCode="_(* #,##0.0_);_(* \(#,##0.0\);_(* &quot;-&quot;??_);_(@_)"/>
    <numFmt numFmtId="169" formatCode="0.0"/>
    <numFmt numFmtId="170" formatCode="_ * #,##0.0_ ;_ * \-#,##0.0_ ;_ * &quot;-&quot;?_ ;_ @_ "/>
    <numFmt numFmtId="171" formatCode="_ &quot;R&quot;\ * #,##0.00_ ;_ &quot;R&quot;\ * \-#,##0.00_ ;_ &quot;R&quot;\ * &quot;-&quot;??_ ;_ @_ "/>
    <numFmt numFmtId="172" formatCode="0.00_ ;\-0.00\ "/>
    <numFmt numFmtId="173" formatCode="\$#,##0\ ;\(\$#,##0\)"/>
    <numFmt numFmtId="174" formatCode="#,##0.0"/>
    <numFmt numFmtId="175" formatCode="#,##0.000"/>
  </numFmts>
  <fonts count="54">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font>
    <font>
      <sz val="9"/>
      <name val="Arial"/>
      <family val="2"/>
    </font>
    <font>
      <b/>
      <sz val="9"/>
      <name val="Arial"/>
      <family val="2"/>
    </font>
    <font>
      <sz val="9"/>
      <color theme="1"/>
      <name val="Arial"/>
      <family val="2"/>
    </font>
    <font>
      <b/>
      <sz val="9"/>
      <color theme="1"/>
      <name val="Arial"/>
      <family val="2"/>
    </font>
    <font>
      <sz val="9"/>
      <color indexed="8"/>
      <name val="Arial"/>
      <family val="2"/>
    </font>
    <font>
      <b/>
      <sz val="9"/>
      <color indexed="8"/>
      <name val="Arial"/>
      <family val="2"/>
    </font>
    <font>
      <sz val="9"/>
      <color rgb="FFFF0000"/>
      <name val="Arial"/>
      <family val="2"/>
    </font>
    <font>
      <i/>
      <sz val="9"/>
      <color theme="1"/>
      <name val="Arial"/>
      <family val="2"/>
    </font>
    <font>
      <i/>
      <sz val="9"/>
      <name val="Arial"/>
      <family val="2"/>
    </font>
    <font>
      <b/>
      <sz val="9"/>
      <color rgb="FFFF0000"/>
      <name val="Arial"/>
      <family val="2"/>
    </font>
    <font>
      <i/>
      <sz val="9"/>
      <color indexed="8"/>
      <name val="Arial"/>
      <family val="2"/>
    </font>
    <font>
      <sz val="9"/>
      <color indexed="81"/>
      <name val="Tahoma"/>
      <family val="2"/>
    </font>
    <font>
      <b/>
      <sz val="10"/>
      <name val="Arial"/>
      <family val="2"/>
    </font>
    <font>
      <sz val="8"/>
      <name val="Arial"/>
      <family val="2"/>
    </font>
    <font>
      <b/>
      <sz val="8"/>
      <name val="Arial"/>
      <family val="2"/>
    </font>
    <font>
      <sz val="10"/>
      <name val="Arial"/>
      <family val="2"/>
    </font>
    <font>
      <b/>
      <sz val="10"/>
      <name val="Arial Narrow"/>
      <family val="2"/>
    </font>
    <font>
      <sz val="6"/>
      <name val="Arial"/>
      <family val="2"/>
    </font>
    <font>
      <b/>
      <i/>
      <sz val="9"/>
      <name val="Arial"/>
      <family val="2"/>
    </font>
    <font>
      <sz val="8"/>
      <name val="Arial Narrow"/>
      <family val="2"/>
    </font>
    <font>
      <b/>
      <sz val="8"/>
      <name val="Arial Narrow"/>
      <family val="2"/>
    </font>
    <font>
      <b/>
      <sz val="9"/>
      <name val="Arial Narrow"/>
      <family val="2"/>
    </font>
    <font>
      <u/>
      <sz val="10"/>
      <name val="Arial"/>
      <family val="2"/>
    </font>
    <font>
      <sz val="9"/>
      <name val="Arial Narrow"/>
      <family val="2"/>
    </font>
    <font>
      <b/>
      <sz val="9"/>
      <color indexed="8"/>
      <name val="Arial Narrow"/>
      <family val="2"/>
    </font>
    <font>
      <sz val="9"/>
      <color indexed="8"/>
      <name val="Arial Narrow"/>
      <family val="2"/>
    </font>
    <font>
      <b/>
      <sz val="9"/>
      <color theme="1"/>
      <name val="Arial Narrow"/>
      <family val="2"/>
    </font>
    <font>
      <sz val="9"/>
      <color theme="1"/>
      <name val="Arial Narrow"/>
      <family val="2"/>
    </font>
    <font>
      <i/>
      <sz val="9"/>
      <name val="Arial Narrow"/>
      <family val="2"/>
    </font>
    <font>
      <b/>
      <sz val="12"/>
      <name val="Arial"/>
      <family val="2"/>
    </font>
    <font>
      <sz val="10"/>
      <name val="Arial"/>
      <family val="2"/>
    </font>
    <font>
      <sz val="10"/>
      <name val="Times New Roman"/>
      <family val="1"/>
    </font>
    <font>
      <i/>
      <u/>
      <sz val="6"/>
      <name val="Arial"/>
      <family val="2"/>
    </font>
    <font>
      <sz val="9"/>
      <name val="Arial MT"/>
    </font>
    <font>
      <b/>
      <sz val="12"/>
      <name val="Arial Narrow"/>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indexed="47"/>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thick">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3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4" applyNumberFormat="0" applyAlignment="0" applyProtection="0"/>
    <xf numFmtId="0" fontId="5" fillId="28" borderId="5" applyNumberFormat="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30" borderId="4" applyNumberFormat="0" applyAlignment="0" applyProtection="0"/>
    <xf numFmtId="0" fontId="12" fillId="0" borderId="9" applyNumberFormat="0" applyFill="0" applyAlignment="0" applyProtection="0"/>
    <xf numFmtId="0" fontId="13" fillId="31" borderId="0" applyNumberFormat="0" applyBorder="0" applyAlignment="0" applyProtection="0"/>
    <xf numFmtId="0" fontId="1" fillId="32" borderId="10" applyNumberFormat="0" applyFont="0" applyAlignment="0" applyProtection="0"/>
    <xf numFmtId="0" fontId="14" fillId="27" borderId="11" applyNumberFormat="0" applyAlignment="0" applyProtection="0"/>
    <xf numFmtId="0" fontId="15" fillId="0" borderId="0" applyNumberFormat="0" applyFill="0" applyBorder="0" applyAlignment="0" applyProtection="0"/>
    <xf numFmtId="0" fontId="16" fillId="0" borderId="12" applyNumberFormat="0" applyFill="0" applyAlignment="0" applyProtection="0"/>
    <xf numFmtId="0" fontId="17" fillId="0" borderId="0" applyNumberFormat="0" applyFill="0" applyBorder="0" applyAlignment="0" applyProtection="0"/>
    <xf numFmtId="0" fontId="18" fillId="32" borderId="10" applyNumberFormat="0" applyFont="0" applyAlignment="0" applyProtection="0"/>
    <xf numFmtId="0" fontId="18" fillId="32" borderId="10" applyNumberFormat="0" applyFont="0" applyAlignment="0" applyProtection="0"/>
    <xf numFmtId="0" fontId="18" fillId="32" borderId="10" applyNumberFormat="0" applyFont="0" applyAlignment="0" applyProtection="0"/>
    <xf numFmtId="0" fontId="19" fillId="0" borderId="0"/>
    <xf numFmtId="0" fontId="34" fillId="0" borderId="0"/>
    <xf numFmtId="0" fontId="19" fillId="0" borderId="0"/>
    <xf numFmtId="0" fontId="49" fillId="0" borderId="0"/>
    <xf numFmtId="171" fontId="1" fillId="0" borderId="0" applyFont="0" applyFill="0" applyBorder="0" applyAlignment="0" applyProtection="0"/>
    <xf numFmtId="171" fontId="1" fillId="0" borderId="0" applyFont="0" applyFill="0" applyBorder="0" applyAlignment="0" applyProtection="0"/>
    <xf numFmtId="0" fontId="34" fillId="0" borderId="0"/>
    <xf numFmtId="0" fontId="1" fillId="0" borderId="0"/>
    <xf numFmtId="9" fontId="1" fillId="0" borderId="0" applyFont="0" applyFill="0" applyBorder="0" applyAlignment="0" applyProtection="0"/>
    <xf numFmtId="3" fontId="36" fillId="0" borderId="46" applyProtection="0"/>
    <xf numFmtId="174" fontId="36" fillId="0" borderId="47" applyProtection="0"/>
    <xf numFmtId="4" fontId="36" fillId="0" borderId="47" applyProtection="0"/>
    <xf numFmtId="175" fontId="36" fillId="0" borderId="47" applyProtection="0"/>
    <xf numFmtId="173" fontId="34" fillId="0" borderId="0" applyFont="0" applyFill="0" applyBorder="0" applyAlignment="0" applyProtection="0"/>
    <xf numFmtId="0" fontId="36" fillId="0" borderId="0" applyProtection="0"/>
    <xf numFmtId="2" fontId="32" fillId="0" borderId="0" applyProtection="0"/>
    <xf numFmtId="0" fontId="50" fillId="0" borderId="0" applyNumberFormat="0" applyFont="0" applyFill="0" applyBorder="0" applyAlignment="0" applyProtection="0">
      <protection locked="0"/>
    </xf>
    <xf numFmtId="0" fontId="48" fillId="0" borderId="0" applyProtection="0"/>
    <xf numFmtId="0" fontId="34" fillId="0" borderId="0"/>
    <xf numFmtId="0" fontId="51" fillId="0" borderId="46"/>
    <xf numFmtId="171"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34"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9" fontId="34"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2" fontId="52" fillId="0" borderId="0"/>
    <xf numFmtId="166" fontId="34" fillId="0" borderId="0" applyFont="0" applyFill="0" applyBorder="0" applyAlignment="0" applyProtection="0"/>
    <xf numFmtId="0" fontId="34" fillId="0" borderId="0"/>
    <xf numFmtId="0" fontId="1"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166" fontId="49" fillId="0" borderId="0" applyFont="0" applyFill="0" applyBorder="0" applyAlignment="0" applyProtection="0"/>
    <xf numFmtId="0" fontId="49" fillId="0" borderId="0"/>
    <xf numFmtId="0" fontId="49" fillId="0" borderId="0"/>
    <xf numFmtId="166" fontId="3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49" fillId="0" borderId="0" applyFont="0" applyFill="0" applyBorder="0" applyAlignment="0" applyProtection="0"/>
    <xf numFmtId="166" fontId="34"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49" fillId="0" borderId="0" applyFont="0" applyFill="0" applyBorder="0" applyAlignment="0" applyProtection="0"/>
    <xf numFmtId="166" fontId="3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49" fillId="0" borderId="0" applyFont="0" applyFill="0" applyBorder="0" applyAlignment="0" applyProtection="0"/>
    <xf numFmtId="166" fontId="34" fillId="0" borderId="0" applyFont="0" applyFill="0" applyBorder="0" applyAlignment="0" applyProtection="0"/>
    <xf numFmtId="165" fontId="1" fillId="0" borderId="0" applyFont="0" applyFill="0" applyBorder="0" applyAlignment="0" applyProtection="0"/>
    <xf numFmtId="0" fontId="34" fillId="0" borderId="0"/>
    <xf numFmtId="166" fontId="34" fillId="0" borderId="0" applyFont="0" applyFill="0" applyBorder="0" applyAlignment="0" applyProtection="0"/>
    <xf numFmtId="9" fontId="34" fillId="0" borderId="0" applyFont="0" applyFill="0" applyBorder="0" applyAlignment="0" applyProtection="0"/>
    <xf numFmtId="166" fontId="34" fillId="0" borderId="0" applyFont="0" applyFill="0" applyBorder="0" applyAlignment="0" applyProtection="0"/>
    <xf numFmtId="0" fontId="34" fillId="0" borderId="0"/>
    <xf numFmtId="0" fontId="34" fillId="0" borderId="0"/>
    <xf numFmtId="166" fontId="3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cellStyleXfs>
  <cellXfs count="706">
    <xf numFmtId="0" fontId="0" fillId="0" borderId="0" xfId="0"/>
    <xf numFmtId="0" fontId="21" fillId="0" borderId="1" xfId="0" applyFont="1" applyBorder="1" applyAlignment="1">
      <alignment horizontal="left"/>
    </xf>
    <xf numFmtId="0" fontId="21" fillId="0" borderId="1" xfId="0" applyFont="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xf>
    <xf numFmtId="43" fontId="21" fillId="0" borderId="1" xfId="28" applyFont="1" applyFill="1" applyBorder="1" applyAlignment="1" applyProtection="1">
      <alignment horizontal="left"/>
      <protection locked="0"/>
    </xf>
    <xf numFmtId="0" fontId="19" fillId="0" borderId="1" xfId="0" applyFont="1" applyBorder="1" applyAlignment="1">
      <alignment horizontal="left" wrapText="1"/>
    </xf>
    <xf numFmtId="0" fontId="22" fillId="0" borderId="1" xfId="0" applyFont="1" applyBorder="1" applyAlignment="1">
      <alignment horizontal="left" wrapText="1"/>
    </xf>
    <xf numFmtId="0" fontId="21" fillId="0" borderId="14" xfId="0" applyFont="1" applyBorder="1" applyAlignment="1">
      <alignment horizontal="center" wrapText="1"/>
    </xf>
    <xf numFmtId="0" fontId="19" fillId="0" borderId="14" xfId="0" applyFont="1" applyBorder="1" applyAlignment="1">
      <alignment horizontal="left" wrapText="1"/>
    </xf>
    <xf numFmtId="0" fontId="21" fillId="0" borderId="14" xfId="0" applyFont="1" applyBorder="1" applyAlignment="1">
      <alignment horizontal="center"/>
    </xf>
    <xf numFmtId="43" fontId="21" fillId="0" borderId="14" xfId="28" applyFont="1" applyFill="1" applyBorder="1" applyAlignment="1" applyProtection="1">
      <alignment horizontal="left"/>
      <protection locked="0"/>
    </xf>
    <xf numFmtId="0" fontId="0" fillId="33" borderId="20" xfId="0" applyFill="1" applyBorder="1"/>
    <xf numFmtId="0" fontId="0" fillId="33" borderId="21" xfId="0" applyFill="1" applyBorder="1"/>
    <xf numFmtId="43" fontId="21" fillId="0" borderId="1" xfId="28" applyFont="1" applyFill="1" applyBorder="1" applyAlignment="1" applyProtection="1">
      <alignment horizontal="center" wrapText="1"/>
    </xf>
    <xf numFmtId="0" fontId="21" fillId="0" borderId="1" xfId="0" quotePrefix="1" applyFont="1" applyBorder="1" applyAlignment="1">
      <alignment horizontal="left"/>
    </xf>
    <xf numFmtId="166" fontId="21" fillId="0" borderId="1" xfId="28" applyNumberFormat="1" applyFont="1" applyBorder="1" applyAlignment="1" applyProtection="1">
      <alignment horizontal="center" wrapText="1"/>
    </xf>
    <xf numFmtId="0" fontId="22" fillId="0" borderId="15" xfId="28" applyNumberFormat="1" applyFont="1" applyBorder="1" applyAlignment="1" applyProtection="1">
      <alignment horizontal="left" wrapText="1"/>
    </xf>
    <xf numFmtId="166" fontId="22" fillId="0" borderId="15" xfId="28" applyNumberFormat="1" applyFont="1" applyBorder="1" applyAlignment="1" applyProtection="1">
      <alignment horizontal="center" wrapText="1"/>
    </xf>
    <xf numFmtId="166" fontId="21" fillId="0" borderId="15" xfId="28" applyNumberFormat="1" applyFont="1" applyBorder="1" applyAlignment="1" applyProtection="1">
      <alignment horizontal="center" wrapText="1"/>
    </xf>
    <xf numFmtId="0" fontId="21" fillId="0" borderId="1" xfId="28" applyNumberFormat="1" applyFont="1" applyBorder="1" applyAlignment="1" applyProtection="1">
      <alignment horizontal="center" wrapText="1"/>
    </xf>
    <xf numFmtId="0" fontId="21" fillId="0" borderId="1" xfId="28" applyNumberFormat="1" applyFont="1" applyBorder="1" applyAlignment="1" applyProtection="1">
      <alignment horizontal="left" wrapText="1"/>
    </xf>
    <xf numFmtId="0" fontId="22" fillId="0" borderId="18" xfId="0" applyFont="1" applyBorder="1" applyAlignment="1">
      <alignment horizontal="left"/>
    </xf>
    <xf numFmtId="0" fontId="21" fillId="0" borderId="17" xfId="0" applyFont="1" applyBorder="1" applyAlignment="1">
      <alignment wrapText="1"/>
    </xf>
    <xf numFmtId="164" fontId="21" fillId="0" borderId="1" xfId="0" applyNumberFormat="1" applyFont="1" applyBorder="1" applyAlignment="1">
      <alignment horizontal="left" wrapText="1"/>
    </xf>
    <xf numFmtId="0" fontId="21" fillId="0" borderId="1" xfId="0" applyFont="1" applyBorder="1" applyAlignment="1">
      <alignment wrapText="1"/>
    </xf>
    <xf numFmtId="0" fontId="21" fillId="33" borderId="1" xfId="0" applyFont="1" applyFill="1" applyBorder="1" applyAlignment="1">
      <alignment wrapText="1"/>
    </xf>
    <xf numFmtId="0" fontId="22" fillId="0" borderId="1" xfId="0" applyFont="1" applyBorder="1" applyAlignment="1">
      <alignment wrapText="1"/>
    </xf>
    <xf numFmtId="0" fontId="19" fillId="0" borderId="1" xfId="0" applyFont="1" applyBorder="1" applyAlignment="1">
      <alignment wrapText="1"/>
    </xf>
    <xf numFmtId="0" fontId="22" fillId="0" borderId="1" xfId="0" applyFont="1" applyBorder="1"/>
    <xf numFmtId="0" fontId="20" fillId="0" borderId="1" xfId="0" applyFont="1" applyBorder="1" applyAlignment="1">
      <alignment wrapText="1"/>
    </xf>
    <xf numFmtId="0" fontId="19" fillId="0" borderId="1" xfId="0" applyFont="1" applyBorder="1" applyAlignment="1">
      <alignment horizontal="center"/>
    </xf>
    <xf numFmtId="0" fontId="23" fillId="0" borderId="1" xfId="0" applyFont="1" applyBorder="1" applyAlignment="1">
      <alignment horizontal="center"/>
    </xf>
    <xf numFmtId="43" fontId="21" fillId="0" borderId="17" xfId="28" applyFont="1" applyFill="1" applyBorder="1" applyAlignment="1" applyProtection="1">
      <protection locked="0"/>
    </xf>
    <xf numFmtId="43" fontId="21" fillId="0" borderId="1" xfId="28" applyFont="1" applyFill="1" applyBorder="1" applyAlignment="1" applyProtection="1">
      <protection locked="0"/>
    </xf>
    <xf numFmtId="0" fontId="22" fillId="0" borderId="2" xfId="28" applyNumberFormat="1" applyFont="1" applyBorder="1" applyAlignment="1" applyProtection="1">
      <alignment horizontal="left" wrapText="1"/>
    </xf>
    <xf numFmtId="166" fontId="22" fillId="0" borderId="2" xfId="28" applyNumberFormat="1" applyFont="1" applyBorder="1" applyAlignment="1" applyProtection="1">
      <alignment horizontal="center" wrapText="1"/>
    </xf>
    <xf numFmtId="0" fontId="22" fillId="0" borderId="1" xfId="0" applyFont="1" applyBorder="1" applyAlignment="1">
      <alignment horizontal="center" wrapText="1"/>
    </xf>
    <xf numFmtId="0" fontId="19" fillId="33" borderId="1" xfId="0" applyFont="1" applyFill="1" applyBorder="1" applyAlignment="1">
      <alignment wrapText="1"/>
    </xf>
    <xf numFmtId="2" fontId="23" fillId="0" borderId="1" xfId="0" applyNumberFormat="1" applyFont="1" applyBorder="1" applyAlignment="1">
      <alignment horizontal="center"/>
    </xf>
    <xf numFmtId="0" fontId="22" fillId="33" borderId="3" xfId="0" applyFont="1" applyFill="1" applyBorder="1" applyAlignment="1">
      <alignment horizontal="center"/>
    </xf>
    <xf numFmtId="0" fontId="22" fillId="33" borderId="3" xfId="0" applyFont="1" applyFill="1" applyBorder="1" applyAlignment="1">
      <alignment horizontal="center" wrapText="1"/>
    </xf>
    <xf numFmtId="43" fontId="22" fillId="33" borderId="3" xfId="28" applyFont="1" applyFill="1" applyBorder="1" applyAlignment="1" applyProtection="1">
      <alignment horizontal="center"/>
      <protection locked="0"/>
    </xf>
    <xf numFmtId="43" fontId="22" fillId="33" borderId="3" xfId="28" applyFont="1" applyFill="1" applyBorder="1" applyAlignment="1" applyProtection="1">
      <alignment horizontal="center" wrapText="1"/>
      <protection locked="0"/>
    </xf>
    <xf numFmtId="0" fontId="21" fillId="0" borderId="0" xfId="0" applyFont="1"/>
    <xf numFmtId="0" fontId="21" fillId="0" borderId="0" xfId="0" applyFont="1" applyAlignment="1">
      <alignment horizontal="center"/>
    </xf>
    <xf numFmtId="0" fontId="23" fillId="33" borderId="1" xfId="0" applyFont="1" applyFill="1" applyBorder="1" applyAlignment="1">
      <alignment horizontal="center"/>
    </xf>
    <xf numFmtId="0" fontId="25" fillId="34" borderId="1" xfId="0" applyFont="1" applyFill="1" applyBorder="1" applyAlignment="1">
      <alignment horizontal="center"/>
    </xf>
    <xf numFmtId="0" fontId="22" fillId="0" borderId="15" xfId="0" applyFont="1" applyBorder="1" applyAlignment="1">
      <alignment horizontal="center" wrapText="1"/>
    </xf>
    <xf numFmtId="0" fontId="21" fillId="0" borderId="15" xfId="28" applyNumberFormat="1" applyFont="1" applyBorder="1" applyAlignment="1" applyProtection="1">
      <alignment horizontal="left" wrapText="1"/>
    </xf>
    <xf numFmtId="0" fontId="21" fillId="33" borderId="1" xfId="28" applyNumberFormat="1" applyFont="1" applyFill="1" applyBorder="1" applyAlignment="1" applyProtection="1">
      <alignment horizontal="left" wrapText="1"/>
    </xf>
    <xf numFmtId="0" fontId="19" fillId="33" borderId="1" xfId="28" applyNumberFormat="1" applyFont="1" applyFill="1" applyBorder="1" applyAlignment="1" applyProtection="1">
      <alignment horizontal="center" wrapText="1"/>
    </xf>
    <xf numFmtId="0" fontId="19" fillId="33" borderId="1" xfId="28" applyNumberFormat="1" applyFont="1" applyFill="1" applyBorder="1" applyAlignment="1" applyProtection="1">
      <alignment horizontal="left" wrapText="1"/>
    </xf>
    <xf numFmtId="166" fontId="19" fillId="33" borderId="1" xfId="28" applyNumberFormat="1" applyFont="1" applyFill="1" applyBorder="1" applyAlignment="1" applyProtection="1">
      <alignment horizontal="center" wrapText="1"/>
    </xf>
    <xf numFmtId="0" fontId="27" fillId="33" borderId="1" xfId="28" applyNumberFormat="1" applyFont="1" applyFill="1" applyBorder="1" applyAlignment="1" applyProtection="1">
      <alignment horizontal="left" wrapText="1"/>
    </xf>
    <xf numFmtId="0" fontId="23" fillId="33" borderId="17" xfId="0" applyFont="1" applyFill="1" applyBorder="1" applyAlignment="1">
      <alignment horizontal="left"/>
    </xf>
    <xf numFmtId="0" fontId="23" fillId="33" borderId="17" xfId="0" applyFont="1" applyFill="1" applyBorder="1" applyAlignment="1">
      <alignment horizontal="left" wrapText="1"/>
    </xf>
    <xf numFmtId="0" fontId="25" fillId="34" borderId="17" xfId="0" applyFont="1" applyFill="1" applyBorder="1" applyAlignment="1">
      <alignment horizontal="left" wrapText="1"/>
    </xf>
    <xf numFmtId="0" fontId="23" fillId="33" borderId="17" xfId="0" applyFont="1" applyFill="1" applyBorder="1" applyAlignment="1">
      <alignment horizontal="center"/>
    </xf>
    <xf numFmtId="0" fontId="23" fillId="33" borderId="26" xfId="0" applyFont="1" applyFill="1" applyBorder="1" applyAlignment="1">
      <alignment horizontal="center"/>
    </xf>
    <xf numFmtId="0" fontId="24" fillId="33" borderId="17" xfId="0" applyFont="1" applyFill="1" applyBorder="1" applyAlignment="1">
      <alignment horizontal="left" wrapText="1"/>
    </xf>
    <xf numFmtId="43" fontId="24" fillId="33" borderId="3" xfId="28" applyFont="1" applyFill="1" applyBorder="1" applyAlignment="1" applyProtection="1">
      <alignment horizontal="left"/>
    </xf>
    <xf numFmtId="49" fontId="23" fillId="33" borderId="1" xfId="0" applyNumberFormat="1" applyFont="1" applyFill="1" applyBorder="1" applyAlignment="1">
      <alignment horizontal="left"/>
    </xf>
    <xf numFmtId="49" fontId="24" fillId="33" borderId="1" xfId="0" applyNumberFormat="1" applyFont="1" applyFill="1" applyBorder="1" applyAlignment="1">
      <alignment horizontal="left"/>
    </xf>
    <xf numFmtId="0" fontId="21" fillId="33" borderId="1" xfId="0" applyFont="1" applyFill="1" applyBorder="1" applyAlignment="1">
      <alignment horizontal="center"/>
    </xf>
    <xf numFmtId="166" fontId="23" fillId="33" borderId="1" xfId="0" applyNumberFormat="1" applyFont="1" applyFill="1" applyBorder="1"/>
    <xf numFmtId="0" fontId="19" fillId="0" borderId="1" xfId="0" applyFont="1" applyBorder="1"/>
    <xf numFmtId="0" fontId="22" fillId="0" borderId="15" xfId="0" applyFont="1" applyBorder="1" applyAlignment="1">
      <alignment horizontal="center"/>
    </xf>
    <xf numFmtId="0" fontId="21" fillId="33" borderId="1" xfId="0" applyFont="1" applyFill="1" applyBorder="1" applyAlignment="1">
      <alignment horizontal="center" wrapText="1"/>
    </xf>
    <xf numFmtId="0" fontId="23" fillId="33" borderId="1" xfId="0" applyFont="1" applyFill="1" applyBorder="1" applyAlignment="1">
      <alignment horizontal="center" wrapText="1"/>
    </xf>
    <xf numFmtId="0" fontId="24" fillId="33" borderId="1" xfId="0" applyFont="1" applyFill="1" applyBorder="1" applyAlignment="1">
      <alignment wrapText="1"/>
    </xf>
    <xf numFmtId="170" fontId="23" fillId="33" borderId="1" xfId="28" applyNumberFormat="1" applyFont="1" applyFill="1" applyBorder="1" applyAlignment="1" applyProtection="1">
      <alignment horizontal="right"/>
    </xf>
    <xf numFmtId="0" fontId="23" fillId="33" borderId="1" xfId="0" applyFont="1" applyFill="1" applyBorder="1" applyAlignment="1">
      <alignment wrapText="1"/>
    </xf>
    <xf numFmtId="43" fontId="22" fillId="33" borderId="3" xfId="28" applyFont="1" applyFill="1" applyBorder="1" applyAlignment="1" applyProtection="1">
      <alignment horizontal="center" wrapText="1"/>
    </xf>
    <xf numFmtId="43" fontId="19" fillId="33" borderId="1" xfId="28" applyFont="1" applyFill="1" applyBorder="1" applyAlignment="1" applyProtection="1">
      <alignment horizontal="center" wrapText="1"/>
    </xf>
    <xf numFmtId="43" fontId="23" fillId="33" borderId="1" xfId="28" applyFont="1" applyFill="1" applyBorder="1" applyAlignment="1" applyProtection="1">
      <alignment horizontal="center"/>
    </xf>
    <xf numFmtId="43" fontId="21" fillId="33" borderId="1" xfId="28" applyFont="1" applyFill="1" applyBorder="1" applyAlignment="1">
      <alignment horizontal="center"/>
    </xf>
    <xf numFmtId="43" fontId="22" fillId="0" borderId="2" xfId="28" applyFont="1" applyFill="1" applyBorder="1" applyAlignment="1" applyProtection="1">
      <alignment horizontal="center" wrapText="1"/>
      <protection locked="0"/>
    </xf>
    <xf numFmtId="43" fontId="22" fillId="0" borderId="15" xfId="28" applyFont="1" applyFill="1" applyBorder="1" applyAlignment="1" applyProtection="1">
      <alignment horizontal="center" wrapText="1"/>
      <protection locked="0"/>
    </xf>
    <xf numFmtId="43" fontId="19" fillId="33" borderId="1" xfId="28" applyFont="1" applyFill="1" applyBorder="1" applyAlignment="1" applyProtection="1">
      <alignment horizontal="center" wrapText="1"/>
      <protection locked="0"/>
    </xf>
    <xf numFmtId="43" fontId="21" fillId="0" borderId="1" xfId="28" applyFont="1" applyFill="1" applyBorder="1" applyAlignment="1" applyProtection="1">
      <alignment horizontal="center" wrapText="1"/>
      <protection locked="0"/>
    </xf>
    <xf numFmtId="43" fontId="22" fillId="0" borderId="15" xfId="28" applyFont="1" applyFill="1" applyBorder="1" applyAlignment="1" applyProtection="1">
      <alignment wrapText="1"/>
      <protection locked="0"/>
    </xf>
    <xf numFmtId="43" fontId="23" fillId="0" borderId="1" xfId="28" applyFont="1" applyFill="1" applyBorder="1" applyAlignment="1" applyProtection="1">
      <alignment horizontal="right"/>
      <protection locked="0"/>
    </xf>
    <xf numFmtId="43" fontId="23" fillId="33" borderId="1" xfId="28" applyFont="1" applyFill="1" applyBorder="1" applyAlignment="1" applyProtection="1">
      <alignment horizontal="left"/>
    </xf>
    <xf numFmtId="43" fontId="23" fillId="33" borderId="1" xfId="28" applyFont="1" applyFill="1" applyBorder="1" applyAlignment="1" applyProtection="1">
      <alignment horizontal="right"/>
    </xf>
    <xf numFmtId="43" fontId="21" fillId="33" borderId="1" xfId="28" applyFont="1" applyFill="1" applyBorder="1" applyAlignment="1"/>
    <xf numFmtId="43" fontId="21" fillId="0" borderId="0" xfId="28" applyFont="1" applyAlignment="1"/>
    <xf numFmtId="43" fontId="24" fillId="0" borderId="3" xfId="28" applyFont="1" applyBorder="1" applyAlignment="1" applyProtection="1">
      <alignment horizontal="left"/>
    </xf>
    <xf numFmtId="43" fontId="21" fillId="0" borderId="2" xfId="28" applyFont="1" applyFill="1" applyBorder="1" applyAlignment="1" applyProtection="1">
      <alignment horizontal="center" wrapText="1"/>
    </xf>
    <xf numFmtId="43" fontId="21" fillId="0" borderId="15" xfId="28" applyFont="1" applyFill="1" applyBorder="1" applyAlignment="1" applyProtection="1">
      <alignment horizontal="center" wrapText="1"/>
    </xf>
    <xf numFmtId="43" fontId="23" fillId="33" borderId="1" xfId="28" applyFont="1" applyFill="1" applyBorder="1" applyAlignment="1" applyProtection="1"/>
    <xf numFmtId="0" fontId="25" fillId="33" borderId="1" xfId="0" applyFont="1" applyFill="1" applyBorder="1" applyAlignment="1">
      <alignment horizontal="center" wrapText="1"/>
    </xf>
    <xf numFmtId="43" fontId="24" fillId="33" borderId="2" xfId="28" applyFont="1" applyFill="1" applyBorder="1" applyAlignment="1" applyProtection="1">
      <alignment horizontal="left"/>
    </xf>
    <xf numFmtId="43" fontId="24" fillId="33" borderId="1" xfId="28" applyFont="1" applyFill="1" applyBorder="1" applyAlignment="1" applyProtection="1">
      <alignment horizontal="left"/>
    </xf>
    <xf numFmtId="0" fontId="20" fillId="33" borderId="2" xfId="0" applyFont="1" applyFill="1" applyBorder="1" applyAlignment="1" applyProtection="1">
      <alignment horizontal="left"/>
      <protection locked="0"/>
    </xf>
    <xf numFmtId="0" fontId="20" fillId="33" borderId="2" xfId="0" applyFont="1" applyFill="1" applyBorder="1" applyAlignment="1">
      <alignment horizontal="center"/>
    </xf>
    <xf numFmtId="0" fontId="20" fillId="33" borderId="2" xfId="0" applyFont="1" applyFill="1" applyBorder="1" applyAlignment="1">
      <alignment horizontal="left"/>
    </xf>
    <xf numFmtId="0" fontId="20" fillId="33" borderId="2" xfId="0" applyFont="1" applyFill="1" applyBorder="1" applyAlignment="1" applyProtection="1">
      <alignment wrapText="1"/>
      <protection locked="0"/>
    </xf>
    <xf numFmtId="43" fontId="20" fillId="33" borderId="2" xfId="28" applyFont="1" applyFill="1" applyBorder="1" applyAlignment="1" applyProtection="1">
      <alignment wrapText="1"/>
      <protection locked="0"/>
    </xf>
    <xf numFmtId="0" fontId="20" fillId="33" borderId="2" xfId="0" applyFont="1" applyFill="1" applyBorder="1" applyAlignment="1" applyProtection="1">
      <alignment horizontal="right" wrapText="1"/>
      <protection locked="0"/>
    </xf>
    <xf numFmtId="0" fontId="22" fillId="33" borderId="1" xfId="0" applyFont="1" applyFill="1" applyBorder="1" applyAlignment="1">
      <alignment horizontal="left"/>
    </xf>
    <xf numFmtId="0" fontId="22" fillId="33" borderId="1" xfId="0" applyFont="1" applyFill="1" applyBorder="1" applyAlignment="1">
      <alignment wrapText="1"/>
    </xf>
    <xf numFmtId="168" fontId="21" fillId="33" borderId="1" xfId="28" applyNumberFormat="1" applyFont="1" applyFill="1" applyBorder="1" applyAlignment="1">
      <alignment horizontal="center"/>
    </xf>
    <xf numFmtId="0" fontId="21" fillId="33" borderId="1" xfId="0" applyFont="1" applyFill="1" applyBorder="1" applyAlignment="1">
      <alignment horizontal="left"/>
    </xf>
    <xf numFmtId="0" fontId="20" fillId="33" borderId="1" xfId="0" applyFont="1" applyFill="1" applyBorder="1" applyAlignment="1">
      <alignment horizontal="left"/>
    </xf>
    <xf numFmtId="0" fontId="20" fillId="33" borderId="1" xfId="0" applyFont="1" applyFill="1" applyBorder="1" applyAlignment="1">
      <alignment wrapText="1"/>
    </xf>
    <xf numFmtId="0" fontId="19" fillId="33" borderId="1" xfId="0" applyFont="1" applyFill="1" applyBorder="1" applyAlignment="1" applyProtection="1">
      <alignment horizontal="center"/>
      <protection locked="0"/>
    </xf>
    <xf numFmtId="43" fontId="19" fillId="33" borderId="1" xfId="28" applyFont="1" applyFill="1" applyBorder="1" applyAlignment="1" applyProtection="1">
      <protection locked="0"/>
    </xf>
    <xf numFmtId="43" fontId="19" fillId="33" borderId="1" xfId="28" applyFont="1" applyFill="1" applyBorder="1" applyAlignment="1" applyProtection="1">
      <alignment horizontal="right"/>
      <protection locked="0"/>
    </xf>
    <xf numFmtId="0" fontId="19" fillId="33" borderId="1" xfId="0" applyFont="1" applyFill="1" applyBorder="1" applyAlignment="1">
      <alignment horizontal="left"/>
    </xf>
    <xf numFmtId="0" fontId="19" fillId="33" borderId="1" xfId="0" applyFont="1" applyFill="1" applyBorder="1" applyAlignment="1">
      <alignment horizontal="center"/>
    </xf>
    <xf numFmtId="0" fontId="19" fillId="33" borderId="1" xfId="0" applyFont="1" applyFill="1" applyBorder="1" applyAlignment="1">
      <alignment horizontal="center" wrapText="1"/>
    </xf>
    <xf numFmtId="0" fontId="22" fillId="33" borderId="1" xfId="0" applyFont="1" applyFill="1" applyBorder="1"/>
    <xf numFmtId="0" fontId="21" fillId="33" borderId="1" xfId="0" applyFont="1" applyFill="1" applyBorder="1" applyAlignment="1" applyProtection="1">
      <alignment horizontal="center"/>
      <protection locked="0"/>
    </xf>
    <xf numFmtId="0" fontId="27" fillId="33" borderId="1" xfId="0" applyFont="1" applyFill="1" applyBorder="1" applyAlignment="1">
      <alignment wrapText="1"/>
    </xf>
    <xf numFmtId="0" fontId="26" fillId="33" borderId="1" xfId="0" applyFont="1" applyFill="1" applyBorder="1" applyAlignment="1">
      <alignment wrapText="1"/>
    </xf>
    <xf numFmtId="0" fontId="20" fillId="33" borderId="1" xfId="0" applyFont="1" applyFill="1" applyBorder="1" applyAlignment="1">
      <alignment horizontal="center"/>
    </xf>
    <xf numFmtId="43" fontId="20" fillId="33" borderId="3" xfId="28" applyFont="1" applyFill="1" applyBorder="1" applyAlignment="1">
      <alignment horizontal="right"/>
    </xf>
    <xf numFmtId="0" fontId="20" fillId="33" borderId="1" xfId="0" applyFont="1" applyFill="1" applyBorder="1" applyAlignment="1">
      <alignment horizontal="center" wrapText="1"/>
    </xf>
    <xf numFmtId="49" fontId="22" fillId="33" borderId="3" xfId="0" applyNumberFormat="1" applyFont="1" applyFill="1" applyBorder="1" applyAlignment="1">
      <alignment horizontal="left"/>
    </xf>
    <xf numFmtId="49" fontId="21" fillId="0" borderId="1" xfId="28" applyNumberFormat="1" applyFont="1" applyBorder="1" applyAlignment="1" applyProtection="1">
      <alignment horizontal="left" wrapText="1"/>
    </xf>
    <xf numFmtId="49" fontId="21" fillId="0" borderId="1" xfId="0" applyNumberFormat="1" applyFont="1" applyBorder="1" applyAlignment="1">
      <alignment horizontal="left"/>
    </xf>
    <xf numFmtId="49" fontId="22" fillId="0" borderId="1" xfId="0" applyNumberFormat="1" applyFont="1" applyBorder="1" applyAlignment="1">
      <alignment horizontal="left"/>
    </xf>
    <xf numFmtId="49" fontId="22" fillId="0" borderId="2" xfId="28" applyNumberFormat="1" applyFont="1" applyBorder="1" applyAlignment="1" applyProtection="1">
      <alignment horizontal="left" wrapText="1"/>
    </xf>
    <xf numFmtId="49" fontId="22" fillId="0" borderId="15" xfId="28" applyNumberFormat="1" applyFont="1" applyBorder="1" applyAlignment="1" applyProtection="1">
      <alignment horizontal="left" wrapText="1"/>
    </xf>
    <xf numFmtId="49" fontId="21" fillId="0" borderId="15" xfId="28" applyNumberFormat="1" applyFont="1" applyBorder="1" applyAlignment="1" applyProtection="1">
      <alignment horizontal="left" wrapText="1"/>
    </xf>
    <xf numFmtId="49" fontId="22" fillId="0" borderId="16" xfId="0" applyNumberFormat="1" applyFont="1" applyBorder="1" applyAlignment="1">
      <alignment horizontal="left"/>
    </xf>
    <xf numFmtId="49" fontId="22" fillId="33" borderId="1" xfId="0" applyNumberFormat="1" applyFont="1" applyFill="1" applyBorder="1" applyAlignment="1">
      <alignment horizontal="left"/>
    </xf>
    <xf numFmtId="49" fontId="21" fillId="33" borderId="1" xfId="0" applyNumberFormat="1" applyFont="1" applyFill="1" applyBorder="1" applyAlignment="1">
      <alignment horizontal="left"/>
    </xf>
    <xf numFmtId="49" fontId="21" fillId="33" borderId="1" xfId="28" applyNumberFormat="1" applyFont="1" applyFill="1" applyBorder="1" applyAlignment="1" applyProtection="1">
      <alignment horizontal="left" wrapText="1"/>
    </xf>
    <xf numFmtId="49" fontId="19" fillId="33" borderId="1" xfId="28" applyNumberFormat="1" applyFont="1" applyFill="1" applyBorder="1" applyAlignment="1" applyProtection="1">
      <alignment horizontal="left" wrapText="1"/>
    </xf>
    <xf numFmtId="49" fontId="19" fillId="0" borderId="1" xfId="0" applyNumberFormat="1" applyFont="1" applyBorder="1" applyAlignment="1">
      <alignment horizontal="left"/>
    </xf>
    <xf numFmtId="49" fontId="21" fillId="0" borderId="0" xfId="0" applyNumberFormat="1" applyFont="1" applyAlignment="1">
      <alignment horizontal="left"/>
    </xf>
    <xf numFmtId="43" fontId="19" fillId="0" borderId="1" xfId="28" applyFont="1" applyFill="1" applyBorder="1" applyAlignment="1">
      <alignment horizontal="center"/>
    </xf>
    <xf numFmtId="0" fontId="19" fillId="0" borderId="1" xfId="0" applyFont="1" applyBorder="1" applyAlignment="1">
      <alignment horizontal="left"/>
    </xf>
    <xf numFmtId="43" fontId="22" fillId="0" borderId="3" xfId="28" applyFont="1" applyBorder="1" applyAlignment="1">
      <alignment horizontal="center"/>
    </xf>
    <xf numFmtId="43" fontId="21" fillId="0" borderId="3" xfId="28" applyFont="1" applyBorder="1" applyAlignment="1"/>
    <xf numFmtId="166" fontId="21" fillId="0" borderId="2" xfId="0" applyNumberFormat="1" applyFont="1" applyBorder="1"/>
    <xf numFmtId="43" fontId="21" fillId="0" borderId="1" xfId="28" applyFont="1" applyBorder="1" applyAlignment="1"/>
    <xf numFmtId="43" fontId="21" fillId="0" borderId="26" xfId="28" applyFont="1" applyBorder="1" applyAlignment="1"/>
    <xf numFmtId="43" fontId="21" fillId="0" borderId="2" xfId="28" applyFont="1" applyBorder="1" applyAlignment="1"/>
    <xf numFmtId="0" fontId="24" fillId="33" borderId="0" xfId="0" applyFont="1" applyFill="1" applyAlignment="1">
      <alignment horizontal="left"/>
    </xf>
    <xf numFmtId="43" fontId="24" fillId="33" borderId="0" xfId="28" applyFont="1" applyFill="1" applyBorder="1" applyAlignment="1" applyProtection="1">
      <alignment horizontal="left"/>
    </xf>
    <xf numFmtId="0" fontId="16" fillId="33" borderId="19" xfId="0" applyFont="1" applyFill="1" applyBorder="1"/>
    <xf numFmtId="43" fontId="16" fillId="0" borderId="3" xfId="28" applyFont="1" applyBorder="1" applyAlignment="1">
      <alignment horizontal="right"/>
    </xf>
    <xf numFmtId="0" fontId="22" fillId="33" borderId="2" xfId="0" applyFont="1" applyFill="1" applyBorder="1" applyAlignment="1">
      <alignment horizontal="left"/>
    </xf>
    <xf numFmtId="0" fontId="22" fillId="33" borderId="23" xfId="0" applyFont="1" applyFill="1" applyBorder="1" applyAlignment="1">
      <alignment horizontal="center" wrapText="1"/>
    </xf>
    <xf numFmtId="0" fontId="22" fillId="33" borderId="23" xfId="0" applyFont="1" applyFill="1" applyBorder="1" applyAlignment="1">
      <alignment horizontal="left"/>
    </xf>
    <xf numFmtId="0" fontId="22" fillId="33" borderId="24" xfId="0" applyFont="1" applyFill="1" applyBorder="1" applyAlignment="1">
      <alignment horizontal="center"/>
    </xf>
    <xf numFmtId="43" fontId="20" fillId="33" borderId="24" xfId="28" applyFont="1" applyFill="1" applyBorder="1" applyAlignment="1">
      <alignment horizontal="center"/>
    </xf>
    <xf numFmtId="43" fontId="20" fillId="33" borderId="24" xfId="28" applyFont="1" applyFill="1" applyBorder="1" applyAlignment="1">
      <alignment horizontal="center" wrapText="1"/>
    </xf>
    <xf numFmtId="0" fontId="24" fillId="33" borderId="1" xfId="0" applyFont="1" applyFill="1" applyBorder="1"/>
    <xf numFmtId="0" fontId="23" fillId="33" borderId="1" xfId="0" applyFont="1" applyFill="1" applyBorder="1"/>
    <xf numFmtId="43" fontId="21" fillId="33" borderId="1" xfId="28" applyFont="1" applyFill="1" applyBorder="1" applyAlignment="1" applyProtection="1">
      <alignment horizontal="left"/>
      <protection locked="0"/>
    </xf>
    <xf numFmtId="0" fontId="23" fillId="0" borderId="1" xfId="0" applyFont="1" applyBorder="1" applyAlignment="1">
      <alignment horizontal="center" wrapText="1"/>
    </xf>
    <xf numFmtId="0" fontId="23" fillId="0" borderId="26" xfId="0" applyFont="1" applyBorder="1" applyAlignment="1">
      <alignment horizontal="left"/>
    </xf>
    <xf numFmtId="0" fontId="23" fillId="0" borderId="26" xfId="0" applyFont="1" applyBorder="1" applyAlignment="1">
      <alignment horizontal="left" wrapText="1"/>
    </xf>
    <xf numFmtId="0" fontId="23" fillId="0" borderId="26" xfId="0" applyFont="1" applyBorder="1" applyAlignment="1">
      <alignment wrapText="1"/>
    </xf>
    <xf numFmtId="0" fontId="21" fillId="0" borderId="14" xfId="0" applyFont="1" applyBorder="1" applyAlignment="1">
      <alignment horizontal="left"/>
    </xf>
    <xf numFmtId="43" fontId="21" fillId="0" borderId="14" xfId="28" applyFont="1" applyFill="1" applyBorder="1" applyAlignment="1" applyProtection="1">
      <alignment horizontal="center" wrapText="1"/>
    </xf>
    <xf numFmtId="43" fontId="21" fillId="0" borderId="13" xfId="28" applyFont="1" applyFill="1" applyBorder="1" applyAlignment="1" applyProtection="1">
      <alignment horizontal="left"/>
      <protection locked="0"/>
    </xf>
    <xf numFmtId="43" fontId="21" fillId="0" borderId="29" xfId="28" applyFont="1" applyFill="1" applyBorder="1" applyAlignment="1" applyProtection="1">
      <alignment horizontal="left"/>
      <protection locked="0"/>
    </xf>
    <xf numFmtId="49" fontId="24" fillId="33" borderId="2" xfId="0" applyNumberFormat="1" applyFont="1" applyFill="1" applyBorder="1" applyAlignment="1">
      <alignment horizontal="left"/>
    </xf>
    <xf numFmtId="0" fontId="24" fillId="33" borderId="23" xfId="0" applyFont="1" applyFill="1" applyBorder="1" applyAlignment="1">
      <alignment horizontal="center"/>
    </xf>
    <xf numFmtId="0" fontId="24" fillId="33" borderId="23" xfId="0" applyFont="1" applyFill="1" applyBorder="1" applyAlignment="1">
      <alignment horizontal="left"/>
    </xf>
    <xf numFmtId="0" fontId="24" fillId="33" borderId="17" xfId="0" applyFont="1" applyFill="1" applyBorder="1" applyAlignment="1">
      <alignment horizontal="center"/>
    </xf>
    <xf numFmtId="0" fontId="24" fillId="33" borderId="17" xfId="0" applyFont="1" applyFill="1" applyBorder="1" applyAlignment="1">
      <alignment horizontal="left"/>
    </xf>
    <xf numFmtId="49" fontId="23" fillId="34" borderId="1" xfId="0" applyNumberFormat="1" applyFont="1" applyFill="1" applyBorder="1" applyAlignment="1">
      <alignment horizontal="left"/>
    </xf>
    <xf numFmtId="0" fontId="23" fillId="34" borderId="17" xfId="0" applyFont="1" applyFill="1" applyBorder="1" applyAlignment="1">
      <alignment horizontal="center"/>
    </xf>
    <xf numFmtId="43" fontId="23" fillId="34" borderId="1" xfId="28" applyFont="1" applyFill="1" applyBorder="1" applyAlignment="1" applyProtection="1">
      <alignment horizontal="left"/>
    </xf>
    <xf numFmtId="49" fontId="24" fillId="34" borderId="1" xfId="0" applyNumberFormat="1" applyFont="1" applyFill="1" applyBorder="1" applyAlignment="1">
      <alignment horizontal="left"/>
    </xf>
    <xf numFmtId="0" fontId="24" fillId="34" borderId="17" xfId="0" applyFont="1" applyFill="1" applyBorder="1" applyAlignment="1">
      <alignment horizontal="left" wrapText="1"/>
    </xf>
    <xf numFmtId="0" fontId="23" fillId="34" borderId="1" xfId="0" applyFont="1" applyFill="1" applyBorder="1" applyAlignment="1">
      <alignment horizontal="center"/>
    </xf>
    <xf numFmtId="49" fontId="23" fillId="33" borderId="14" xfId="0" applyNumberFormat="1" applyFont="1" applyFill="1" applyBorder="1" applyAlignment="1">
      <alignment horizontal="left"/>
    </xf>
    <xf numFmtId="0" fontId="23" fillId="33" borderId="28" xfId="0" applyFont="1" applyFill="1" applyBorder="1" applyAlignment="1">
      <alignment horizontal="center"/>
    </xf>
    <xf numFmtId="0" fontId="23" fillId="33" borderId="28" xfId="0" applyFont="1" applyFill="1" applyBorder="1" applyAlignment="1">
      <alignment horizontal="left" wrapText="1"/>
    </xf>
    <xf numFmtId="0" fontId="23" fillId="33" borderId="14" xfId="0" applyFont="1" applyFill="1" applyBorder="1" applyAlignment="1">
      <alignment horizontal="center"/>
    </xf>
    <xf numFmtId="43" fontId="23" fillId="33" borderId="14" xfId="28" applyFont="1" applyFill="1" applyBorder="1" applyAlignment="1" applyProtection="1">
      <alignment horizontal="left"/>
    </xf>
    <xf numFmtId="49" fontId="24" fillId="35" borderId="15" xfId="0" applyNumberFormat="1" applyFont="1" applyFill="1" applyBorder="1" applyAlignment="1">
      <alignment horizontal="left"/>
    </xf>
    <xf numFmtId="0" fontId="23" fillId="35" borderId="16" xfId="0" applyFont="1" applyFill="1" applyBorder="1" applyAlignment="1">
      <alignment horizontal="center"/>
    </xf>
    <xf numFmtId="0" fontId="24" fillId="35" borderId="16" xfId="0" applyFont="1" applyFill="1" applyBorder="1" applyAlignment="1">
      <alignment horizontal="left"/>
    </xf>
    <xf numFmtId="0" fontId="23" fillId="35" borderId="15" xfId="0" applyFont="1" applyFill="1" applyBorder="1" applyAlignment="1">
      <alignment horizontal="center"/>
    </xf>
    <xf numFmtId="43" fontId="23" fillId="35" borderId="15" xfId="28" applyFont="1" applyFill="1" applyBorder="1" applyAlignment="1" applyProtection="1">
      <alignment horizontal="left"/>
    </xf>
    <xf numFmtId="49" fontId="23" fillId="35" borderId="1" xfId="0" applyNumberFormat="1" applyFont="1" applyFill="1" applyBorder="1" applyAlignment="1">
      <alignment horizontal="left"/>
    </xf>
    <xf numFmtId="0" fontId="23" fillId="35" borderId="17" xfId="0" applyFont="1" applyFill="1" applyBorder="1" applyAlignment="1">
      <alignment horizontal="center"/>
    </xf>
    <xf numFmtId="0" fontId="23" fillId="35" borderId="17" xfId="0" applyFont="1" applyFill="1" applyBorder="1" applyAlignment="1">
      <alignment horizontal="left" wrapText="1"/>
    </xf>
    <xf numFmtId="0" fontId="23" fillId="35" borderId="1" xfId="0" applyFont="1" applyFill="1" applyBorder="1" applyAlignment="1">
      <alignment horizontal="center"/>
    </xf>
    <xf numFmtId="43" fontId="23" fillId="35" borderId="1" xfId="28" applyFont="1" applyFill="1" applyBorder="1" applyAlignment="1" applyProtection="1">
      <alignment horizontal="left"/>
    </xf>
    <xf numFmtId="0" fontId="23" fillId="35" borderId="17" xfId="0" applyFont="1" applyFill="1" applyBorder="1" applyAlignment="1">
      <alignment horizontal="left"/>
    </xf>
    <xf numFmtId="169" fontId="23" fillId="35" borderId="1" xfId="0" applyNumberFormat="1" applyFont="1" applyFill="1" applyBorder="1" applyAlignment="1">
      <alignment horizontal="left"/>
    </xf>
    <xf numFmtId="0" fontId="29" fillId="35" borderId="17" xfId="0" applyFont="1" applyFill="1" applyBorder="1" applyAlignment="1">
      <alignment horizontal="left"/>
    </xf>
    <xf numFmtId="49" fontId="23" fillId="35" borderId="26" xfId="0" applyNumberFormat="1" applyFont="1" applyFill="1" applyBorder="1" applyAlignment="1">
      <alignment horizontal="left"/>
    </xf>
    <xf numFmtId="0" fontId="23" fillId="35" borderId="27" xfId="0" applyFont="1" applyFill="1" applyBorder="1" applyAlignment="1">
      <alignment horizontal="center"/>
    </xf>
    <xf numFmtId="0" fontId="23" fillId="35" borderId="27" xfId="0" applyFont="1" applyFill="1" applyBorder="1" applyAlignment="1">
      <alignment horizontal="left"/>
    </xf>
    <xf numFmtId="0" fontId="23" fillId="35" borderId="26" xfId="0" applyFont="1" applyFill="1" applyBorder="1" applyAlignment="1">
      <alignment horizontal="center"/>
    </xf>
    <xf numFmtId="43" fontId="23" fillId="35" borderId="26" xfId="28" applyFont="1" applyFill="1" applyBorder="1" applyAlignment="1" applyProtection="1">
      <alignment horizontal="left"/>
    </xf>
    <xf numFmtId="49" fontId="22" fillId="33" borderId="2" xfId="28" applyNumberFormat="1" applyFont="1" applyFill="1" applyBorder="1" applyAlignment="1" applyProtection="1">
      <alignment horizontal="left" wrapText="1"/>
    </xf>
    <xf numFmtId="166" fontId="21" fillId="33" borderId="15" xfId="28" applyNumberFormat="1" applyFont="1" applyFill="1" applyBorder="1" applyAlignment="1" applyProtection="1">
      <alignment horizontal="center" wrapText="1"/>
    </xf>
    <xf numFmtId="0" fontId="22" fillId="33" borderId="2" xfId="28" applyNumberFormat="1" applyFont="1" applyFill="1" applyBorder="1" applyAlignment="1" applyProtection="1">
      <alignment horizontal="left" wrapText="1"/>
    </xf>
    <xf numFmtId="166" fontId="22" fillId="33" borderId="2" xfId="28" applyNumberFormat="1" applyFont="1" applyFill="1" applyBorder="1" applyAlignment="1" applyProtection="1">
      <alignment horizontal="center" wrapText="1"/>
    </xf>
    <xf numFmtId="43" fontId="21" fillId="33" borderId="2" xfId="28" applyFont="1" applyFill="1" applyBorder="1" applyAlignment="1" applyProtection="1">
      <alignment horizontal="center" wrapText="1"/>
    </xf>
    <xf numFmtId="43" fontId="22" fillId="33" borderId="2" xfId="28" applyFont="1" applyFill="1" applyBorder="1" applyAlignment="1" applyProtection="1">
      <alignment horizontal="center" wrapText="1"/>
      <protection locked="0"/>
    </xf>
    <xf numFmtId="49" fontId="19" fillId="33" borderId="1" xfId="0" applyNumberFormat="1" applyFont="1" applyFill="1" applyBorder="1" applyAlignment="1">
      <alignment horizontal="left" wrapText="1"/>
    </xf>
    <xf numFmtId="43" fontId="21" fillId="33" borderId="1" xfId="28" applyFont="1" applyFill="1" applyBorder="1" applyAlignment="1" applyProtection="1">
      <alignment horizontal="center" wrapText="1"/>
    </xf>
    <xf numFmtId="166" fontId="21" fillId="33" borderId="2" xfId="28" applyNumberFormat="1" applyFont="1" applyFill="1" applyBorder="1" applyAlignment="1" applyProtection="1">
      <alignment horizontal="center" wrapText="1"/>
    </xf>
    <xf numFmtId="49" fontId="21" fillId="33" borderId="15" xfId="28" applyNumberFormat="1" applyFont="1" applyFill="1" applyBorder="1" applyAlignment="1" applyProtection="1">
      <alignment horizontal="left" wrapText="1"/>
    </xf>
    <xf numFmtId="166" fontId="21" fillId="33" borderId="16" xfId="28" applyNumberFormat="1" applyFont="1" applyFill="1" applyBorder="1" applyAlignment="1" applyProtection="1">
      <alignment horizontal="center" wrapText="1"/>
    </xf>
    <xf numFmtId="0" fontId="21" fillId="33" borderId="16" xfId="28" applyNumberFormat="1" applyFont="1" applyFill="1" applyBorder="1" applyAlignment="1" applyProtection="1">
      <alignment horizontal="left" wrapText="1"/>
    </xf>
    <xf numFmtId="43" fontId="21" fillId="33" borderId="15" xfId="28" applyFont="1" applyFill="1" applyBorder="1" applyAlignment="1" applyProtection="1">
      <alignment horizontal="center" wrapText="1"/>
    </xf>
    <xf numFmtId="43" fontId="21" fillId="33" borderId="15" xfId="28" applyFont="1" applyFill="1" applyBorder="1" applyAlignment="1" applyProtection="1">
      <alignment wrapText="1"/>
      <protection locked="0"/>
    </xf>
    <xf numFmtId="0" fontId="21" fillId="33" borderId="1" xfId="0" applyFont="1" applyFill="1" applyBorder="1" applyAlignment="1">
      <alignment horizontal="left" wrapText="1"/>
    </xf>
    <xf numFmtId="43" fontId="21" fillId="0" borderId="15" xfId="28" applyFont="1" applyFill="1" applyBorder="1" applyAlignment="1" applyProtection="1">
      <alignment horizontal="center" wrapText="1"/>
      <protection locked="0"/>
    </xf>
    <xf numFmtId="0" fontId="24" fillId="33" borderId="23" xfId="0" applyFont="1" applyFill="1" applyBorder="1" applyAlignment="1">
      <alignment horizontal="left" wrapText="1"/>
    </xf>
    <xf numFmtId="0" fontId="24" fillId="33" borderId="2" xfId="0" applyFont="1" applyFill="1" applyBorder="1" applyAlignment="1">
      <alignment horizontal="center"/>
    </xf>
    <xf numFmtId="49" fontId="22" fillId="33" borderId="1" xfId="28" applyNumberFormat="1" applyFont="1" applyFill="1" applyBorder="1" applyAlignment="1" applyProtection="1">
      <alignment horizontal="left" wrapText="1"/>
    </xf>
    <xf numFmtId="166" fontId="21" fillId="33" borderId="1" xfId="28" applyNumberFormat="1" applyFont="1" applyFill="1" applyBorder="1" applyAlignment="1" applyProtection="1">
      <alignment horizontal="center" wrapText="1"/>
    </xf>
    <xf numFmtId="0" fontId="22" fillId="33" borderId="1" xfId="28" applyNumberFormat="1" applyFont="1" applyFill="1" applyBorder="1" applyAlignment="1" applyProtection="1">
      <alignment horizontal="left" wrapText="1"/>
    </xf>
    <xf numFmtId="166" fontId="22" fillId="33" borderId="1" xfId="28" applyNumberFormat="1" applyFont="1" applyFill="1" applyBorder="1" applyAlignment="1" applyProtection="1">
      <alignment horizontal="center" wrapText="1"/>
    </xf>
    <xf numFmtId="43" fontId="22" fillId="33" borderId="1" xfId="28" applyFont="1" applyFill="1" applyBorder="1" applyAlignment="1" applyProtection="1">
      <alignment horizontal="center" wrapText="1"/>
      <protection locked="0"/>
    </xf>
    <xf numFmtId="43" fontId="21" fillId="33" borderId="1" xfId="28" applyFont="1" applyFill="1" applyBorder="1" applyAlignment="1" applyProtection="1">
      <alignment horizontal="center" wrapText="1"/>
      <protection locked="0"/>
    </xf>
    <xf numFmtId="0" fontId="26" fillId="33" borderId="15" xfId="28" applyNumberFormat="1" applyFont="1" applyFill="1" applyBorder="1" applyAlignment="1" applyProtection="1">
      <alignment horizontal="left" wrapText="1"/>
    </xf>
    <xf numFmtId="0" fontId="21" fillId="33" borderId="1" xfId="28" applyNumberFormat="1" applyFont="1" applyFill="1" applyBorder="1" applyAlignment="1" applyProtection="1">
      <alignment horizontal="center" wrapText="1"/>
    </xf>
    <xf numFmtId="49" fontId="22" fillId="33" borderId="17" xfId="0" applyNumberFormat="1" applyFont="1" applyFill="1" applyBorder="1" applyAlignment="1">
      <alignment horizontal="left"/>
    </xf>
    <xf numFmtId="0" fontId="22" fillId="33" borderId="1" xfId="0" applyFont="1" applyFill="1" applyBorder="1" applyAlignment="1">
      <alignment horizontal="center"/>
    </xf>
    <xf numFmtId="0" fontId="22" fillId="33" borderId="25" xfId="0" applyFont="1" applyFill="1" applyBorder="1" applyAlignment="1">
      <alignment horizontal="left"/>
    </xf>
    <xf numFmtId="0" fontId="22" fillId="33" borderId="1" xfId="0" applyFont="1" applyFill="1" applyBorder="1" applyAlignment="1">
      <alignment horizontal="center" wrapText="1"/>
    </xf>
    <xf numFmtId="43" fontId="22" fillId="33" borderId="1" xfId="28" applyFont="1" applyFill="1" applyBorder="1" applyAlignment="1" applyProtection="1">
      <alignment wrapText="1"/>
      <protection locked="0"/>
    </xf>
    <xf numFmtId="0" fontId="21" fillId="33" borderId="17" xfId="0" applyFont="1" applyFill="1" applyBorder="1" applyAlignment="1">
      <alignment wrapText="1"/>
    </xf>
    <xf numFmtId="43" fontId="21" fillId="33" borderId="17" xfId="28" applyFont="1" applyFill="1" applyBorder="1" applyAlignment="1" applyProtection="1">
      <protection locked="0"/>
    </xf>
    <xf numFmtId="164" fontId="21" fillId="33" borderId="1" xfId="0" applyNumberFormat="1" applyFont="1" applyFill="1" applyBorder="1" applyAlignment="1">
      <alignment horizontal="left" wrapText="1"/>
    </xf>
    <xf numFmtId="43" fontId="21" fillId="33" borderId="1" xfId="28" applyFont="1" applyFill="1" applyBorder="1" applyAlignment="1" applyProtection="1">
      <protection locked="0"/>
    </xf>
    <xf numFmtId="49" fontId="22" fillId="33" borderId="15" xfId="28" applyNumberFormat="1" applyFont="1" applyFill="1" applyBorder="1" applyAlignment="1" applyProtection="1">
      <alignment horizontal="left" wrapText="1"/>
    </xf>
    <xf numFmtId="0" fontId="22" fillId="33" borderId="15" xfId="28" applyNumberFormat="1" applyFont="1" applyFill="1" applyBorder="1" applyAlignment="1" applyProtection="1">
      <alignment horizontal="left" wrapText="1"/>
    </xf>
    <xf numFmtId="166" fontId="22" fillId="33" borderId="15" xfId="28" applyNumberFormat="1" applyFont="1" applyFill="1" applyBorder="1" applyAlignment="1" applyProtection="1">
      <alignment horizontal="center" wrapText="1"/>
    </xf>
    <xf numFmtId="43" fontId="22" fillId="33" borderId="15" xfId="28" applyFont="1" applyFill="1" applyBorder="1" applyAlignment="1" applyProtection="1">
      <alignment horizontal="center" wrapText="1"/>
      <protection locked="0"/>
    </xf>
    <xf numFmtId="0" fontId="21" fillId="33" borderId="15" xfId="28" applyNumberFormat="1" applyFont="1" applyFill="1" applyBorder="1" applyAlignment="1" applyProtection="1">
      <alignment horizontal="left" wrapText="1"/>
    </xf>
    <xf numFmtId="43" fontId="21" fillId="33" borderId="15" xfId="28" applyFont="1" applyFill="1" applyBorder="1" applyAlignment="1" applyProtection="1">
      <alignment horizontal="center" wrapText="1"/>
      <protection locked="0"/>
    </xf>
    <xf numFmtId="49" fontId="22" fillId="33" borderId="16" xfId="0" applyNumberFormat="1" applyFont="1" applyFill="1" applyBorder="1" applyAlignment="1">
      <alignment horizontal="left"/>
    </xf>
    <xf numFmtId="0" fontId="22" fillId="33" borderId="15" xfId="0" applyFont="1" applyFill="1" applyBorder="1" applyAlignment="1">
      <alignment horizontal="center"/>
    </xf>
    <xf numFmtId="0" fontId="22" fillId="33" borderId="18" xfId="0" applyFont="1" applyFill="1" applyBorder="1" applyAlignment="1">
      <alignment horizontal="left"/>
    </xf>
    <xf numFmtId="0" fontId="22" fillId="33" borderId="15" xfId="0" applyFont="1" applyFill="1" applyBorder="1" applyAlignment="1">
      <alignment horizontal="center" wrapText="1"/>
    </xf>
    <xf numFmtId="43" fontId="22" fillId="33" borderId="15" xfId="28" applyFont="1" applyFill="1" applyBorder="1" applyAlignment="1" applyProtection="1">
      <alignment wrapText="1"/>
      <protection locked="0"/>
    </xf>
    <xf numFmtId="49" fontId="22" fillId="33" borderId="24" xfId="28" applyNumberFormat="1" applyFont="1" applyFill="1" applyBorder="1" applyAlignment="1" applyProtection="1">
      <alignment horizontal="left" wrapText="1"/>
    </xf>
    <xf numFmtId="166" fontId="21" fillId="33" borderId="0" xfId="28" applyNumberFormat="1" applyFont="1" applyFill="1" applyBorder="1" applyAlignment="1" applyProtection="1">
      <alignment horizontal="center" wrapText="1"/>
    </xf>
    <xf numFmtId="0" fontId="22" fillId="33" borderId="24" xfId="28" applyNumberFormat="1" applyFont="1" applyFill="1" applyBorder="1" applyAlignment="1" applyProtection="1">
      <alignment horizontal="left" wrapText="1"/>
    </xf>
    <xf numFmtId="166" fontId="22" fillId="33" borderId="0" xfId="28" applyNumberFormat="1" applyFont="1" applyFill="1" applyBorder="1" applyAlignment="1" applyProtection="1">
      <alignment horizontal="center" wrapText="1"/>
    </xf>
    <xf numFmtId="43" fontId="21" fillId="33" borderId="24" xfId="28" applyFont="1" applyFill="1" applyBorder="1" applyAlignment="1" applyProtection="1">
      <alignment horizontal="center" wrapText="1"/>
    </xf>
    <xf numFmtId="43" fontId="22" fillId="33" borderId="24" xfId="28" applyFont="1" applyFill="1" applyBorder="1" applyAlignment="1" applyProtection="1">
      <alignment horizontal="center" wrapText="1"/>
      <protection locked="0"/>
    </xf>
    <xf numFmtId="166" fontId="21" fillId="33" borderId="25" xfId="28" applyNumberFormat="1" applyFont="1" applyFill="1" applyBorder="1" applyAlignment="1" applyProtection="1">
      <alignment horizontal="center" wrapText="1"/>
    </xf>
    <xf numFmtId="166" fontId="22" fillId="33" borderId="25" xfId="28" applyNumberFormat="1" applyFont="1" applyFill="1" applyBorder="1" applyAlignment="1" applyProtection="1">
      <alignment horizontal="center" wrapText="1"/>
    </xf>
    <xf numFmtId="0" fontId="21" fillId="33" borderId="25" xfId="28" applyNumberFormat="1" applyFont="1" applyFill="1" applyBorder="1" applyAlignment="1" applyProtection="1">
      <alignment horizontal="center" wrapText="1"/>
    </xf>
    <xf numFmtId="0" fontId="22" fillId="33" borderId="25" xfId="0" applyFont="1" applyFill="1" applyBorder="1" applyAlignment="1">
      <alignment horizontal="center"/>
    </xf>
    <xf numFmtId="0" fontId="22" fillId="33" borderId="1" xfId="0" applyFont="1" applyFill="1" applyBorder="1" applyAlignment="1">
      <alignment horizontal="left" wrapText="1"/>
    </xf>
    <xf numFmtId="0" fontId="22" fillId="33" borderId="25" xfId="0" applyFont="1" applyFill="1" applyBorder="1" applyAlignment="1">
      <alignment horizontal="center" wrapText="1"/>
    </xf>
    <xf numFmtId="0" fontId="21" fillId="33" borderId="25" xfId="0" applyFont="1" applyFill="1" applyBorder="1" applyAlignment="1">
      <alignment horizontal="center"/>
    </xf>
    <xf numFmtId="0" fontId="21" fillId="33" borderId="25" xfId="0" applyFont="1" applyFill="1" applyBorder="1" applyAlignment="1">
      <alignment horizontal="center" wrapText="1"/>
    </xf>
    <xf numFmtId="49" fontId="19" fillId="33" borderId="1" xfId="0" applyNumberFormat="1" applyFont="1" applyFill="1" applyBorder="1" applyAlignment="1">
      <alignment horizontal="left"/>
    </xf>
    <xf numFmtId="0" fontId="19" fillId="33" borderId="25" xfId="0" applyFont="1" applyFill="1" applyBorder="1" applyAlignment="1">
      <alignment horizontal="center"/>
    </xf>
    <xf numFmtId="0" fontId="21" fillId="33" borderId="1" xfId="28" applyNumberFormat="1" applyFont="1" applyFill="1" applyBorder="1" applyAlignment="1" applyProtection="1">
      <alignment horizontal="left"/>
    </xf>
    <xf numFmtId="43" fontId="22" fillId="33" borderId="15" xfId="28" applyFont="1" applyFill="1" applyBorder="1" applyAlignment="1" applyProtection="1">
      <alignment wrapText="1"/>
    </xf>
    <xf numFmtId="43" fontId="21" fillId="33" borderId="1" xfId="28" applyFont="1" applyFill="1" applyBorder="1" applyAlignment="1" applyProtection="1"/>
    <xf numFmtId="0" fontId="21" fillId="33" borderId="1" xfId="0" applyFont="1" applyFill="1" applyBorder="1"/>
    <xf numFmtId="43" fontId="21" fillId="33" borderId="1" xfId="28" applyFont="1" applyFill="1" applyBorder="1" applyAlignment="1" applyProtection="1">
      <alignment horizontal="right"/>
    </xf>
    <xf numFmtId="43" fontId="22" fillId="33" borderId="2" xfId="28" applyFont="1" applyFill="1" applyBorder="1" applyAlignment="1" applyProtection="1">
      <alignment horizontal="center" wrapText="1"/>
    </xf>
    <xf numFmtId="0" fontId="22" fillId="33" borderId="2" xfId="28" applyNumberFormat="1" applyFont="1" applyFill="1" applyBorder="1" applyAlignment="1" applyProtection="1">
      <alignment horizontal="left"/>
    </xf>
    <xf numFmtId="43" fontId="21" fillId="33" borderId="2" xfId="28" applyFont="1" applyFill="1" applyBorder="1" applyAlignment="1" applyProtection="1">
      <alignment horizontal="center"/>
      <protection locked="0"/>
    </xf>
    <xf numFmtId="0" fontId="22" fillId="33" borderId="1" xfId="28" applyNumberFormat="1" applyFont="1" applyFill="1" applyBorder="1" applyAlignment="1" applyProtection="1">
      <alignment horizontal="left"/>
    </xf>
    <xf numFmtId="43" fontId="21" fillId="33" borderId="1" xfId="28" applyFont="1" applyFill="1" applyBorder="1" applyAlignment="1" applyProtection="1">
      <alignment horizontal="center"/>
      <protection locked="0"/>
    </xf>
    <xf numFmtId="43" fontId="21" fillId="33" borderId="14" xfId="28" applyFont="1" applyFill="1" applyBorder="1" applyAlignment="1" applyProtection="1">
      <alignment horizontal="center" wrapText="1"/>
    </xf>
    <xf numFmtId="0" fontId="21" fillId="33" borderId="14" xfId="28" applyNumberFormat="1" applyFont="1" applyFill="1" applyBorder="1" applyAlignment="1" applyProtection="1">
      <alignment horizontal="left"/>
    </xf>
    <xf numFmtId="43" fontId="21" fillId="33" borderId="14" xfId="28" applyFont="1" applyFill="1" applyBorder="1" applyAlignment="1" applyProtection="1">
      <alignment horizontal="center"/>
      <protection locked="0"/>
    </xf>
    <xf numFmtId="0" fontId="24" fillId="33" borderId="19" xfId="0" applyFont="1" applyFill="1" applyBorder="1"/>
    <xf numFmtId="0" fontId="24" fillId="33" borderId="20" xfId="0" applyFont="1" applyFill="1" applyBorder="1"/>
    <xf numFmtId="0" fontId="24" fillId="33" borderId="21" xfId="0" applyFont="1" applyFill="1" applyBorder="1"/>
    <xf numFmtId="43" fontId="19" fillId="33" borderId="1" xfId="28" applyFont="1" applyFill="1" applyBorder="1" applyAlignment="1" applyProtection="1">
      <alignment horizontal="center"/>
    </xf>
    <xf numFmtId="43" fontId="19" fillId="33" borderId="1" xfId="28" applyFont="1" applyFill="1" applyBorder="1" applyAlignment="1" applyProtection="1"/>
    <xf numFmtId="43" fontId="19" fillId="33" borderId="1" xfId="28" applyFont="1" applyFill="1" applyBorder="1" applyAlignment="1" applyProtection="1">
      <alignment horizontal="right"/>
    </xf>
    <xf numFmtId="0" fontId="19" fillId="33" borderId="17" xfId="0" applyFont="1" applyFill="1" applyBorder="1" applyAlignment="1">
      <alignment horizontal="center"/>
    </xf>
    <xf numFmtId="43" fontId="19" fillId="33" borderId="1" xfId="28" applyFont="1" applyFill="1" applyBorder="1" applyAlignment="1"/>
    <xf numFmtId="49" fontId="20" fillId="33" borderId="1" xfId="0" applyNumberFormat="1" applyFont="1" applyFill="1" applyBorder="1" applyAlignment="1">
      <alignment horizontal="left"/>
    </xf>
    <xf numFmtId="166" fontId="19" fillId="33" borderId="1" xfId="28" applyNumberFormat="1" applyFont="1" applyFill="1" applyBorder="1" applyAlignment="1" applyProtection="1">
      <alignment horizontal="center" wrapText="1"/>
      <protection locked="0"/>
    </xf>
    <xf numFmtId="49" fontId="20" fillId="33" borderId="15" xfId="28" applyNumberFormat="1" applyFont="1" applyFill="1" applyBorder="1" applyAlignment="1" applyProtection="1">
      <alignment horizontal="left" wrapText="1"/>
    </xf>
    <xf numFmtId="0" fontId="20" fillId="33" borderId="15" xfId="28" applyNumberFormat="1" applyFont="1" applyFill="1" applyBorder="1" applyAlignment="1" applyProtection="1">
      <alignment horizontal="left" wrapText="1"/>
    </xf>
    <xf numFmtId="166" fontId="20" fillId="33" borderId="15" xfId="28" applyNumberFormat="1" applyFont="1" applyFill="1" applyBorder="1" applyAlignment="1" applyProtection="1">
      <alignment horizontal="center" wrapText="1"/>
    </xf>
    <xf numFmtId="43" fontId="19" fillId="33" borderId="15" xfId="28" applyFont="1" applyFill="1" applyBorder="1" applyAlignment="1" applyProtection="1">
      <alignment horizontal="center" wrapText="1"/>
    </xf>
    <xf numFmtId="43" fontId="20" fillId="33" borderId="15" xfId="28" applyFont="1" applyFill="1" applyBorder="1" applyAlignment="1" applyProtection="1">
      <alignment horizontal="center" wrapText="1"/>
      <protection locked="0"/>
    </xf>
    <xf numFmtId="49" fontId="19" fillId="33" borderId="15" xfId="28" applyNumberFormat="1" applyFont="1" applyFill="1" applyBorder="1" applyAlignment="1" applyProtection="1">
      <alignment horizontal="left" wrapText="1"/>
    </xf>
    <xf numFmtId="0" fontId="19" fillId="33" borderId="15" xfId="28" applyNumberFormat="1" applyFont="1" applyFill="1" applyBorder="1" applyAlignment="1" applyProtection="1">
      <alignment horizontal="left" wrapText="1"/>
    </xf>
    <xf numFmtId="166" fontId="19" fillId="33" borderId="15" xfId="28" applyNumberFormat="1" applyFont="1" applyFill="1" applyBorder="1" applyAlignment="1" applyProtection="1">
      <alignment horizontal="center" wrapText="1"/>
    </xf>
    <xf numFmtId="43" fontId="19" fillId="33" borderId="15" xfId="28" applyFont="1" applyFill="1" applyBorder="1" applyAlignment="1" applyProtection="1">
      <alignment horizontal="center" wrapText="1"/>
      <protection locked="0"/>
    </xf>
    <xf numFmtId="49" fontId="20" fillId="33" borderId="16" xfId="0" applyNumberFormat="1" applyFont="1" applyFill="1" applyBorder="1" applyAlignment="1">
      <alignment horizontal="left"/>
    </xf>
    <xf numFmtId="0" fontId="20" fillId="33" borderId="15" xfId="0" applyFont="1" applyFill="1" applyBorder="1" applyAlignment="1">
      <alignment horizontal="center"/>
    </xf>
    <xf numFmtId="0" fontId="20" fillId="33" borderId="18" xfId="0" applyFont="1" applyFill="1" applyBorder="1" applyAlignment="1">
      <alignment horizontal="left"/>
    </xf>
    <xf numFmtId="0" fontId="20" fillId="33" borderId="15" xfId="0" applyFont="1" applyFill="1" applyBorder="1" applyAlignment="1">
      <alignment horizontal="center" wrapText="1"/>
    </xf>
    <xf numFmtId="43" fontId="20" fillId="33" borderId="15" xfId="28" applyFont="1" applyFill="1" applyBorder="1" applyAlignment="1" applyProtection="1">
      <alignment wrapText="1"/>
      <protection locked="0"/>
    </xf>
    <xf numFmtId="0" fontId="19" fillId="33" borderId="17" xfId="0" applyFont="1" applyFill="1" applyBorder="1" applyAlignment="1">
      <alignment wrapText="1"/>
    </xf>
    <xf numFmtId="43" fontId="19" fillId="33" borderId="17" xfId="28" applyFont="1" applyFill="1" applyBorder="1" applyAlignment="1" applyProtection="1">
      <protection locked="0"/>
    </xf>
    <xf numFmtId="164" fontId="19" fillId="33" borderId="1" xfId="0" applyNumberFormat="1" applyFont="1" applyFill="1" applyBorder="1" applyAlignment="1">
      <alignment horizontal="left" wrapText="1"/>
    </xf>
    <xf numFmtId="43" fontId="21" fillId="0" borderId="14" xfId="28" applyFont="1" applyBorder="1" applyAlignment="1"/>
    <xf numFmtId="0" fontId="22" fillId="0" borderId="15" xfId="0" applyFont="1" applyBorder="1" applyAlignment="1">
      <alignment horizontal="left"/>
    </xf>
    <xf numFmtId="0" fontId="21" fillId="0" borderId="15" xfId="0" applyFont="1" applyBorder="1" applyAlignment="1">
      <alignment horizontal="center" wrapText="1"/>
    </xf>
    <xf numFmtId="0" fontId="22" fillId="0" borderId="15" xfId="0" applyFont="1" applyBorder="1" applyAlignment="1">
      <alignment horizontal="left" wrapText="1"/>
    </xf>
    <xf numFmtId="0" fontId="21" fillId="0" borderId="15" xfId="0" applyFont="1" applyBorder="1" applyAlignment="1">
      <alignment horizontal="center"/>
    </xf>
    <xf numFmtId="43" fontId="21" fillId="0" borderId="15" xfId="28" applyFont="1" applyFill="1" applyBorder="1" applyAlignment="1" applyProtection="1">
      <alignment horizontal="left"/>
      <protection locked="0"/>
    </xf>
    <xf numFmtId="0" fontId="19" fillId="33" borderId="1" xfId="0" applyFont="1" applyFill="1" applyBorder="1"/>
    <xf numFmtId="0" fontId="19" fillId="33" borderId="17" xfId="0" applyFont="1" applyFill="1" applyBorder="1" applyAlignment="1">
      <alignment horizontal="left" wrapText="1"/>
    </xf>
    <xf numFmtId="43" fontId="19" fillId="33" borderId="1" xfId="28" applyFont="1" applyFill="1" applyBorder="1" applyAlignment="1" applyProtection="1">
      <alignment horizontal="left"/>
    </xf>
    <xf numFmtId="0" fontId="27" fillId="33" borderId="15" xfId="28" applyNumberFormat="1" applyFont="1" applyFill="1" applyBorder="1" applyAlignment="1" applyProtection="1">
      <alignment horizontal="left" wrapText="1"/>
    </xf>
    <xf numFmtId="0" fontId="23" fillId="33" borderId="1" xfId="0" applyFont="1" applyFill="1" applyBorder="1" applyAlignment="1">
      <alignment horizontal="left" wrapText="1"/>
    </xf>
    <xf numFmtId="49" fontId="23" fillId="33" borderId="26" xfId="0" applyNumberFormat="1" applyFont="1" applyFill="1" applyBorder="1" applyAlignment="1">
      <alignment horizontal="left"/>
    </xf>
    <xf numFmtId="0" fontId="23" fillId="33" borderId="26" xfId="0" applyFont="1" applyFill="1" applyBorder="1" applyAlignment="1">
      <alignment horizontal="left" wrapText="1"/>
    </xf>
    <xf numFmtId="43" fontId="23" fillId="33" borderId="26" xfId="28" applyFont="1" applyFill="1" applyBorder="1" applyAlignment="1" applyProtection="1">
      <alignment horizontal="left"/>
    </xf>
    <xf numFmtId="2" fontId="22" fillId="33" borderId="3" xfId="28" applyNumberFormat="1" applyFont="1" applyFill="1" applyBorder="1" applyAlignment="1" applyProtection="1">
      <alignment horizontal="center" wrapText="1"/>
    </xf>
    <xf numFmtId="2" fontId="21" fillId="33" borderId="2" xfId="28" applyNumberFormat="1" applyFont="1" applyFill="1" applyBorder="1" applyAlignment="1" applyProtection="1">
      <alignment horizontal="center" wrapText="1"/>
    </xf>
    <xf numFmtId="2" fontId="21" fillId="33" borderId="1" xfId="28" applyNumberFormat="1" applyFont="1" applyFill="1" applyBorder="1" applyAlignment="1" applyProtection="1">
      <alignment horizontal="center" wrapText="1"/>
    </xf>
    <xf numFmtId="2" fontId="21" fillId="33" borderId="14" xfId="28" applyNumberFormat="1" applyFont="1" applyFill="1" applyBorder="1" applyAlignment="1" applyProtection="1">
      <alignment horizontal="center" wrapText="1"/>
    </xf>
    <xf numFmtId="2" fontId="24" fillId="33" borderId="20" xfId="0" applyNumberFormat="1" applyFont="1" applyFill="1" applyBorder="1" applyAlignment="1">
      <alignment horizontal="center"/>
    </xf>
    <xf numFmtId="2" fontId="21" fillId="33" borderId="15" xfId="28" applyNumberFormat="1" applyFont="1" applyFill="1" applyBorder="1" applyAlignment="1" applyProtection="1">
      <alignment horizontal="center" wrapText="1"/>
    </xf>
    <xf numFmtId="2" fontId="21" fillId="33" borderId="18" xfId="28" applyNumberFormat="1" applyFont="1" applyFill="1" applyBorder="1" applyAlignment="1" applyProtection="1">
      <alignment horizontal="center" wrapText="1"/>
    </xf>
    <xf numFmtId="2" fontId="21" fillId="33" borderId="13" xfId="28" applyNumberFormat="1" applyFont="1" applyFill="1" applyBorder="1" applyAlignment="1" applyProtection="1">
      <alignment horizontal="center"/>
    </xf>
    <xf numFmtId="2" fontId="21" fillId="33" borderId="1" xfId="28" applyNumberFormat="1" applyFont="1" applyFill="1" applyBorder="1" applyAlignment="1" applyProtection="1">
      <alignment horizontal="center"/>
    </xf>
    <xf numFmtId="2" fontId="23" fillId="33" borderId="2" xfId="28" applyNumberFormat="1" applyFont="1" applyFill="1" applyBorder="1" applyAlignment="1" applyProtection="1">
      <alignment horizontal="center"/>
    </xf>
    <xf numFmtId="2" fontId="21" fillId="33" borderId="25" xfId="28" applyNumberFormat="1" applyFont="1" applyFill="1" applyBorder="1" applyAlignment="1" applyProtection="1">
      <alignment horizontal="center" wrapText="1"/>
    </xf>
    <xf numFmtId="2" fontId="23" fillId="33" borderId="1" xfId="28" applyNumberFormat="1" applyFont="1" applyFill="1" applyBorder="1" applyAlignment="1" applyProtection="1">
      <alignment horizontal="center"/>
    </xf>
    <xf numFmtId="2" fontId="21" fillId="33" borderId="24" xfId="28" applyNumberFormat="1" applyFont="1" applyFill="1" applyBorder="1" applyAlignment="1" applyProtection="1">
      <alignment horizontal="center" wrapText="1"/>
    </xf>
    <xf numFmtId="2" fontId="21" fillId="0" borderId="2" xfId="28" applyNumberFormat="1" applyFont="1" applyBorder="1" applyAlignment="1" applyProtection="1">
      <alignment horizontal="center" wrapText="1"/>
    </xf>
    <xf numFmtId="2" fontId="21" fillId="0" borderId="15" xfId="28" applyNumberFormat="1" applyFont="1" applyBorder="1" applyAlignment="1" applyProtection="1">
      <alignment horizontal="center" wrapText="1"/>
    </xf>
    <xf numFmtId="2" fontId="19" fillId="33" borderId="1" xfId="28" applyNumberFormat="1" applyFont="1" applyFill="1" applyBorder="1" applyAlignment="1" applyProtection="1">
      <alignment horizontal="center" wrapText="1"/>
    </xf>
    <xf numFmtId="2" fontId="21" fillId="0" borderId="1" xfId="28" applyNumberFormat="1" applyFont="1" applyBorder="1" applyAlignment="1" applyProtection="1">
      <alignment horizontal="center" wrapText="1"/>
    </xf>
    <xf numFmtId="2" fontId="21" fillId="0" borderId="18" xfId="28" applyNumberFormat="1" applyFont="1" applyBorder="1" applyAlignment="1" applyProtection="1">
      <alignment horizontal="center" wrapText="1"/>
    </xf>
    <xf numFmtId="2" fontId="21" fillId="0" borderId="13" xfId="28" applyNumberFormat="1" applyFont="1" applyBorder="1" applyAlignment="1" applyProtection="1">
      <alignment horizontal="center" wrapText="1"/>
    </xf>
    <xf numFmtId="2" fontId="21" fillId="0" borderId="1" xfId="28" applyNumberFormat="1" applyFont="1" applyFill="1" applyBorder="1" applyAlignment="1" applyProtection="1">
      <alignment horizontal="center"/>
    </xf>
    <xf numFmtId="2" fontId="23" fillId="0" borderId="1" xfId="28" applyNumberFormat="1" applyFont="1" applyBorder="1" applyAlignment="1" applyProtection="1">
      <alignment horizontal="center"/>
    </xf>
    <xf numFmtId="2" fontId="21" fillId="33" borderId="1" xfId="28" applyNumberFormat="1" applyFont="1" applyFill="1" applyBorder="1" applyAlignment="1">
      <alignment horizontal="center"/>
    </xf>
    <xf numFmtId="2" fontId="24" fillId="33" borderId="2" xfId="28" applyNumberFormat="1" applyFont="1" applyFill="1" applyBorder="1" applyAlignment="1" applyProtection="1">
      <alignment horizontal="center"/>
    </xf>
    <xf numFmtId="2" fontId="24" fillId="33" borderId="1" xfId="28" applyNumberFormat="1" applyFont="1" applyFill="1" applyBorder="1" applyAlignment="1" applyProtection="1">
      <alignment horizontal="center"/>
    </xf>
    <xf numFmtId="2" fontId="23" fillId="33" borderId="17" xfId="28" applyNumberFormat="1" applyFont="1" applyFill="1" applyBorder="1" applyAlignment="1" applyProtection="1">
      <alignment horizontal="center"/>
    </xf>
    <xf numFmtId="2" fontId="25" fillId="34" borderId="17" xfId="28" applyNumberFormat="1" applyFont="1" applyFill="1" applyBorder="1" applyAlignment="1" applyProtection="1">
      <alignment horizontal="center"/>
    </xf>
    <xf numFmtId="2" fontId="19" fillId="33" borderId="17" xfId="28" applyNumberFormat="1" applyFont="1" applyFill="1" applyBorder="1" applyAlignment="1" applyProtection="1">
      <alignment horizontal="center"/>
    </xf>
    <xf numFmtId="2" fontId="23" fillId="34" borderId="17" xfId="28" applyNumberFormat="1" applyFont="1" applyFill="1" applyBorder="1" applyAlignment="1" applyProtection="1">
      <alignment horizontal="center"/>
    </xf>
    <xf numFmtId="2" fontId="23" fillId="33" borderId="28" xfId="28" applyNumberFormat="1" applyFont="1" applyFill="1" applyBorder="1" applyAlignment="1" applyProtection="1">
      <alignment horizontal="center"/>
    </xf>
    <xf numFmtId="2" fontId="23" fillId="33" borderId="26" xfId="28" applyNumberFormat="1" applyFont="1" applyFill="1" applyBorder="1" applyAlignment="1" applyProtection="1">
      <alignment horizontal="center"/>
    </xf>
    <xf numFmtId="2" fontId="23" fillId="35" borderId="16" xfId="28" applyNumberFormat="1" applyFont="1" applyFill="1" applyBorder="1" applyAlignment="1" applyProtection="1">
      <alignment horizontal="center"/>
    </xf>
    <xf numFmtId="2" fontId="23" fillId="35" borderId="17" xfId="28" applyNumberFormat="1" applyFont="1" applyFill="1" applyBorder="1" applyAlignment="1" applyProtection="1">
      <alignment horizontal="center"/>
    </xf>
    <xf numFmtId="2" fontId="23" fillId="35" borderId="27" xfId="28" applyNumberFormat="1" applyFont="1" applyFill="1" applyBorder="1" applyAlignment="1" applyProtection="1">
      <alignment horizontal="center"/>
    </xf>
    <xf numFmtId="2" fontId="20" fillId="33" borderId="2" xfId="28" applyNumberFormat="1" applyFont="1" applyFill="1" applyBorder="1" applyAlignment="1" applyProtection="1">
      <alignment horizontal="center" wrapText="1"/>
      <protection locked="0"/>
    </xf>
    <xf numFmtId="2" fontId="19" fillId="33" borderId="1" xfId="28" applyNumberFormat="1" applyFont="1" applyFill="1" applyBorder="1" applyAlignment="1" applyProtection="1">
      <alignment horizontal="center"/>
      <protection locked="0"/>
    </xf>
    <xf numFmtId="2" fontId="19" fillId="0" borderId="1" xfId="28" applyNumberFormat="1" applyFont="1" applyFill="1" applyBorder="1" applyAlignment="1">
      <alignment horizontal="center"/>
    </xf>
    <xf numFmtId="2" fontId="19" fillId="33" borderId="15" xfId="28" applyNumberFormat="1" applyFont="1" applyFill="1" applyBorder="1" applyAlignment="1" applyProtection="1">
      <alignment horizontal="center" wrapText="1"/>
    </xf>
    <xf numFmtId="2" fontId="19" fillId="33" borderId="18" xfId="28" applyNumberFormat="1" applyFont="1" applyFill="1" applyBorder="1" applyAlignment="1" applyProtection="1">
      <alignment horizontal="center" wrapText="1"/>
    </xf>
    <xf numFmtId="2" fontId="19" fillId="33" borderId="13" xfId="28" applyNumberFormat="1" applyFont="1" applyFill="1" applyBorder="1" applyAlignment="1" applyProtection="1">
      <alignment horizontal="center"/>
    </xf>
    <xf numFmtId="2" fontId="19" fillId="33" borderId="1" xfId="28" applyNumberFormat="1" applyFont="1" applyFill="1" applyBorder="1" applyAlignment="1" applyProtection="1">
      <alignment horizontal="center"/>
    </xf>
    <xf numFmtId="2" fontId="20" fillId="33" borderId="24" xfId="28" applyNumberFormat="1" applyFont="1" applyFill="1" applyBorder="1" applyAlignment="1">
      <alignment horizontal="center" wrapText="1"/>
    </xf>
    <xf numFmtId="2" fontId="19" fillId="33" borderId="1" xfId="28" applyNumberFormat="1" applyFont="1" applyFill="1" applyBorder="1" applyAlignment="1">
      <alignment horizontal="center"/>
    </xf>
    <xf numFmtId="2" fontId="21" fillId="0" borderId="15" xfId="28" applyNumberFormat="1" applyFont="1" applyFill="1" applyBorder="1" applyAlignment="1" applyProtection="1">
      <alignment horizontal="center"/>
    </xf>
    <xf numFmtId="2" fontId="21" fillId="0" borderId="14" xfId="28" applyNumberFormat="1" applyFont="1" applyFill="1" applyBorder="1" applyAlignment="1" applyProtection="1">
      <alignment horizontal="center"/>
    </xf>
    <xf numFmtId="2" fontId="21" fillId="33" borderId="1" xfId="28" applyNumberFormat="1" applyFont="1" applyFill="1" applyBorder="1" applyAlignment="1" applyProtection="1">
      <alignment horizontal="center"/>
      <protection locked="0"/>
    </xf>
    <xf numFmtId="2" fontId="23" fillId="33" borderId="1" xfId="28" applyNumberFormat="1" applyFont="1" applyFill="1" applyBorder="1" applyAlignment="1" applyProtection="1">
      <alignment horizontal="center"/>
      <protection locked="0"/>
    </xf>
    <xf numFmtId="2" fontId="23" fillId="33" borderId="26" xfId="28" applyNumberFormat="1" applyFont="1" applyFill="1" applyBorder="1" applyAlignment="1" applyProtection="1">
      <alignment horizontal="center"/>
      <protection locked="0"/>
    </xf>
    <xf numFmtId="2" fontId="0" fillId="33" borderId="20" xfId="0" applyNumberFormat="1" applyFill="1" applyBorder="1" applyAlignment="1">
      <alignment horizontal="center"/>
    </xf>
    <xf numFmtId="2" fontId="24" fillId="33" borderId="0" xfId="0" applyNumberFormat="1" applyFont="1" applyFill="1" applyAlignment="1">
      <alignment horizontal="center"/>
    </xf>
    <xf numFmtId="2" fontId="21" fillId="0" borderId="0" xfId="28" applyNumberFormat="1" applyFont="1" applyAlignment="1">
      <alignment horizontal="center"/>
    </xf>
    <xf numFmtId="0" fontId="20" fillId="33" borderId="1" xfId="28" applyNumberFormat="1" applyFont="1" applyFill="1" applyBorder="1" applyAlignment="1" applyProtection="1">
      <alignment horizontal="left" wrapText="1"/>
    </xf>
    <xf numFmtId="43" fontId="22" fillId="33" borderId="22" xfId="28" applyFont="1" applyFill="1" applyBorder="1" applyAlignment="1" applyProtection="1">
      <alignment horizontal="center" wrapText="1"/>
      <protection locked="0"/>
    </xf>
    <xf numFmtId="43" fontId="21" fillId="0" borderId="0" xfId="0" applyNumberFormat="1" applyFont="1"/>
    <xf numFmtId="43" fontId="19" fillId="0" borderId="1" xfId="28" applyFont="1" applyFill="1" applyBorder="1" applyAlignment="1"/>
    <xf numFmtId="49" fontId="21" fillId="34" borderId="1" xfId="28" applyNumberFormat="1" applyFont="1" applyFill="1" applyBorder="1" applyAlignment="1" applyProtection="1">
      <alignment horizontal="left" wrapText="1"/>
    </xf>
    <xf numFmtId="43" fontId="21" fillId="34" borderId="1" xfId="28" applyFont="1" applyFill="1" applyBorder="1" applyAlignment="1" applyProtection="1">
      <alignment horizontal="center" wrapText="1"/>
    </xf>
    <xf numFmtId="0" fontId="21" fillId="34" borderId="1" xfId="28" applyNumberFormat="1" applyFont="1" applyFill="1" applyBorder="1" applyAlignment="1" applyProtection="1">
      <alignment horizontal="left"/>
    </xf>
    <xf numFmtId="2" fontId="21" fillId="34" borderId="1" xfId="28" applyNumberFormat="1" applyFont="1" applyFill="1" applyBorder="1" applyAlignment="1" applyProtection="1">
      <alignment horizontal="center" wrapText="1"/>
    </xf>
    <xf numFmtId="43" fontId="21" fillId="34" borderId="1" xfId="28" applyFont="1" applyFill="1" applyBorder="1" applyAlignment="1" applyProtection="1">
      <alignment horizontal="center"/>
      <protection locked="0"/>
    </xf>
    <xf numFmtId="43" fontId="21" fillId="34" borderId="1" xfId="28" applyFont="1" applyFill="1" applyBorder="1" applyAlignment="1" applyProtection="1">
      <alignment horizontal="center" wrapText="1"/>
      <protection locked="0"/>
    </xf>
    <xf numFmtId="43" fontId="19" fillId="0" borderId="0" xfId="28" applyFont="1" applyAlignment="1">
      <alignment horizontal="right"/>
    </xf>
    <xf numFmtId="0" fontId="19" fillId="0" borderId="20" xfId="48" applyBorder="1" applyAlignment="1">
      <alignment horizontal="center" vertical="center"/>
    </xf>
    <xf numFmtId="0" fontId="31" fillId="0" borderId="20" xfId="48" applyFont="1" applyBorder="1" applyAlignment="1">
      <alignment horizontal="left" vertical="center"/>
    </xf>
    <xf numFmtId="0" fontId="20" fillId="0" borderId="20" xfId="48" applyFont="1" applyBorder="1" applyAlignment="1">
      <alignment horizontal="center" vertical="center"/>
    </xf>
    <xf numFmtId="39" fontId="31" fillId="0" borderId="3" xfId="48" applyNumberFormat="1" applyFont="1" applyBorder="1" applyAlignment="1">
      <alignment horizontal="center" vertical="center"/>
    </xf>
    <xf numFmtId="0" fontId="37" fillId="0" borderId="0" xfId="48" applyFont="1" applyAlignment="1">
      <alignment horizontal="centerContinuous" vertical="center"/>
    </xf>
    <xf numFmtId="39" fontId="20" fillId="0" borderId="0" xfId="48" applyNumberFormat="1" applyFont="1" applyAlignment="1">
      <alignment horizontal="centerContinuous" vertical="center"/>
    </xf>
    <xf numFmtId="0" fontId="20" fillId="36" borderId="43" xfId="48" applyFont="1" applyFill="1" applyBorder="1" applyAlignment="1">
      <alignment horizontal="center" vertical="center"/>
    </xf>
    <xf numFmtId="0" fontId="20" fillId="36" borderId="22" xfId="48" applyFont="1" applyFill="1" applyBorder="1" applyAlignment="1">
      <alignment horizontal="center" vertical="center"/>
    </xf>
    <xf numFmtId="0" fontId="20" fillId="36" borderId="42" xfId="48" applyFont="1" applyFill="1" applyBorder="1" applyAlignment="1">
      <alignment horizontal="center" vertical="center"/>
    </xf>
    <xf numFmtId="0" fontId="20" fillId="36" borderId="3" xfId="48" applyFont="1" applyFill="1" applyBorder="1" applyAlignment="1">
      <alignment horizontal="centerContinuous" vertical="center"/>
    </xf>
    <xf numFmtId="0" fontId="20" fillId="36" borderId="21" xfId="48" applyFont="1" applyFill="1" applyBorder="1" applyAlignment="1">
      <alignment horizontal="centerContinuous" vertical="center"/>
    </xf>
    <xf numFmtId="0" fontId="20" fillId="36" borderId="22" xfId="48" applyFont="1" applyFill="1" applyBorder="1" applyAlignment="1">
      <alignment vertical="center"/>
    </xf>
    <xf numFmtId="0" fontId="20" fillId="36" borderId="41" xfId="48" applyFont="1" applyFill="1" applyBorder="1" applyAlignment="1">
      <alignment horizontal="center" vertical="center"/>
    </xf>
    <xf numFmtId="39" fontId="20" fillId="36" borderId="22" xfId="48" applyNumberFormat="1" applyFont="1" applyFill="1" applyBorder="1" applyAlignment="1">
      <alignment horizontal="center" vertical="center"/>
    </xf>
    <xf numFmtId="0" fontId="20" fillId="36" borderId="33" xfId="48" applyFont="1" applyFill="1" applyBorder="1" applyAlignment="1">
      <alignment horizontal="center" vertical="center"/>
    </xf>
    <xf numFmtId="0" fontId="20" fillId="36" borderId="24" xfId="48" applyFont="1" applyFill="1" applyBorder="1" applyAlignment="1">
      <alignment horizontal="center" vertical="center"/>
    </xf>
    <xf numFmtId="0" fontId="20" fillId="36" borderId="0" xfId="48" applyFont="1" applyFill="1" applyAlignment="1">
      <alignment horizontal="center" vertical="center"/>
    </xf>
    <xf numFmtId="39" fontId="20" fillId="36" borderId="24" xfId="48" applyNumberFormat="1" applyFont="1" applyFill="1" applyBorder="1" applyAlignment="1">
      <alignment horizontal="center" vertical="center"/>
    </xf>
    <xf numFmtId="0" fontId="20" fillId="36" borderId="34" xfId="48" applyFont="1" applyFill="1" applyBorder="1" applyAlignment="1">
      <alignment horizontal="center" vertical="center"/>
    </xf>
    <xf numFmtId="0" fontId="20" fillId="36" borderId="30" xfId="48" applyFont="1" applyFill="1" applyBorder="1" applyAlignment="1">
      <alignment horizontal="left" vertical="center"/>
    </xf>
    <xf numFmtId="0" fontId="20" fillId="36" borderId="37" xfId="48" applyFont="1" applyFill="1" applyBorder="1" applyAlignment="1">
      <alignment horizontal="center" vertical="center"/>
    </xf>
    <xf numFmtId="0" fontId="20" fillId="36" borderId="30" xfId="48" applyFont="1" applyFill="1" applyBorder="1" applyAlignment="1">
      <alignment horizontal="center" vertical="center"/>
    </xf>
    <xf numFmtId="39" fontId="20" fillId="36" borderId="30" xfId="48" applyNumberFormat="1" applyFont="1" applyFill="1" applyBorder="1" applyAlignment="1">
      <alignment horizontal="center" vertical="center"/>
    </xf>
    <xf numFmtId="0" fontId="19" fillId="0" borderId="3" xfId="48" applyBorder="1" applyAlignment="1">
      <alignment horizontal="center" vertical="center"/>
    </xf>
    <xf numFmtId="0" fontId="19" fillId="0" borderId="3" xfId="48" applyBorder="1" applyAlignment="1">
      <alignment horizontal="left" vertical="center" wrapText="1"/>
    </xf>
    <xf numFmtId="15" fontId="19" fillId="0" borderId="3" xfId="48" applyNumberFormat="1" applyBorder="1" applyAlignment="1">
      <alignment horizontal="center" vertical="center"/>
    </xf>
    <xf numFmtId="39" fontId="19" fillId="0" borderId="3" xfId="48" applyNumberFormat="1" applyBorder="1" applyAlignment="1">
      <alignment horizontal="right" vertical="center"/>
    </xf>
    <xf numFmtId="39" fontId="19" fillId="37" borderId="3" xfId="48" applyNumberFormat="1" applyFill="1" applyBorder="1" applyAlignment="1">
      <alignment horizontal="right" vertical="center"/>
    </xf>
    <xf numFmtId="172" fontId="19" fillId="0" borderId="3" xfId="48" applyNumberFormat="1" applyBorder="1" applyAlignment="1">
      <alignment horizontal="center" vertical="center"/>
    </xf>
    <xf numFmtId="167" fontId="19" fillId="0" borderId="3" xfId="28" applyNumberFormat="1" applyFont="1" applyBorder="1" applyAlignment="1" applyProtection="1">
      <alignment horizontal="justify" vertical="top" wrapText="1"/>
    </xf>
    <xf numFmtId="167" fontId="19" fillId="0" borderId="3" xfId="28" applyNumberFormat="1" applyFont="1" applyBorder="1" applyAlignment="1" applyProtection="1">
      <alignment horizontal="justify" vertical="top"/>
    </xf>
    <xf numFmtId="17" fontId="34" fillId="0" borderId="3" xfId="0" applyNumberFormat="1" applyFont="1" applyBorder="1" applyAlignment="1">
      <alignment horizontal="center"/>
    </xf>
    <xf numFmtId="0" fontId="19" fillId="0" borderId="3" xfId="48" applyBorder="1" applyAlignment="1">
      <alignment horizontal="left" vertical="center"/>
    </xf>
    <xf numFmtId="39" fontId="19" fillId="0" borderId="3" xfId="48" applyNumberFormat="1" applyBorder="1" applyAlignment="1">
      <alignment horizontal="center" vertical="center"/>
    </xf>
    <xf numFmtId="167" fontId="32" fillId="0" borderId="3" xfId="28" applyNumberFormat="1" applyFont="1" applyBorder="1" applyAlignment="1" applyProtection="1">
      <alignment horizontal="center" vertical="top" wrapText="1"/>
    </xf>
    <xf numFmtId="0" fontId="19" fillId="0" borderId="22" xfId="48" applyBorder="1" applyAlignment="1">
      <alignment horizontal="center" vertical="center"/>
    </xf>
    <xf numFmtId="0" fontId="19" fillId="0" borderId="22" xfId="48" applyBorder="1" applyAlignment="1">
      <alignment horizontal="left" vertical="center"/>
    </xf>
    <xf numFmtId="15" fontId="19" fillId="0" borderId="22" xfId="48" applyNumberFormat="1" applyBorder="1" applyAlignment="1">
      <alignment horizontal="center" vertical="center"/>
    </xf>
    <xf numFmtId="39" fontId="19" fillId="0" borderId="22" xfId="48" applyNumberFormat="1" applyBorder="1" applyAlignment="1">
      <alignment horizontal="right" vertical="center"/>
    </xf>
    <xf numFmtId="39" fontId="19" fillId="0" borderId="22" xfId="48" applyNumberFormat="1" applyBorder="1" applyAlignment="1">
      <alignment horizontal="center" vertical="center"/>
    </xf>
    <xf numFmtId="39" fontId="19" fillId="37" borderId="22" xfId="48" applyNumberFormat="1" applyFill="1" applyBorder="1" applyAlignment="1">
      <alignment horizontal="right" vertical="center"/>
    </xf>
    <xf numFmtId="0" fontId="20" fillId="0" borderId="31" xfId="48" applyFont="1" applyBorder="1" applyAlignment="1">
      <alignment horizontal="left" vertical="center"/>
    </xf>
    <xf numFmtId="0" fontId="19" fillId="0" borderId="32" xfId="48" applyBorder="1" applyAlignment="1">
      <alignment horizontal="left" vertical="center"/>
    </xf>
    <xf numFmtId="0" fontId="19" fillId="0" borderId="32" xfId="48" applyBorder="1" applyAlignment="1">
      <alignment horizontal="center" vertical="center"/>
    </xf>
    <xf numFmtId="39" fontId="19" fillId="0" borderId="32" xfId="48" applyNumberFormat="1" applyBorder="1" applyAlignment="1">
      <alignment horizontal="center" vertical="center"/>
    </xf>
    <xf numFmtId="39" fontId="19" fillId="0" borderId="32" xfId="48" applyNumberFormat="1" applyBorder="1" applyAlignment="1">
      <alignment horizontal="right" vertical="center"/>
    </xf>
    <xf numFmtId="39" fontId="20" fillId="0" borderId="40" xfId="48" applyNumberFormat="1" applyFont="1" applyBorder="1" applyAlignment="1">
      <alignment horizontal="right" vertical="center"/>
    </xf>
    <xf numFmtId="0" fontId="19" fillId="0" borderId="0" xfId="48" applyAlignment="1">
      <alignment vertical="center"/>
    </xf>
    <xf numFmtId="0" fontId="19" fillId="0" borderId="0" xfId="48" applyAlignment="1">
      <alignment horizontal="center" vertical="center"/>
    </xf>
    <xf numFmtId="39" fontId="19" fillId="0" borderId="0" xfId="48" applyNumberFormat="1" applyAlignment="1">
      <alignment vertical="center"/>
    </xf>
    <xf numFmtId="0" fontId="34" fillId="0" borderId="0" xfId="47"/>
    <xf numFmtId="0" fontId="41" fillId="0" borderId="0" xfId="47" applyFont="1" applyAlignment="1">
      <alignment horizontal="right"/>
    </xf>
    <xf numFmtId="0" fontId="41" fillId="0" borderId="0" xfId="47" applyFont="1"/>
    <xf numFmtId="0" fontId="33" fillId="0" borderId="0" xfId="47" applyFont="1"/>
    <xf numFmtId="0" fontId="34" fillId="0" borderId="0" xfId="47" applyAlignment="1">
      <alignment horizontal="left"/>
    </xf>
    <xf numFmtId="0" fontId="31" fillId="0" borderId="0" xfId="47" applyFont="1"/>
    <xf numFmtId="43" fontId="19" fillId="0" borderId="0" xfId="28" applyFont="1" applyFill="1" applyAlignment="1"/>
    <xf numFmtId="43" fontId="42" fillId="0" borderId="0" xfId="28" applyFont="1" applyFill="1" applyAlignment="1"/>
    <xf numFmtId="2" fontId="42" fillId="0" borderId="0" xfId="28" applyNumberFormat="1" applyFont="1" applyFill="1" applyAlignment="1" applyProtection="1">
      <alignment vertical="top"/>
    </xf>
    <xf numFmtId="43" fontId="40" fillId="0" borderId="44" xfId="28" applyFont="1" applyFill="1" applyBorder="1" applyAlignment="1"/>
    <xf numFmtId="49" fontId="19" fillId="0" borderId="0" xfId="0" applyNumberFormat="1" applyFont="1" applyAlignment="1">
      <alignment horizontal="left"/>
    </xf>
    <xf numFmtId="0" fontId="19" fillId="0" borderId="0" xfId="0" applyFont="1" applyAlignment="1">
      <alignment horizontal="center"/>
    </xf>
    <xf numFmtId="0" fontId="42" fillId="0" borderId="63" xfId="0" applyFont="1" applyBorder="1"/>
    <xf numFmtId="43" fontId="42" fillId="0" borderId="25" xfId="28" applyFont="1" applyFill="1" applyBorder="1"/>
    <xf numFmtId="0" fontId="42" fillId="0" borderId="50" xfId="0" applyFont="1" applyBorder="1"/>
    <xf numFmtId="43" fontId="42" fillId="0" borderId="0" xfId="28" applyFont="1" applyFill="1" applyBorder="1"/>
    <xf numFmtId="0" fontId="42" fillId="33" borderId="25" xfId="0" applyFont="1" applyFill="1" applyBorder="1"/>
    <xf numFmtId="0" fontId="42" fillId="33" borderId="0" xfId="0" applyFont="1" applyFill="1"/>
    <xf numFmtId="0" fontId="40" fillId="33" borderId="20" xfId="0" applyFont="1" applyFill="1" applyBorder="1"/>
    <xf numFmtId="0" fontId="40" fillId="33" borderId="0" xfId="0" applyFont="1" applyFill="1"/>
    <xf numFmtId="0" fontId="43" fillId="33" borderId="20" xfId="0" applyFont="1" applyFill="1" applyBorder="1" applyAlignment="1" applyProtection="1">
      <alignment horizontal="right" vertical="top" wrapText="1"/>
      <protection locked="0"/>
    </xf>
    <xf numFmtId="0" fontId="43" fillId="33" borderId="20" xfId="0" applyFont="1" applyFill="1" applyBorder="1" applyAlignment="1" applyProtection="1">
      <alignment vertical="top"/>
      <protection locked="0"/>
    </xf>
    <xf numFmtId="0" fontId="44" fillId="33" borderId="0" xfId="0" applyFont="1" applyFill="1" applyAlignment="1" applyProtection="1">
      <alignment horizontal="right" vertical="top" wrapText="1"/>
      <protection locked="0"/>
    </xf>
    <xf numFmtId="0" fontId="46" fillId="33" borderId="0" xfId="0" applyFont="1" applyFill="1"/>
    <xf numFmtId="0" fontId="43" fillId="33" borderId="0" xfId="0" applyFont="1" applyFill="1" applyAlignment="1" applyProtection="1">
      <alignment vertical="top"/>
      <protection locked="0"/>
    </xf>
    <xf numFmtId="0" fontId="43" fillId="33" borderId="32" xfId="0" applyFont="1" applyFill="1" applyBorder="1" applyAlignment="1" applyProtection="1">
      <alignment horizontal="right" vertical="top" wrapText="1"/>
      <protection locked="0"/>
    </xf>
    <xf numFmtId="0" fontId="43" fillId="33" borderId="32" xfId="0" applyFont="1" applyFill="1" applyBorder="1" applyAlignment="1" applyProtection="1">
      <alignment vertical="top"/>
      <protection locked="0"/>
    </xf>
    <xf numFmtId="0" fontId="40" fillId="0" borderId="50" xfId="0" applyFont="1" applyBorder="1"/>
    <xf numFmtId="43" fontId="40" fillId="0" borderId="36" xfId="28" applyFont="1" applyFill="1" applyBorder="1"/>
    <xf numFmtId="43" fontId="42" fillId="0" borderId="51" xfId="0" applyNumberFormat="1" applyFont="1" applyBorder="1" applyAlignment="1">
      <alignment horizontal="center"/>
    </xf>
    <xf numFmtId="0" fontId="45" fillId="0" borderId="0" xfId="0" applyFont="1"/>
    <xf numFmtId="2" fontId="43" fillId="0" borderId="64" xfId="28" applyNumberFormat="1" applyFont="1" applyFill="1" applyBorder="1" applyAlignment="1" applyProtection="1">
      <alignment vertical="top"/>
    </xf>
    <xf numFmtId="43" fontId="43" fillId="0" borderId="21" xfId="28" applyFont="1" applyFill="1" applyBorder="1" applyAlignment="1" applyProtection="1">
      <alignment vertical="top"/>
      <protection locked="0"/>
    </xf>
    <xf numFmtId="166" fontId="43" fillId="0" borderId="65" xfId="0" applyNumberFormat="1" applyFont="1" applyBorder="1" applyAlignment="1" applyProtection="1">
      <alignment vertical="top"/>
      <protection locked="0"/>
    </xf>
    <xf numFmtId="2" fontId="44" fillId="0" borderId="50" xfId="28" applyNumberFormat="1" applyFont="1" applyFill="1" applyBorder="1" applyAlignment="1" applyProtection="1">
      <alignment vertical="top"/>
    </xf>
    <xf numFmtId="43" fontId="46" fillId="0" borderId="36" xfId="28" applyFont="1" applyFill="1" applyBorder="1"/>
    <xf numFmtId="43" fontId="44" fillId="0" borderId="51" xfId="28" applyFont="1" applyFill="1" applyBorder="1" applyAlignment="1" applyProtection="1">
      <alignment horizontal="left" vertical="top"/>
      <protection locked="0"/>
    </xf>
    <xf numFmtId="0" fontId="46" fillId="0" borderId="0" xfId="0" applyFont="1"/>
    <xf numFmtId="166" fontId="45" fillId="0" borderId="65" xfId="0" applyNumberFormat="1" applyFont="1" applyBorder="1"/>
    <xf numFmtId="43" fontId="43" fillId="0" borderId="36" xfId="28" applyFont="1" applyFill="1" applyBorder="1" applyAlignment="1" applyProtection="1">
      <alignment vertical="top"/>
      <protection locked="0"/>
    </xf>
    <xf numFmtId="166" fontId="46" fillId="0" borderId="51" xfId="0" applyNumberFormat="1" applyFont="1" applyBorder="1"/>
    <xf numFmtId="2" fontId="43" fillId="0" borderId="31" xfId="28" applyNumberFormat="1" applyFont="1" applyFill="1" applyBorder="1" applyAlignment="1" applyProtection="1">
      <alignment vertical="top"/>
    </xf>
    <xf numFmtId="43" fontId="43" fillId="0" borderId="39" xfId="28" applyFont="1" applyFill="1" applyBorder="1" applyAlignment="1" applyProtection="1">
      <alignment vertical="top"/>
      <protection locked="0"/>
    </xf>
    <xf numFmtId="166" fontId="45" fillId="0" borderId="45" xfId="0" applyNumberFormat="1" applyFont="1" applyBorder="1"/>
    <xf numFmtId="0" fontId="40" fillId="33" borderId="20" xfId="0" applyFont="1" applyFill="1" applyBorder="1" applyAlignment="1">
      <alignment vertical="top" wrapText="1"/>
    </xf>
    <xf numFmtId="0" fontId="42" fillId="33" borderId="0" xfId="0" applyFont="1" applyFill="1" applyAlignment="1">
      <alignment horizontal="right" vertical="top" wrapText="1"/>
    </xf>
    <xf numFmtId="43" fontId="19" fillId="0" borderId="0" xfId="28" applyFont="1" applyFill="1" applyAlignment="1">
      <alignment horizontal="center"/>
    </xf>
    <xf numFmtId="43" fontId="40" fillId="0" borderId="32" xfId="28" applyFont="1" applyFill="1" applyBorder="1" applyAlignment="1">
      <alignment horizontal="center"/>
    </xf>
    <xf numFmtId="0" fontId="40" fillId="0" borderId="30" xfId="0" applyFont="1" applyBorder="1" applyAlignment="1">
      <alignment horizontal="center" vertical="center"/>
    </xf>
    <xf numFmtId="0" fontId="40" fillId="0" borderId="32" xfId="0" applyFont="1" applyBorder="1"/>
    <xf numFmtId="43" fontId="40" fillId="0" borderId="44" xfId="28" applyFont="1" applyFill="1" applyBorder="1" applyAlignment="1" applyProtection="1">
      <alignment horizontal="center"/>
      <protection locked="0"/>
    </xf>
    <xf numFmtId="0" fontId="35" fillId="0" borderId="32" xfId="0" applyFont="1" applyBorder="1"/>
    <xf numFmtId="43" fontId="35" fillId="0" borderId="32" xfId="28" applyFont="1" applyFill="1" applyBorder="1" applyAlignment="1">
      <alignment horizontal="center"/>
    </xf>
    <xf numFmtId="43" fontId="40" fillId="0" borderId="32" xfId="28" applyFont="1" applyFill="1" applyBorder="1"/>
    <xf numFmtId="43" fontId="42" fillId="0" borderId="54" xfId="0" applyNumberFormat="1" applyFont="1" applyBorder="1"/>
    <xf numFmtId="43" fontId="42" fillId="0" borderId="53" xfId="0" applyNumberFormat="1" applyFont="1" applyBorder="1"/>
    <xf numFmtId="43" fontId="42" fillId="0" borderId="60" xfId="0" applyNumberFormat="1" applyFont="1" applyBorder="1"/>
    <xf numFmtId="43" fontId="40" fillId="0" borderId="21" xfId="28" applyFont="1" applyFill="1" applyBorder="1"/>
    <xf numFmtId="43" fontId="40" fillId="0" borderId="65" xfId="0" applyNumberFormat="1" applyFont="1" applyBorder="1"/>
    <xf numFmtId="0" fontId="42" fillId="0" borderId="0" xfId="0" applyFont="1" applyAlignment="1" applyProtection="1">
      <alignment vertical="top"/>
      <protection locked="0"/>
    </xf>
    <xf numFmtId="43" fontId="42" fillId="0" borderId="0" xfId="28" applyFont="1" applyFill="1" applyAlignment="1" applyProtection="1">
      <alignment vertical="top"/>
      <protection locked="0"/>
    </xf>
    <xf numFmtId="43" fontId="46" fillId="0" borderId="0" xfId="28" applyFont="1" applyFill="1"/>
    <xf numFmtId="43" fontId="45" fillId="0" borderId="0" xfId="28" applyFont="1" applyFill="1"/>
    <xf numFmtId="0" fontId="42" fillId="0" borderId="0" xfId="0" applyFont="1" applyAlignment="1">
      <alignment horizontal="center"/>
    </xf>
    <xf numFmtId="43" fontId="42" fillId="0" borderId="0" xfId="28" applyFont="1" applyFill="1" applyAlignment="1">
      <alignment horizontal="center"/>
    </xf>
    <xf numFmtId="0" fontId="40" fillId="0" borderId="67" xfId="0" applyFont="1" applyBorder="1" applyAlignment="1">
      <alignment horizontal="center" vertical="center"/>
    </xf>
    <xf numFmtId="0" fontId="40" fillId="33" borderId="20" xfId="0" applyFont="1" applyFill="1" applyBorder="1" applyAlignment="1">
      <alignment horizontal="center" vertical="center"/>
    </xf>
    <xf numFmtId="0" fontId="40" fillId="33" borderId="0" xfId="0" applyFont="1" applyFill="1" applyAlignment="1">
      <alignment horizontal="center" vertical="center"/>
    </xf>
    <xf numFmtId="0" fontId="43" fillId="33" borderId="20" xfId="0" applyFont="1" applyFill="1" applyBorder="1" applyAlignment="1">
      <alignment horizontal="center" vertical="center"/>
    </xf>
    <xf numFmtId="0" fontId="44" fillId="33" borderId="0" xfId="0" applyFont="1" applyFill="1" applyAlignment="1">
      <alignment horizontal="center" vertical="center"/>
    </xf>
    <xf numFmtId="0" fontId="43" fillId="33" borderId="32" xfId="0" applyFont="1" applyFill="1" applyBorder="1" applyAlignment="1">
      <alignment horizontal="center" vertical="center"/>
    </xf>
    <xf numFmtId="0" fontId="40" fillId="0" borderId="30" xfId="0" applyFont="1" applyBorder="1" applyAlignment="1">
      <alignment horizontal="center" vertical="center" wrapText="1"/>
    </xf>
    <xf numFmtId="0" fontId="40" fillId="0" borderId="31" xfId="0" applyFont="1" applyBorder="1" applyAlignment="1">
      <alignment horizontal="left"/>
    </xf>
    <xf numFmtId="0" fontId="40" fillId="0" borderId="32" xfId="0" applyFont="1" applyBorder="1" applyAlignment="1">
      <alignment horizontal="center" vertical="center"/>
    </xf>
    <xf numFmtId="0" fontId="40" fillId="0" borderId="32" xfId="0" applyFont="1" applyBorder="1" applyAlignment="1">
      <alignment vertical="top" wrapText="1"/>
    </xf>
    <xf numFmtId="0" fontId="22" fillId="0" borderId="0" xfId="0" applyFont="1"/>
    <xf numFmtId="0" fontId="19" fillId="0" borderId="0" xfId="0" applyFont="1"/>
    <xf numFmtId="0" fontId="25" fillId="0" borderId="0" xfId="0" applyFont="1"/>
    <xf numFmtId="0" fontId="28" fillId="0" borderId="0" xfId="0" applyFont="1"/>
    <xf numFmtId="0" fontId="35" fillId="0" borderId="31" xfId="0" applyFont="1" applyBorder="1" applyAlignment="1">
      <alignment horizontal="left"/>
    </xf>
    <xf numFmtId="0" fontId="35" fillId="0" borderId="32" xfId="0" applyFont="1" applyBorder="1" applyAlignment="1">
      <alignment horizontal="center" vertical="center"/>
    </xf>
    <xf numFmtId="0" fontId="35" fillId="0" borderId="32" xfId="0" applyFont="1" applyBorder="1" applyAlignment="1">
      <alignment vertical="top" wrapText="1"/>
    </xf>
    <xf numFmtId="0" fontId="40" fillId="0" borderId="64" xfId="0" applyFont="1" applyBorder="1"/>
    <xf numFmtId="0" fontId="42" fillId="0" borderId="0" xfId="0" applyFont="1" applyAlignment="1">
      <alignment horizontal="center" vertical="center"/>
    </xf>
    <xf numFmtId="0" fontId="42" fillId="0" borderId="0" xfId="0" applyFont="1" applyAlignment="1" applyProtection="1">
      <alignment vertical="top" wrapText="1"/>
      <protection locked="0"/>
    </xf>
    <xf numFmtId="0" fontId="46" fillId="0" borderId="0" xfId="0" applyFont="1" applyAlignment="1">
      <alignment horizontal="center" vertical="center"/>
    </xf>
    <xf numFmtId="0" fontId="46" fillId="0" borderId="0" xfId="0" applyFont="1" applyAlignment="1">
      <alignment wrapText="1"/>
    </xf>
    <xf numFmtId="0" fontId="45" fillId="0" borderId="0" xfId="0" applyFont="1" applyAlignment="1">
      <alignment horizontal="center" vertical="center"/>
    </xf>
    <xf numFmtId="0" fontId="45" fillId="0" borderId="0" xfId="0" applyFont="1" applyAlignment="1">
      <alignment wrapText="1"/>
    </xf>
    <xf numFmtId="49" fontId="42" fillId="0" borderId="0" xfId="0" applyNumberFormat="1" applyFont="1" applyAlignment="1">
      <alignment horizontal="left"/>
    </xf>
    <xf numFmtId="0" fontId="42"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vertical="top" wrapText="1"/>
    </xf>
    <xf numFmtId="0" fontId="42" fillId="0" borderId="3" xfId="0" applyFont="1" applyBorder="1" applyAlignment="1">
      <alignment horizontal="left" wrapText="1"/>
    </xf>
    <xf numFmtId="0" fontId="42" fillId="0" borderId="3" xfId="0" applyFont="1" applyBorder="1" applyAlignment="1">
      <alignment horizontal="center"/>
    </xf>
    <xf numFmtId="2" fontId="42" fillId="0" borderId="3" xfId="0" applyNumberFormat="1" applyFont="1" applyBorder="1" applyAlignment="1">
      <alignment horizontal="center"/>
    </xf>
    <xf numFmtId="43" fontId="42" fillId="0" borderId="3" xfId="28" applyFont="1" applyFill="1" applyBorder="1" applyAlignment="1" applyProtection="1">
      <alignment horizontal="center"/>
    </xf>
    <xf numFmtId="0" fontId="40" fillId="0" borderId="3" xfId="0" applyFont="1" applyBorder="1" applyAlignment="1">
      <alignment horizontal="left" wrapText="1"/>
    </xf>
    <xf numFmtId="0" fontId="42" fillId="0" borderId="3" xfId="0" applyFont="1" applyBorder="1" applyAlignment="1">
      <alignment horizontal="left" vertical="top" wrapText="1"/>
    </xf>
    <xf numFmtId="0" fontId="40" fillId="0" borderId="3" xfId="0" applyFont="1" applyBorder="1" applyAlignment="1">
      <alignment horizontal="center" vertical="center"/>
    </xf>
    <xf numFmtId="0" fontId="40" fillId="0" borderId="3" xfId="0" applyFont="1" applyBorder="1" applyAlignment="1">
      <alignment horizontal="center" vertical="center" wrapText="1"/>
    </xf>
    <xf numFmtId="167" fontId="40" fillId="0" borderId="3" xfId="87" applyFont="1" applyFill="1" applyBorder="1" applyAlignment="1" applyProtection="1">
      <alignment horizontal="center" vertical="center" wrapText="1"/>
    </xf>
    <xf numFmtId="0" fontId="40" fillId="0" borderId="3" xfId="87" applyNumberFormat="1" applyFont="1" applyFill="1" applyBorder="1" applyAlignment="1" applyProtection="1">
      <alignment horizontal="left" vertical="top" wrapText="1"/>
    </xf>
    <xf numFmtId="167" fontId="40" fillId="0" borderId="3" xfId="87" applyFont="1" applyFill="1" applyBorder="1" applyAlignment="1" applyProtection="1">
      <alignment horizontal="center" wrapText="1"/>
    </xf>
    <xf numFmtId="0" fontId="40" fillId="0" borderId="3" xfId="87" applyNumberFormat="1" applyFont="1" applyFill="1" applyBorder="1" applyAlignment="1" applyProtection="1">
      <alignment horizontal="center" wrapText="1"/>
    </xf>
    <xf numFmtId="43" fontId="42" fillId="0" borderId="3" xfId="28" applyFont="1" applyFill="1" applyBorder="1" applyAlignment="1" applyProtection="1">
      <alignment horizontal="center" wrapText="1"/>
    </xf>
    <xf numFmtId="167" fontId="42" fillId="0" borderId="3" xfId="87" applyFont="1" applyFill="1" applyBorder="1" applyAlignment="1" applyProtection="1">
      <alignment horizontal="center" vertical="center" wrapText="1"/>
    </xf>
    <xf numFmtId="167" fontId="42" fillId="0" borderId="3" xfId="87" applyFont="1" applyFill="1" applyBorder="1" applyAlignment="1" applyProtection="1">
      <alignment horizontal="center" wrapText="1"/>
    </xf>
    <xf numFmtId="0" fontId="42" fillId="0" borderId="3" xfId="87" applyNumberFormat="1" applyFont="1" applyFill="1" applyBorder="1" applyAlignment="1" applyProtection="1">
      <alignment horizontal="center" wrapText="1"/>
    </xf>
    <xf numFmtId="0" fontId="42" fillId="0" borderId="3" xfId="87" applyNumberFormat="1" applyFont="1" applyFill="1" applyBorder="1" applyAlignment="1" applyProtection="1">
      <alignment horizontal="left" vertical="top" wrapText="1"/>
    </xf>
    <xf numFmtId="2" fontId="42" fillId="0" borderId="3" xfId="87" applyNumberFormat="1" applyFont="1" applyFill="1" applyBorder="1" applyAlignment="1" applyProtection="1">
      <alignment horizontal="center" wrapText="1"/>
    </xf>
    <xf numFmtId="49" fontId="40" fillId="0" borderId="68" xfId="0" applyNumberFormat="1" applyFont="1" applyBorder="1" applyAlignment="1">
      <alignment horizontal="left" vertical="center"/>
    </xf>
    <xf numFmtId="0" fontId="40" fillId="0" borderId="67" xfId="0" applyFont="1" applyBorder="1" applyAlignment="1">
      <alignment horizontal="center" vertical="center" wrapText="1"/>
    </xf>
    <xf numFmtId="43" fontId="40" fillId="0" borderId="67" xfId="28" applyFont="1" applyFill="1" applyBorder="1" applyAlignment="1" applyProtection="1">
      <alignment horizontal="center" vertical="center" wrapText="1"/>
    </xf>
    <xf numFmtId="43" fontId="40" fillId="0" borderId="69" xfId="28" applyFont="1" applyFill="1" applyBorder="1" applyAlignment="1" applyProtection="1">
      <alignment horizontal="center" vertical="center" wrapText="1"/>
      <protection locked="0"/>
    </xf>
    <xf numFmtId="49" fontId="40" fillId="0" borderId="57" xfId="87" applyNumberFormat="1" applyFont="1" applyFill="1" applyBorder="1" applyAlignment="1" applyProtection="1">
      <alignment horizontal="left" wrapText="1"/>
    </xf>
    <xf numFmtId="167" fontId="42" fillId="0" borderId="58" xfId="87" applyFont="1" applyFill="1" applyBorder="1" applyAlignment="1" applyProtection="1">
      <alignment horizontal="center"/>
      <protection locked="0"/>
    </xf>
    <xf numFmtId="49" fontId="42" fillId="0" borderId="57" xfId="87" applyNumberFormat="1" applyFont="1" applyFill="1" applyBorder="1" applyAlignment="1" applyProtection="1">
      <alignment horizontal="left" wrapText="1"/>
    </xf>
    <xf numFmtId="166" fontId="42" fillId="0" borderId="3" xfId="28" applyNumberFormat="1" applyFont="1" applyFill="1" applyBorder="1" applyAlignment="1" applyProtection="1">
      <alignment horizontal="center" vertical="center" wrapText="1"/>
    </xf>
    <xf numFmtId="0" fontId="40" fillId="0" borderId="3" xfId="28" applyNumberFormat="1" applyFont="1" applyFill="1" applyBorder="1" applyAlignment="1" applyProtection="1">
      <alignment horizontal="left" vertical="top" wrapText="1"/>
    </xf>
    <xf numFmtId="166" fontId="40" fillId="0" borderId="3" xfId="28" applyNumberFormat="1" applyFont="1" applyFill="1" applyBorder="1" applyAlignment="1" applyProtection="1">
      <alignment horizontal="center" wrapText="1"/>
    </xf>
    <xf numFmtId="0" fontId="40" fillId="0" borderId="3" xfId="28" applyNumberFormat="1" applyFont="1" applyFill="1" applyBorder="1" applyAlignment="1" applyProtection="1">
      <alignment horizontal="center" wrapText="1"/>
    </xf>
    <xf numFmtId="166" fontId="42" fillId="0" borderId="3" xfId="87" applyNumberFormat="1" applyFont="1" applyFill="1" applyBorder="1" applyAlignment="1" applyProtection="1">
      <alignment horizontal="center" vertical="center" wrapText="1"/>
    </xf>
    <xf numFmtId="166" fontId="40" fillId="0" borderId="3" xfId="87" applyNumberFormat="1" applyFont="1" applyFill="1" applyBorder="1" applyAlignment="1" applyProtection="1">
      <alignment horizontal="center" wrapText="1"/>
    </xf>
    <xf numFmtId="0" fontId="42" fillId="0" borderId="3" xfId="0" applyFont="1" applyBorder="1" applyAlignment="1">
      <alignment vertical="top" wrapText="1"/>
    </xf>
    <xf numFmtId="166" fontId="42" fillId="0" borderId="3" xfId="87" applyNumberFormat="1" applyFont="1" applyFill="1" applyBorder="1" applyAlignment="1" applyProtection="1">
      <alignment horizontal="center" wrapText="1"/>
    </xf>
    <xf numFmtId="2" fontId="40" fillId="0" borderId="3" xfId="87" applyNumberFormat="1" applyFont="1" applyFill="1" applyBorder="1" applyAlignment="1" applyProtection="1">
      <alignment horizontal="center" wrapText="1"/>
    </xf>
    <xf numFmtId="0" fontId="47" fillId="0" borderId="3" xfId="87" applyNumberFormat="1" applyFont="1" applyFill="1" applyBorder="1" applyAlignment="1" applyProtection="1">
      <alignment horizontal="left" vertical="top" wrapText="1"/>
    </xf>
    <xf numFmtId="0" fontId="42" fillId="0" borderId="3" xfId="87" applyNumberFormat="1" applyFont="1" applyFill="1" applyBorder="1" applyAlignment="1" applyProtection="1">
      <alignment horizontal="center" vertical="center" wrapText="1"/>
    </xf>
    <xf numFmtId="0" fontId="40" fillId="0" borderId="3" xfId="0" applyFont="1" applyBorder="1" applyAlignment="1">
      <alignment horizontal="left" vertical="top" wrapText="1"/>
    </xf>
    <xf numFmtId="0" fontId="40" fillId="0" borderId="3" xfId="0" applyFont="1" applyBorder="1" applyAlignment="1">
      <alignment horizontal="center" wrapText="1"/>
    </xf>
    <xf numFmtId="2" fontId="40" fillId="0" borderId="3" xfId="0" applyNumberFormat="1" applyFont="1" applyBorder="1" applyAlignment="1">
      <alignment horizontal="center" wrapText="1"/>
    </xf>
    <xf numFmtId="0" fontId="42" fillId="0" borderId="3" xfId="0" applyFont="1" applyBorder="1" applyAlignment="1">
      <alignment horizontal="center" vertical="center"/>
    </xf>
    <xf numFmtId="164" fontId="42" fillId="0" borderId="3" xfId="0" applyNumberFormat="1" applyFont="1" applyBorder="1" applyAlignment="1">
      <alignment horizontal="left" vertical="top" wrapText="1"/>
    </xf>
    <xf numFmtId="166" fontId="42" fillId="0" borderId="3" xfId="28" applyNumberFormat="1" applyFont="1" applyFill="1" applyBorder="1" applyAlignment="1" applyProtection="1">
      <alignment horizontal="center" wrapText="1"/>
    </xf>
    <xf numFmtId="2" fontId="42" fillId="0" borderId="3" xfId="28" applyNumberFormat="1" applyFont="1" applyFill="1" applyBorder="1" applyAlignment="1" applyProtection="1">
      <alignment horizontal="center" wrapText="1"/>
    </xf>
    <xf numFmtId="0" fontId="42" fillId="0" borderId="3" xfId="0" applyFont="1" applyBorder="1" applyAlignment="1">
      <alignment horizontal="center" vertical="center" wrapText="1"/>
    </xf>
    <xf numFmtId="0" fontId="40" fillId="0" borderId="3" xfId="0" applyFont="1" applyBorder="1" applyAlignment="1">
      <alignment vertical="top" wrapText="1"/>
    </xf>
    <xf numFmtId="0" fontId="42" fillId="0" borderId="3" xfId="28" applyNumberFormat="1" applyFont="1" applyFill="1" applyBorder="1" applyAlignment="1" applyProtection="1">
      <alignment horizontal="left" vertical="top" wrapText="1"/>
    </xf>
    <xf numFmtId="167" fontId="42" fillId="0" borderId="58" xfId="87" applyFont="1" applyFill="1" applyBorder="1" applyAlignment="1" applyProtection="1">
      <alignment horizontal="center" wrapText="1"/>
      <protection locked="0"/>
    </xf>
    <xf numFmtId="43" fontId="42" fillId="0" borderId="58" xfId="28" applyFont="1" applyFill="1" applyBorder="1" applyAlignment="1" applyProtection="1">
      <alignment horizontal="center" wrapText="1"/>
      <protection locked="0"/>
    </xf>
    <xf numFmtId="49" fontId="40" fillId="0" borderId="57" xfId="0" applyNumberFormat="1" applyFont="1" applyBorder="1" applyAlignment="1">
      <alignment horizontal="left"/>
    </xf>
    <xf numFmtId="49" fontId="42" fillId="0" borderId="57" xfId="0" applyNumberFormat="1" applyFont="1" applyBorder="1" applyAlignment="1">
      <alignment horizontal="left"/>
    </xf>
    <xf numFmtId="49" fontId="42" fillId="0" borderId="57" xfId="28" applyNumberFormat="1" applyFont="1" applyFill="1" applyBorder="1" applyAlignment="1" applyProtection="1">
      <alignment horizontal="left" wrapText="1"/>
    </xf>
    <xf numFmtId="2" fontId="40" fillId="0" borderId="3" xfId="28" applyNumberFormat="1" applyFont="1" applyFill="1" applyBorder="1" applyAlignment="1" applyProtection="1">
      <alignment horizontal="center" wrapText="1"/>
    </xf>
    <xf numFmtId="0" fontId="47" fillId="0" borderId="3" xfId="28" applyNumberFormat="1" applyFont="1" applyFill="1" applyBorder="1" applyAlignment="1" applyProtection="1">
      <alignment horizontal="left" vertical="top" wrapText="1"/>
    </xf>
    <xf numFmtId="0" fontId="42" fillId="0" borderId="3" xfId="28" applyNumberFormat="1" applyFont="1" applyFill="1" applyBorder="1" applyAlignment="1" applyProtection="1">
      <alignment horizontal="center" vertical="center" wrapText="1"/>
    </xf>
    <xf numFmtId="0" fontId="40" fillId="0" borderId="3" xfId="0" applyFont="1" applyBorder="1" applyAlignment="1">
      <alignment horizontal="center"/>
    </xf>
    <xf numFmtId="2" fontId="40" fillId="0" borderId="3" xfId="0" applyNumberFormat="1" applyFont="1" applyBorder="1" applyAlignment="1">
      <alignment horizontal="center"/>
    </xf>
    <xf numFmtId="43" fontId="40" fillId="0" borderId="3" xfId="28" applyFont="1" applyFill="1" applyBorder="1" applyAlignment="1" applyProtection="1">
      <alignment horizontal="center"/>
    </xf>
    <xf numFmtId="166" fontId="40" fillId="0" borderId="3" xfId="28" applyNumberFormat="1" applyFont="1" applyFill="1" applyBorder="1" applyAlignment="1" applyProtection="1">
      <alignment horizontal="center" vertical="center" wrapText="1"/>
    </xf>
    <xf numFmtId="49" fontId="40" fillId="0" borderId="57" xfId="28" applyNumberFormat="1" applyFont="1" applyFill="1" applyBorder="1" applyAlignment="1" applyProtection="1">
      <alignment horizontal="left" wrapText="1"/>
    </xf>
    <xf numFmtId="43" fontId="40" fillId="0" borderId="58" xfId="28" applyFont="1" applyFill="1" applyBorder="1" applyAlignment="1" applyProtection="1">
      <alignment horizontal="center" wrapText="1"/>
      <protection locked="0"/>
    </xf>
    <xf numFmtId="0" fontId="42" fillId="0" borderId="3" xfId="0" applyFont="1" applyBorder="1" applyAlignment="1" applyProtection="1">
      <alignment horizontal="center"/>
      <protection locked="0"/>
    </xf>
    <xf numFmtId="2" fontId="42" fillId="0" borderId="3" xfId="0" applyNumberFormat="1" applyFont="1" applyBorder="1" applyAlignment="1" applyProtection="1">
      <alignment horizontal="center"/>
      <protection locked="0"/>
    </xf>
    <xf numFmtId="43" fontId="42" fillId="0" borderId="3" xfId="28" applyFont="1" applyFill="1" applyBorder="1" applyAlignment="1" applyProtection="1">
      <alignment horizontal="center"/>
      <protection locked="0"/>
    </xf>
    <xf numFmtId="0" fontId="42" fillId="0" borderId="57" xfId="0" applyFont="1" applyBorder="1" applyAlignment="1">
      <alignment horizontal="left"/>
    </xf>
    <xf numFmtId="0" fontId="42" fillId="0" borderId="3" xfId="28" applyNumberFormat="1" applyFont="1" applyFill="1" applyBorder="1" applyAlignment="1" applyProtection="1">
      <alignment horizontal="center" wrapText="1"/>
    </xf>
    <xf numFmtId="43" fontId="42" fillId="0" borderId="58" xfId="28" applyFont="1" applyFill="1" applyBorder="1" applyAlignment="1" applyProtection="1">
      <alignment wrapText="1"/>
      <protection locked="0"/>
    </xf>
    <xf numFmtId="0" fontId="42" fillId="0" borderId="3" xfId="0" applyFont="1" applyBorder="1" applyAlignment="1">
      <alignment horizontal="center" wrapText="1"/>
    </xf>
    <xf numFmtId="43" fontId="42" fillId="0" borderId="3" xfId="28" applyFont="1" applyFill="1" applyBorder="1" applyAlignment="1">
      <alignment horizontal="center"/>
    </xf>
    <xf numFmtId="2" fontId="42" fillId="0" borderId="3" xfId="0" applyNumberFormat="1" applyFont="1" applyBorder="1" applyAlignment="1">
      <alignment horizontal="center" wrapText="1"/>
    </xf>
    <xf numFmtId="0" fontId="42" fillId="0" borderId="3" xfId="0" applyFont="1" applyBorder="1" applyAlignment="1">
      <alignment wrapText="1"/>
    </xf>
    <xf numFmtId="2" fontId="42" fillId="0" borderId="3" xfId="0" applyNumberFormat="1" applyFont="1" applyBorder="1" applyAlignment="1">
      <alignment wrapText="1"/>
    </xf>
    <xf numFmtId="43" fontId="42" fillId="0" borderId="3" xfId="28" applyFont="1" applyFill="1" applyBorder="1" applyAlignment="1">
      <alignment wrapText="1"/>
    </xf>
    <xf numFmtId="43" fontId="42" fillId="0" borderId="3" xfId="28" applyFont="1" applyFill="1" applyBorder="1" applyAlignment="1">
      <alignment horizontal="center" wrapText="1"/>
    </xf>
    <xf numFmtId="49" fontId="42" fillId="0" borderId="57" xfId="0" applyNumberFormat="1" applyFont="1" applyBorder="1" applyAlignment="1">
      <alignment horizontal="left" wrapText="1"/>
    </xf>
    <xf numFmtId="43" fontId="42" fillId="0" borderId="58" xfId="28" applyFont="1" applyFill="1" applyBorder="1" applyAlignment="1">
      <alignment horizontal="center"/>
    </xf>
    <xf numFmtId="0" fontId="40" fillId="0" borderId="57" xfId="0" applyFont="1" applyBorder="1" applyAlignment="1">
      <alignment horizontal="left"/>
    </xf>
    <xf numFmtId="0" fontId="47" fillId="0" borderId="3" xfId="0" applyFont="1" applyBorder="1" applyAlignment="1">
      <alignment vertical="top" wrapText="1"/>
    </xf>
    <xf numFmtId="168" fontId="42" fillId="0" borderId="58" xfId="28" applyNumberFormat="1" applyFont="1" applyFill="1" applyBorder="1" applyAlignment="1">
      <alignment horizontal="center"/>
    </xf>
    <xf numFmtId="0" fontId="39" fillId="0" borderId="3" xfId="0" applyFont="1" applyBorder="1" applyAlignment="1">
      <alignment vertical="top" wrapText="1"/>
    </xf>
    <xf numFmtId="0" fontId="38" fillId="0" borderId="3" xfId="0" applyFont="1" applyBorder="1" applyAlignment="1">
      <alignment vertical="top" wrapText="1"/>
    </xf>
    <xf numFmtId="0" fontId="42" fillId="0" borderId="22" xfId="0" applyFont="1" applyBorder="1" applyAlignment="1">
      <alignment horizontal="center" vertical="center"/>
    </xf>
    <xf numFmtId="49" fontId="42" fillId="0" borderId="70" xfId="0" applyNumberFormat="1" applyFont="1" applyBorder="1" applyAlignment="1">
      <alignment horizontal="left"/>
    </xf>
    <xf numFmtId="0" fontId="38" fillId="0" borderId="22" xfId="0" applyFont="1" applyBorder="1" applyAlignment="1">
      <alignment vertical="top" wrapText="1"/>
    </xf>
    <xf numFmtId="0" fontId="42" fillId="0" borderId="22" xfId="0" applyFont="1" applyBorder="1" applyAlignment="1">
      <alignment horizontal="center"/>
    </xf>
    <xf numFmtId="2" fontId="42" fillId="0" borderId="22" xfId="0" applyNumberFormat="1" applyFont="1" applyBorder="1" applyAlignment="1">
      <alignment horizontal="center"/>
    </xf>
    <xf numFmtId="43" fontId="42" fillId="0" borderId="22" xfId="28" applyFont="1" applyFill="1" applyBorder="1" applyAlignment="1" applyProtection="1">
      <alignment horizontal="center"/>
    </xf>
    <xf numFmtId="168" fontId="42" fillId="0" borderId="71" xfId="28" applyNumberFormat="1" applyFont="1" applyFill="1" applyBorder="1" applyAlignment="1">
      <alignment horizontal="center"/>
    </xf>
    <xf numFmtId="170" fontId="42" fillId="0" borderId="58" xfId="87" applyNumberFormat="1" applyFont="1" applyFill="1" applyBorder="1" applyAlignment="1" applyProtection="1">
      <alignment horizontal="right"/>
    </xf>
    <xf numFmtId="43" fontId="42" fillId="0" borderId="58" xfId="28" applyFont="1" applyFill="1" applyBorder="1" applyAlignment="1" applyProtection="1">
      <alignment horizontal="left"/>
      <protection locked="0"/>
    </xf>
    <xf numFmtId="0" fontId="42" fillId="0" borderId="57" xfId="0" quotePrefix="1" applyFont="1" applyBorder="1" applyAlignment="1">
      <alignment horizontal="left"/>
    </xf>
    <xf numFmtId="0" fontId="40" fillId="0" borderId="3" xfId="0" applyFont="1" applyBorder="1" applyAlignment="1">
      <alignment wrapText="1"/>
    </xf>
    <xf numFmtId="43" fontId="42" fillId="0" borderId="3" xfId="28" applyFont="1" applyFill="1" applyBorder="1" applyAlignment="1" applyProtection="1">
      <alignment horizontal="right"/>
    </xf>
    <xf numFmtId="0" fontId="40" fillId="0" borderId="57" xfId="28" applyNumberFormat="1" applyFont="1" applyFill="1" applyBorder="1" applyAlignment="1" applyProtection="1">
      <alignment horizontal="left" wrapText="1"/>
    </xf>
    <xf numFmtId="0" fontId="42" fillId="0" borderId="57" xfId="28" applyNumberFormat="1" applyFont="1" applyFill="1" applyBorder="1" applyAlignment="1" applyProtection="1">
      <alignment horizontal="left" wrapText="1"/>
    </xf>
    <xf numFmtId="43" fontId="40" fillId="0" borderId="58" xfId="28" applyFont="1" applyFill="1" applyBorder="1" applyAlignment="1" applyProtection="1">
      <alignment horizontal="left"/>
    </xf>
    <xf numFmtId="43" fontId="42" fillId="0" borderId="58" xfId="28" applyFont="1" applyFill="1" applyBorder="1" applyAlignment="1" applyProtection="1">
      <alignment horizontal="left"/>
    </xf>
    <xf numFmtId="0" fontId="47" fillId="0" borderId="3" xfId="0" applyFont="1" applyBorder="1" applyAlignment="1">
      <alignment horizontal="left" vertical="top" wrapText="1"/>
    </xf>
    <xf numFmtId="169" fontId="42" fillId="0" borderId="57" xfId="0" applyNumberFormat="1" applyFont="1" applyBorder="1" applyAlignment="1">
      <alignment horizontal="left"/>
    </xf>
    <xf numFmtId="0" fontId="42" fillId="33" borderId="25" xfId="0" applyFont="1" applyFill="1" applyBorder="1" applyAlignment="1">
      <alignment horizontal="center" vertical="center"/>
    </xf>
    <xf numFmtId="0" fontId="42" fillId="33" borderId="25" xfId="0" applyFont="1" applyFill="1" applyBorder="1" applyAlignment="1">
      <alignment vertical="top" wrapText="1"/>
    </xf>
    <xf numFmtId="0" fontId="42" fillId="33" borderId="0" xfId="0" applyFont="1" applyFill="1" applyAlignment="1">
      <alignment horizontal="center" vertical="center"/>
    </xf>
    <xf numFmtId="0" fontId="42" fillId="33" borderId="0" xfId="0" applyFont="1" applyFill="1" applyAlignment="1">
      <alignment vertical="top" wrapText="1"/>
    </xf>
    <xf numFmtId="0" fontId="42" fillId="0" borderId="22" xfId="0" applyFont="1" applyBorder="1" applyAlignment="1">
      <alignment horizontal="left" vertical="top" wrapText="1"/>
    </xf>
    <xf numFmtId="43" fontId="42" fillId="0" borderId="71" xfId="28" applyFont="1" applyFill="1" applyBorder="1" applyAlignment="1" applyProtection="1">
      <alignment horizontal="left"/>
    </xf>
    <xf numFmtId="43" fontId="40" fillId="0" borderId="44" xfId="28" applyFont="1" applyFill="1" applyBorder="1" applyAlignment="1" applyProtection="1">
      <alignment horizontal="center" wrapText="1"/>
      <protection locked="0"/>
    </xf>
    <xf numFmtId="0" fontId="42" fillId="0" borderId="22" xfId="0" applyFont="1" applyBorder="1" applyAlignment="1">
      <alignment horizontal="left" wrapText="1"/>
    </xf>
    <xf numFmtId="49" fontId="40" fillId="0" borderId="61" xfId="0" applyNumberFormat="1" applyFont="1" applyBorder="1" applyAlignment="1">
      <alignment horizontal="left"/>
    </xf>
    <xf numFmtId="0" fontId="42" fillId="0" borderId="30" xfId="0" applyFont="1" applyBorder="1" applyAlignment="1">
      <alignment horizontal="center" vertical="center"/>
    </xf>
    <xf numFmtId="0" fontId="40" fillId="0" borderId="30" xfId="0" applyFont="1" applyBorder="1" applyAlignment="1">
      <alignment horizontal="left" vertical="top" wrapText="1"/>
    </xf>
    <xf numFmtId="0" fontId="42" fillId="0" borderId="30" xfId="0" applyFont="1" applyBorder="1" applyAlignment="1">
      <alignment horizontal="center"/>
    </xf>
    <xf numFmtId="43" fontId="42" fillId="0" borderId="30" xfId="28" applyFont="1" applyFill="1" applyBorder="1" applyAlignment="1" applyProtection="1">
      <alignment horizontal="center"/>
    </xf>
    <xf numFmtId="43" fontId="42" fillId="0" borderId="62" xfId="28" applyFont="1" applyFill="1" applyBorder="1" applyAlignment="1" applyProtection="1">
      <alignment horizontal="left"/>
    </xf>
    <xf numFmtId="0" fontId="42" fillId="0" borderId="70" xfId="28" applyNumberFormat="1" applyFont="1" applyFill="1" applyBorder="1" applyAlignment="1" applyProtection="1">
      <alignment horizontal="left" wrapText="1"/>
    </xf>
    <xf numFmtId="0" fontId="42" fillId="0" borderId="22" xfId="0" applyFont="1" applyBorder="1" applyAlignment="1">
      <alignment horizontal="center" vertical="center" wrapText="1"/>
    </xf>
    <xf numFmtId="0" fontId="42" fillId="0" borderId="22" xfId="0" applyFont="1" applyBorder="1" applyAlignment="1">
      <alignment wrapText="1"/>
    </xf>
    <xf numFmtId="43" fontId="42" fillId="0" borderId="22" xfId="28" applyFont="1" applyFill="1" applyBorder="1" applyAlignment="1">
      <alignment horizontal="center"/>
    </xf>
    <xf numFmtId="0" fontId="40" fillId="0" borderId="30" xfId="0" applyFont="1" applyBorder="1" applyAlignment="1">
      <alignment horizontal="center"/>
    </xf>
    <xf numFmtId="43" fontId="40" fillId="0" borderId="30" xfId="28" applyFont="1" applyFill="1" applyBorder="1" applyAlignment="1" applyProtection="1">
      <alignment horizontal="center"/>
    </xf>
    <xf numFmtId="43" fontId="40" fillId="0" borderId="62" xfId="28" applyFont="1" applyFill="1" applyBorder="1" applyAlignment="1" applyProtection="1">
      <alignment horizontal="left"/>
    </xf>
    <xf numFmtId="0" fontId="42" fillId="0" borderId="70" xfId="0" applyFont="1" applyBorder="1" applyAlignment="1">
      <alignment horizontal="left"/>
    </xf>
    <xf numFmtId="0" fontId="42" fillId="0" borderId="22" xfId="0" applyFont="1" applyBorder="1" applyAlignment="1">
      <alignment vertical="top" wrapText="1"/>
    </xf>
    <xf numFmtId="43" fontId="42" fillId="0" borderId="22" xfId="28" applyFont="1" applyFill="1" applyBorder="1" applyAlignment="1" applyProtection="1">
      <alignment horizontal="center"/>
      <protection locked="0"/>
    </xf>
    <xf numFmtId="43" fontId="42" fillId="0" borderId="71" xfId="28" applyFont="1" applyFill="1" applyBorder="1" applyAlignment="1" applyProtection="1">
      <alignment horizontal="left"/>
      <protection locked="0"/>
    </xf>
    <xf numFmtId="0" fontId="40" fillId="0" borderId="61" xfId="0" applyFont="1" applyBorder="1" applyAlignment="1" applyProtection="1">
      <alignment horizontal="left"/>
      <protection locked="0"/>
    </xf>
    <xf numFmtId="0" fontId="40" fillId="0" borderId="30" xfId="0" applyFont="1" applyBorder="1" applyAlignment="1" applyProtection="1">
      <alignment wrapText="1"/>
      <protection locked="0"/>
    </xf>
    <xf numFmtId="43" fontId="40" fillId="0" borderId="30" xfId="28" applyFont="1" applyFill="1" applyBorder="1" applyAlignment="1" applyProtection="1">
      <alignment horizontal="center" wrapText="1"/>
      <protection locked="0"/>
    </xf>
    <xf numFmtId="43" fontId="40" fillId="0" borderId="62" xfId="28" applyFont="1" applyFill="1" applyBorder="1" applyAlignment="1" applyProtection="1">
      <alignment wrapText="1"/>
      <protection locked="0"/>
    </xf>
    <xf numFmtId="43" fontId="35" fillId="0" borderId="44" xfId="0" applyNumberFormat="1" applyFont="1" applyBorder="1"/>
    <xf numFmtId="49" fontId="42" fillId="0" borderId="70" xfId="28" applyNumberFormat="1" applyFont="1" applyFill="1" applyBorder="1" applyAlignment="1" applyProtection="1">
      <alignment horizontal="left" wrapText="1"/>
    </xf>
    <xf numFmtId="166" fontId="42" fillId="0" borderId="22" xfId="28" applyNumberFormat="1" applyFont="1" applyFill="1" applyBorder="1" applyAlignment="1" applyProtection="1">
      <alignment horizontal="center" vertical="center" wrapText="1"/>
    </xf>
    <xf numFmtId="0" fontId="42" fillId="0" borderId="22" xfId="28" applyNumberFormat="1" applyFont="1" applyFill="1" applyBorder="1" applyAlignment="1" applyProtection="1">
      <alignment horizontal="left" vertical="top" wrapText="1"/>
    </xf>
    <xf numFmtId="166" fontId="42" fillId="0" borderId="22" xfId="28" applyNumberFormat="1" applyFont="1" applyFill="1" applyBorder="1" applyAlignment="1" applyProtection="1">
      <alignment horizontal="center" wrapText="1"/>
    </xf>
    <xf numFmtId="2" fontId="42" fillId="0" borderId="22" xfId="28" applyNumberFormat="1" applyFont="1" applyFill="1" applyBorder="1" applyAlignment="1" applyProtection="1">
      <alignment horizontal="center" wrapText="1"/>
    </xf>
    <xf numFmtId="43" fontId="42" fillId="0" borderId="22" xfId="28" applyFont="1" applyFill="1" applyBorder="1" applyAlignment="1" applyProtection="1">
      <alignment horizontal="center" wrapText="1"/>
    </xf>
    <xf numFmtId="43" fontId="42" fillId="0" borderId="71" xfId="28" applyFont="1" applyFill="1" applyBorder="1" applyAlignment="1" applyProtection="1">
      <alignment horizontal="center" wrapText="1"/>
      <protection locked="0"/>
    </xf>
    <xf numFmtId="0" fontId="40" fillId="0" borderId="61" xfId="0" applyFont="1" applyBorder="1" applyAlignment="1">
      <alignment horizontal="left"/>
    </xf>
    <xf numFmtId="0" fontId="42" fillId="0" borderId="30" xfId="0" applyFont="1" applyBorder="1" applyAlignment="1">
      <alignment horizontal="center" vertical="center" wrapText="1"/>
    </xf>
    <xf numFmtId="43" fontId="42" fillId="0" borderId="62" xfId="28" applyFont="1" applyFill="1" applyBorder="1" applyAlignment="1" applyProtection="1">
      <alignment horizontal="left"/>
      <protection locked="0"/>
    </xf>
    <xf numFmtId="170" fontId="42" fillId="0" borderId="71" xfId="87" applyNumberFormat="1" applyFont="1" applyFill="1" applyBorder="1" applyAlignment="1" applyProtection="1">
      <alignment horizontal="right"/>
    </xf>
    <xf numFmtId="49" fontId="40" fillId="0" borderId="61" xfId="87" applyNumberFormat="1" applyFont="1" applyFill="1" applyBorder="1" applyAlignment="1" applyProtection="1">
      <alignment horizontal="left" wrapText="1"/>
    </xf>
    <xf numFmtId="166" fontId="42" fillId="0" borderId="30" xfId="87" applyNumberFormat="1" applyFont="1" applyFill="1" applyBorder="1" applyAlignment="1" applyProtection="1">
      <alignment horizontal="center" vertical="center" wrapText="1"/>
    </xf>
    <xf numFmtId="0" fontId="40" fillId="0" borderId="30" xfId="87" applyNumberFormat="1" applyFont="1" applyFill="1" applyBorder="1" applyAlignment="1" applyProtection="1">
      <alignment horizontal="left" vertical="top" wrapText="1"/>
    </xf>
    <xf numFmtId="166" fontId="40" fillId="0" borderId="30" xfId="87" applyNumberFormat="1" applyFont="1" applyFill="1" applyBorder="1" applyAlignment="1" applyProtection="1">
      <alignment horizontal="center" wrapText="1"/>
    </xf>
    <xf numFmtId="0" fontId="40" fillId="0" borderId="30" xfId="87" applyNumberFormat="1" applyFont="1" applyFill="1" applyBorder="1" applyAlignment="1" applyProtection="1">
      <alignment horizontal="center" wrapText="1"/>
    </xf>
    <xf numFmtId="43" fontId="42" fillId="0" borderId="30" xfId="28" applyFont="1" applyFill="1" applyBorder="1" applyAlignment="1" applyProtection="1">
      <alignment horizontal="center" wrapText="1"/>
    </xf>
    <xf numFmtId="167" fontId="40" fillId="0" borderId="62" xfId="87" applyFont="1" applyFill="1" applyBorder="1" applyAlignment="1" applyProtection="1">
      <alignment horizontal="center" wrapText="1"/>
      <protection locked="0"/>
    </xf>
    <xf numFmtId="43" fontId="40" fillId="0" borderId="30" xfId="28" applyFont="1" applyFill="1" applyBorder="1" applyAlignment="1">
      <alignment horizontal="center" wrapText="1"/>
    </xf>
    <xf numFmtId="43" fontId="40" fillId="0" borderId="62" xfId="28" applyFont="1" applyFill="1" applyBorder="1" applyAlignment="1">
      <alignment horizontal="center"/>
    </xf>
    <xf numFmtId="0" fontId="42" fillId="0" borderId="22" xfId="0" applyFont="1" applyBorder="1" applyAlignment="1" applyProtection="1">
      <alignment horizontal="center"/>
      <protection locked="0"/>
    </xf>
    <xf numFmtId="2" fontId="42" fillId="0" borderId="22" xfId="0" applyNumberFormat="1" applyFont="1" applyBorder="1" applyAlignment="1" applyProtection="1">
      <alignment horizontal="center"/>
      <protection locked="0"/>
    </xf>
    <xf numFmtId="0" fontId="40" fillId="0" borderId="22" xfId="0" applyFont="1" applyBorder="1" applyAlignment="1">
      <alignment horizontal="center" vertical="center"/>
    </xf>
    <xf numFmtId="0" fontId="42" fillId="0" borderId="22" xfId="0" applyFont="1" applyBorder="1" applyAlignment="1">
      <alignment horizontal="center" wrapText="1"/>
    </xf>
    <xf numFmtId="2" fontId="42" fillId="0" borderId="22" xfId="0" applyNumberFormat="1" applyFont="1" applyBorder="1" applyAlignment="1">
      <alignment horizontal="center" wrapText="1"/>
    </xf>
    <xf numFmtId="43" fontId="42" fillId="0" borderId="22" xfId="28" applyFont="1" applyFill="1" applyBorder="1" applyAlignment="1">
      <alignment horizontal="center" wrapText="1"/>
    </xf>
    <xf numFmtId="43" fontId="42" fillId="0" borderId="71" xfId="28" applyFont="1" applyFill="1" applyBorder="1" applyAlignment="1">
      <alignment horizontal="center"/>
    </xf>
    <xf numFmtId="43" fontId="40" fillId="0" borderId="44" xfId="0" applyNumberFormat="1" applyFont="1" applyBorder="1"/>
    <xf numFmtId="49" fontId="40" fillId="0" borderId="61" xfId="28" applyNumberFormat="1" applyFont="1" applyFill="1" applyBorder="1" applyAlignment="1" applyProtection="1">
      <alignment horizontal="left" wrapText="1"/>
    </xf>
    <xf numFmtId="166" fontId="42" fillId="0" borderId="30" xfId="28" applyNumberFormat="1" applyFont="1" applyFill="1" applyBorder="1" applyAlignment="1" applyProtection="1">
      <alignment horizontal="center" vertical="center" wrapText="1"/>
    </xf>
    <xf numFmtId="0" fontId="40" fillId="0" borderId="30" xfId="28" applyNumberFormat="1" applyFont="1" applyFill="1" applyBorder="1" applyAlignment="1" applyProtection="1">
      <alignment horizontal="left" vertical="top" wrapText="1"/>
    </xf>
    <xf numFmtId="166" fontId="40" fillId="0" borderId="30" xfId="28" applyNumberFormat="1" applyFont="1" applyFill="1" applyBorder="1" applyAlignment="1" applyProtection="1">
      <alignment horizontal="center" wrapText="1"/>
    </xf>
    <xf numFmtId="0" fontId="40" fillId="0" borderId="30" xfId="28" applyNumberFormat="1" applyFont="1" applyFill="1" applyBorder="1" applyAlignment="1" applyProtection="1">
      <alignment horizontal="center" wrapText="1"/>
    </xf>
    <xf numFmtId="43" fontId="40" fillId="0" borderId="62" xfId="28" applyFont="1" applyFill="1" applyBorder="1" applyAlignment="1" applyProtection="1">
      <alignment horizontal="center" wrapText="1"/>
      <protection locked="0"/>
    </xf>
    <xf numFmtId="0" fontId="42" fillId="0" borderId="22" xfId="87" applyNumberFormat="1" applyFont="1" applyFill="1" applyBorder="1" applyAlignment="1" applyProtection="1">
      <alignment horizontal="left" vertical="top" wrapText="1"/>
    </xf>
    <xf numFmtId="43" fontId="42" fillId="0" borderId="62" xfId="28" applyFont="1" applyFill="1" applyBorder="1" applyAlignment="1" applyProtection="1">
      <alignment horizontal="center" wrapText="1"/>
      <protection locked="0"/>
    </xf>
    <xf numFmtId="0" fontId="40" fillId="0" borderId="31" xfId="0" applyFont="1" applyBorder="1" applyAlignment="1">
      <alignment vertical="center"/>
    </xf>
    <xf numFmtId="0" fontId="40" fillId="0" borderId="32" xfId="0" applyFont="1" applyBorder="1" applyAlignment="1">
      <alignment vertical="center"/>
    </xf>
    <xf numFmtId="49" fontId="42" fillId="0" borderId="70" xfId="87" applyNumberFormat="1" applyFont="1" applyFill="1" applyBorder="1" applyAlignment="1" applyProtection="1">
      <alignment horizontal="left" wrapText="1"/>
    </xf>
    <xf numFmtId="167" fontId="42" fillId="0" borderId="22" xfId="87" applyFont="1" applyFill="1" applyBorder="1" applyAlignment="1" applyProtection="1">
      <alignment horizontal="center" vertical="center" wrapText="1"/>
    </xf>
    <xf numFmtId="167" fontId="42" fillId="0" borderId="22" xfId="87" applyFont="1" applyFill="1" applyBorder="1" applyAlignment="1" applyProtection="1">
      <alignment horizontal="center" wrapText="1"/>
    </xf>
    <xf numFmtId="2" fontId="42" fillId="0" borderId="22" xfId="87" applyNumberFormat="1" applyFont="1" applyFill="1" applyBorder="1" applyAlignment="1" applyProtection="1">
      <alignment horizontal="center" wrapText="1"/>
    </xf>
    <xf numFmtId="43" fontId="42" fillId="0" borderId="71" xfId="28" applyFont="1" applyFill="1" applyBorder="1" applyAlignment="1" applyProtection="1">
      <alignment wrapText="1"/>
      <protection locked="0"/>
    </xf>
    <xf numFmtId="49" fontId="21" fillId="33" borderId="3" xfId="0" applyNumberFormat="1" applyFont="1" applyFill="1" applyBorder="1" applyAlignment="1">
      <alignment horizontal="left"/>
    </xf>
    <xf numFmtId="0" fontId="19" fillId="33" borderId="1" xfId="0" applyFont="1" applyFill="1" applyBorder="1"/>
    <xf numFmtId="0" fontId="19" fillId="33" borderId="26" xfId="0" applyFont="1" applyFill="1" applyBorder="1"/>
    <xf numFmtId="0" fontId="19" fillId="33" borderId="2" xfId="0" applyFont="1" applyFill="1" applyBorder="1"/>
    <xf numFmtId="49" fontId="22" fillId="0" borderId="3" xfId="0" applyNumberFormat="1" applyFont="1" applyBorder="1" applyAlignment="1">
      <alignment horizontal="left"/>
    </xf>
    <xf numFmtId="0" fontId="33" fillId="0" borderId="43" xfId="46" applyFont="1" applyBorder="1" applyAlignment="1">
      <alignment vertical="center" wrapText="1"/>
    </xf>
    <xf numFmtId="0" fontId="0" fillId="0" borderId="41" xfId="0" applyBorder="1" applyAlignment="1">
      <alignment vertical="center" wrapText="1"/>
    </xf>
    <xf numFmtId="0" fontId="0" fillId="0" borderId="34" xfId="0" applyBorder="1" applyAlignment="1">
      <alignment vertical="center"/>
    </xf>
    <xf numFmtId="0" fontId="0" fillId="0" borderId="38" xfId="0" applyBorder="1" applyAlignment="1">
      <alignment vertical="center"/>
    </xf>
    <xf numFmtId="0" fontId="42" fillId="0" borderId="66" xfId="0" applyFont="1" applyBorder="1"/>
    <xf numFmtId="0" fontId="42" fillId="0" borderId="35" xfId="0" applyFont="1" applyBorder="1"/>
    <xf numFmtId="0" fontId="42" fillId="0" borderId="63" xfId="0" applyFont="1" applyBorder="1"/>
    <xf numFmtId="0" fontId="42" fillId="0" borderId="25" xfId="0" applyFont="1" applyBorder="1"/>
    <xf numFmtId="49" fontId="53" fillId="38" borderId="52" xfId="0" applyNumberFormat="1" applyFont="1" applyFill="1" applyBorder="1" applyAlignment="1">
      <alignment horizontal="left" vertical="center" wrapText="1"/>
    </xf>
    <xf numFmtId="49" fontId="53" fillId="38" borderId="48" xfId="0" applyNumberFormat="1" applyFont="1" applyFill="1" applyBorder="1" applyAlignment="1">
      <alignment horizontal="left" vertical="center" wrapText="1"/>
    </xf>
    <xf numFmtId="49" fontId="53" fillId="38" borderId="49" xfId="0" applyNumberFormat="1" applyFont="1" applyFill="1" applyBorder="1" applyAlignment="1">
      <alignment horizontal="left" vertical="center" wrapText="1"/>
    </xf>
    <xf numFmtId="49" fontId="40" fillId="0" borderId="59" xfId="0" applyNumberFormat="1" applyFont="1" applyBorder="1" applyAlignment="1">
      <alignment horizontal="center"/>
    </xf>
    <xf numFmtId="49" fontId="40" fillId="0" borderId="55" xfId="0" applyNumberFormat="1" applyFont="1" applyBorder="1" applyAlignment="1">
      <alignment horizontal="center"/>
    </xf>
    <xf numFmtId="49" fontId="40" fillId="0" borderId="56" xfId="0" applyNumberFormat="1" applyFont="1" applyBorder="1" applyAlignment="1">
      <alignment horizontal="center"/>
    </xf>
  </cellXfs>
  <cellStyles count="13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87" xr:uid="{5285A677-6C69-4761-B68E-BB24B4FC96D8}"/>
    <cellStyle name="Comma 2 2" xfId="83" xr:uid="{CEFCD85F-502E-4DF0-A1DD-8068F382FE96}"/>
    <cellStyle name="Comma 2 2 2" xfId="96" xr:uid="{8DF235FE-5F00-4F5E-9931-EF1B41830AA4}"/>
    <cellStyle name="Comma 2 2 2 2" xfId="105" xr:uid="{48208F58-5F21-4E75-81D2-67FEAF2369DC}"/>
    <cellStyle name="Comma 2 2 2 2 2" xfId="127" xr:uid="{2372304F-D2E5-4CE3-9DA9-906CEB7317D9}"/>
    <cellStyle name="Comma 2 2 2 3" xfId="118" xr:uid="{4BAD4B9C-CA47-4564-AD78-AB780612C910}"/>
    <cellStyle name="Comma 2 2 3" xfId="100" xr:uid="{A8236C69-B01B-4F49-A651-8A4AEAC0121D}"/>
    <cellStyle name="Comma 2 2 3 2" xfId="122" xr:uid="{8F33A0BC-569B-4934-B2DB-FF6E8C152BE1}"/>
    <cellStyle name="Comma 2 2 4" xfId="110" xr:uid="{74CFFC50-535D-444F-B2CC-A3926D2CBD30}"/>
    <cellStyle name="Comma 3" xfId="90" xr:uid="{B479D3B7-6664-4E8C-B82D-946B9544C43A}"/>
    <cellStyle name="Comma 3 2" xfId="97" xr:uid="{85F36F71-92BF-462D-92AC-1F58365D8AC9}"/>
    <cellStyle name="Comma 3 2 2" xfId="106" xr:uid="{2E58A639-5037-4E70-B114-B9BD9AF0E37C}"/>
    <cellStyle name="Comma 3 2 2 2" xfId="128" xr:uid="{2A5315C6-8527-46A6-AADD-B069ACC93DEA}"/>
    <cellStyle name="Comma 3 2 3" xfId="119" xr:uid="{4E323C43-7460-4C33-85B3-DE2F34030113}"/>
    <cellStyle name="Comma 3 3" xfId="101" xr:uid="{1DE5DE13-63F1-42A6-B47B-D2C7D015C0D6}"/>
    <cellStyle name="Comma 3 3 2" xfId="123" xr:uid="{A7AC2B6D-5240-4037-A490-BBFC6469F4BC}"/>
    <cellStyle name="Comma 3 4" xfId="112" xr:uid="{ACFF43D3-48EF-4B21-8C96-0E1283826763}"/>
    <cellStyle name="Comma 4" xfId="93" xr:uid="{B8029685-0987-4D2C-8306-30990594F0A0}"/>
    <cellStyle name="Comma 4 2" xfId="98" xr:uid="{97964D7B-C84C-4E22-901D-236F2CE77C28}"/>
    <cellStyle name="Comma 4 2 2" xfId="107" xr:uid="{99C678BA-2563-4E14-8BE0-C2DD8D206072}"/>
    <cellStyle name="Comma 4 2 2 2" xfId="129" xr:uid="{91EC691F-894B-43A7-888D-CF310188674B}"/>
    <cellStyle name="Comma 4 2 3" xfId="120" xr:uid="{9532989B-DF4B-4854-8C31-0FB1F521151F}"/>
    <cellStyle name="Comma 4 3" xfId="102" xr:uid="{4F2452F4-7630-46C5-A43A-36C0B45DB311}"/>
    <cellStyle name="Comma 4 3 2" xfId="124" xr:uid="{8AEBAEBF-88A7-4B70-BA78-2243E46F7425}"/>
    <cellStyle name="Comma 4 4" xfId="115" xr:uid="{A2812745-DACB-4F1E-8823-5266C50978D1}"/>
    <cellStyle name="Comma 5" xfId="94" xr:uid="{38599623-CCBC-4A4B-B5BF-256D20267A03}"/>
    <cellStyle name="Comma 5 2" xfId="103" xr:uid="{813B3285-2F54-40EE-AAA0-B887D0EA6AE7}"/>
    <cellStyle name="Comma 5 2 2" xfId="125" xr:uid="{F21F42BB-65DC-4FBE-9A00-D98B44E3AD7B}"/>
    <cellStyle name="Comma 5 3" xfId="116" xr:uid="{B6B5EE3E-D2AF-4733-87B0-6530863E0DDA}"/>
    <cellStyle name="Comma0" xfId="55" xr:uid="{62209CFD-3A0E-4F7C-9BEC-82506D6FD2ED}"/>
    <cellStyle name="Comma1" xfId="56" xr:uid="{DD1EE998-DBF2-4149-9C3A-C10BC513631B}"/>
    <cellStyle name="Comma2" xfId="57" xr:uid="{79B22262-D1B2-460D-90D9-D4EFB5DA759C}"/>
    <cellStyle name="Comma3" xfId="58" xr:uid="{50F3E024-24DC-493D-B404-A11A9B933E8F}"/>
    <cellStyle name="Currency 2" xfId="95" xr:uid="{BE0665AE-DE1B-4920-BD3D-35AEF8AD6413}"/>
    <cellStyle name="Currency 2 2" xfId="50" xr:uid="{89F8CDCC-01DB-4929-BA7C-5140699C72E8}"/>
    <cellStyle name="Currency 2 2 2" xfId="66" xr:uid="{7E91D2DB-9055-4579-9B98-66ECCE12CC8F}"/>
    <cellStyle name="Currency 2 2 2 2" xfId="77" xr:uid="{079DEFB5-27D9-44EE-9EB2-CD3DB04A5470}"/>
    <cellStyle name="Currency 2 2 3" xfId="72" xr:uid="{545DB174-1A35-4155-8273-9EFE449F423B}"/>
    <cellStyle name="Currency 2 3" xfId="51" xr:uid="{1B57F356-E446-4C4C-AD31-68F3C7A60C9B}"/>
    <cellStyle name="Currency 2 3 2" xfId="67" xr:uid="{62AA7BAA-089F-423B-BBF7-A040394ABE6E}"/>
    <cellStyle name="Currency 2 3 2 2" xfId="78" xr:uid="{53F5C9B8-4EB1-409F-BBBE-632F7CEAE200}"/>
    <cellStyle name="Currency 2 3 3" xfId="73" xr:uid="{8E5601F6-AB7D-4848-B1D6-5C4CB7291FC3}"/>
    <cellStyle name="Currency 2 4" xfId="104" xr:uid="{086295F0-70AD-449F-9BE5-DE4D38FEF1AB}"/>
    <cellStyle name="Currency 2 4 2" xfId="126" xr:uid="{B0C752CF-0B2C-473F-BAC4-5CC78206B186}"/>
    <cellStyle name="Currency 2 5" xfId="117" xr:uid="{7015F91B-5349-4EC6-8E9D-F62BB7C297FD}"/>
    <cellStyle name="Currency 3" xfId="99" xr:uid="{F353B38D-C9B3-4AD8-B5D8-E3867604263D}"/>
    <cellStyle name="Currency 3 2" xfId="121" xr:uid="{C73B8359-C0BF-4C7B-9F89-40C812F6301B}"/>
    <cellStyle name="Currency 4" xfId="108" xr:uid="{32AD1B27-22F5-443B-A1FF-5BB8F71B5BAF}"/>
    <cellStyle name="Currency0" xfId="59" xr:uid="{BACE6A4C-E469-43F1-8A34-2482761CDD21}"/>
    <cellStyle name="Date" xfId="60" xr:uid="{68B2EFBE-869A-41D8-A8C2-2E94F10CE4B3}"/>
    <cellStyle name="Explanatory Text" xfId="29" builtinId="53" customBuiltin="1"/>
    <cellStyle name="Fixed" xfId="61" xr:uid="{AD5E8D70-202D-4478-A431-57BBCC34C2E2}"/>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EADING1" xfId="62" xr:uid="{15763713-4EB5-4954-A3E3-0DAE4B9F9928}"/>
    <cellStyle name="HEADING2" xfId="63" xr:uid="{7FD595ED-FE76-4E04-9BA9-60588F63D574}"/>
    <cellStyle name="Input" xfId="35" builtinId="20" customBuiltin="1"/>
    <cellStyle name="Linked Cell" xfId="36" builtinId="24" customBuiltin="1"/>
    <cellStyle name="Neutral" xfId="37" builtinId="28" customBuiltin="1"/>
    <cellStyle name="Normal" xfId="0" builtinId="0"/>
    <cellStyle name="Normal 10" xfId="92" xr:uid="{3870AEF1-F795-488F-9470-4E77C2535710}"/>
    <cellStyle name="Normal 10 2" xfId="114" xr:uid="{8F10FED8-657E-4E3F-BDCC-62075D5FC915}"/>
    <cellStyle name="Normal 2" xfId="52" xr:uid="{497E6AD8-113F-44F0-BDF2-76BA2470C70B}"/>
    <cellStyle name="Normal 2 2" xfId="64" xr:uid="{575A88DC-A897-42F4-AA99-540C6957CD4E}"/>
    <cellStyle name="Normal 2 2 2" xfId="82" xr:uid="{7EBE1F5F-C9D7-4AE2-A862-543BE4FEF46A}"/>
    <cellStyle name="Normal 2_sum" xfId="84" xr:uid="{141A5491-E45A-49A2-BB06-F5F2456D49AF}"/>
    <cellStyle name="Normal 3" xfId="53" xr:uid="{7F13FA80-4D91-45DF-8659-8F9AEF0D4F24}"/>
    <cellStyle name="Normal 3 2" xfId="68" xr:uid="{83BDB456-2EF1-4CBB-9335-936D47F17DFE}"/>
    <cellStyle name="Normal 3 2 2" xfId="79" xr:uid="{4702C6F9-47C3-4FC7-972D-269859FC2699}"/>
    <cellStyle name="Normal 3 3" xfId="74" xr:uid="{3B404C1B-BAA2-4E81-A073-7508F4FD1E07}"/>
    <cellStyle name="Normal 3 4" xfId="81" xr:uid="{550E549F-995C-4C4F-9B67-27F500597584}"/>
    <cellStyle name="Normal 4" xfId="71" xr:uid="{CC1DD063-6CD7-4AAE-BBF1-3D43805B9D73}"/>
    <cellStyle name="Normal 5" xfId="70" xr:uid="{5AF41071-ACE5-4C3C-AF9B-F432C22987DC}"/>
    <cellStyle name="Normal 6" xfId="85" xr:uid="{AAC1411E-C079-4F60-9376-55CEA7F1B2AB}"/>
    <cellStyle name="Normal 7" xfId="86" xr:uid="{A49D6418-52CE-479F-A900-0456A00586A4}"/>
    <cellStyle name="Normal 8" xfId="49" xr:uid="{B56EAE71-8767-481E-A6EF-74282CDAF506}"/>
    <cellStyle name="Normal 8 2" xfId="109" xr:uid="{D053DCFE-EB62-4B34-8658-2451BAD3A00D}"/>
    <cellStyle name="Normal 9" xfId="91" xr:uid="{494B53DA-E745-482F-8038-3ED6F22BEF5B}"/>
    <cellStyle name="Normal 9 2" xfId="113" xr:uid="{056C6CCC-AF9F-42E0-B72B-993228BE53A2}"/>
    <cellStyle name="Normal_P(4) MOS" xfId="46" xr:uid="{00000000-0005-0000-0000-000027000000}"/>
    <cellStyle name="Normal_P(5) EXTRA WORK" xfId="48" xr:uid="{00000000-0005-0000-0000-000028000000}"/>
    <cellStyle name="Normal_SIMBOU~1" xfId="47" xr:uid="{00000000-0005-0000-0000-000029000000}"/>
    <cellStyle name="Note" xfId="38" builtinId="10" customBuiltin="1"/>
    <cellStyle name="Note 2" xfId="43" xr:uid="{00000000-0005-0000-0000-00002B000000}"/>
    <cellStyle name="Note 3" xfId="44" xr:uid="{00000000-0005-0000-0000-00002C000000}"/>
    <cellStyle name="Note 4" xfId="45" xr:uid="{00000000-0005-0000-0000-00002D000000}"/>
    <cellStyle name="or" xfId="65" xr:uid="{FE016C08-B77D-4CD8-925B-7C1B0D218962}"/>
    <cellStyle name="Output" xfId="39" builtinId="21" customBuiltin="1"/>
    <cellStyle name="Percent 2" xfId="75" xr:uid="{8FDC1059-446E-4AD3-99B3-622903FB7D92}"/>
    <cellStyle name="Percent 3" xfId="54" xr:uid="{15CB6487-3FF9-43A6-A33E-96B35D6B7631}"/>
    <cellStyle name="Percent 3 2" xfId="69" xr:uid="{9B4EFCBB-0E74-4B2D-922C-2540E17109E5}"/>
    <cellStyle name="Percent 3 2 2" xfId="80" xr:uid="{578C9D62-091E-4827-A385-227D2597F1EC}"/>
    <cellStyle name="Percent 3 3" xfId="76" xr:uid="{B81861AB-6896-441E-9D35-7593A9D71186}"/>
    <cellStyle name="Percent 4" xfId="88" xr:uid="{261A0575-194D-42DE-9B92-34084C0CA6EC}"/>
    <cellStyle name="Percent 5" xfId="89" xr:uid="{0D0884B9-D760-4F00-A8EF-5B502FADA4D7}"/>
    <cellStyle name="Percent 5 2" xfId="111" xr:uid="{4693A205-5585-43D7-B28B-1EF1E01738BC}"/>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29"/>
  <sheetViews>
    <sheetView view="pageBreakPreview" topLeftCell="A25" zoomScaleNormal="100" zoomScaleSheetLayoutView="100" workbookViewId="0">
      <selection activeCell="E1204" sqref="E1204"/>
    </sheetView>
  </sheetViews>
  <sheetFormatPr defaultColWidth="8.88671875" defaultRowHeight="11.4"/>
  <cols>
    <col min="1" max="1" width="9.44140625" style="132" customWidth="1"/>
    <col min="2" max="2" width="13.44140625" style="45" bestFit="1" customWidth="1"/>
    <col min="3" max="3" width="55.5546875" style="44" customWidth="1"/>
    <col min="4" max="4" width="9.6640625" style="45" customWidth="1"/>
    <col min="5" max="5" width="9.6640625" style="361" customWidth="1"/>
    <col min="6" max="6" width="11.6640625" style="86" customWidth="1"/>
    <col min="7" max="7" width="13.6640625" style="86" customWidth="1"/>
    <col min="8" max="8" width="8.88671875" style="44"/>
    <col min="9" max="9" width="11" style="44" bestFit="1" customWidth="1"/>
    <col min="10" max="16384" width="8.88671875" style="44"/>
  </cols>
  <sheetData>
    <row r="1" spans="1:7" ht="12">
      <c r="A1" s="119" t="s">
        <v>0</v>
      </c>
      <c r="B1" s="40" t="s">
        <v>1</v>
      </c>
      <c r="C1" s="41" t="s">
        <v>2</v>
      </c>
      <c r="D1" s="40" t="s">
        <v>3</v>
      </c>
      <c r="E1" s="312" t="s">
        <v>31</v>
      </c>
      <c r="F1" s="42" t="s">
        <v>32</v>
      </c>
      <c r="G1" s="43" t="s">
        <v>33</v>
      </c>
    </row>
    <row r="2" spans="1:7" ht="12">
      <c r="A2" s="196">
        <v>1</v>
      </c>
      <c r="B2" s="263"/>
      <c r="C2" s="264" t="s">
        <v>1564</v>
      </c>
      <c r="D2" s="263"/>
      <c r="E2" s="313"/>
      <c r="F2" s="265"/>
      <c r="G2" s="201"/>
    </row>
    <row r="3" spans="1:7" ht="12">
      <c r="A3" s="214">
        <v>1.1000000000000001</v>
      </c>
      <c r="B3" s="203" t="s">
        <v>170</v>
      </c>
      <c r="C3" s="266" t="s">
        <v>171</v>
      </c>
      <c r="D3" s="203"/>
      <c r="E3" s="314"/>
      <c r="F3" s="267"/>
      <c r="G3" s="218"/>
    </row>
    <row r="4" spans="1:7">
      <c r="A4" s="129" t="s">
        <v>13</v>
      </c>
      <c r="B4" s="203" t="s">
        <v>14</v>
      </c>
      <c r="C4" s="258" t="s">
        <v>172</v>
      </c>
      <c r="D4" s="203" t="s">
        <v>121</v>
      </c>
      <c r="E4" s="314">
        <v>1</v>
      </c>
      <c r="F4" s="267"/>
      <c r="G4" s="219">
        <f>E4*F4</f>
        <v>0</v>
      </c>
    </row>
    <row r="5" spans="1:7">
      <c r="A5" s="129"/>
      <c r="B5" s="203" t="s">
        <v>173</v>
      </c>
      <c r="C5" s="258" t="s">
        <v>174</v>
      </c>
      <c r="D5" s="203"/>
      <c r="E5" s="314"/>
      <c r="F5" s="267"/>
      <c r="G5" s="219"/>
    </row>
    <row r="6" spans="1:7">
      <c r="A6" s="129"/>
      <c r="B6" s="203" t="s">
        <v>128</v>
      </c>
      <c r="C6" s="258" t="s">
        <v>175</v>
      </c>
      <c r="D6" s="203"/>
      <c r="E6" s="314"/>
      <c r="F6" s="267"/>
      <c r="G6" s="219"/>
    </row>
    <row r="7" spans="1:7">
      <c r="A7" s="129" t="s">
        <v>15</v>
      </c>
      <c r="B7" s="203" t="s">
        <v>176</v>
      </c>
      <c r="C7" s="258" t="s">
        <v>177</v>
      </c>
      <c r="D7" s="203" t="s">
        <v>178</v>
      </c>
      <c r="E7" s="314">
        <v>1</v>
      </c>
      <c r="F7" s="267">
        <v>40000</v>
      </c>
      <c r="G7" s="219">
        <f t="shared" ref="G7:G12" si="0">E7*F7</f>
        <v>40000</v>
      </c>
    </row>
    <row r="8" spans="1:7">
      <c r="A8" s="129" t="s">
        <v>16</v>
      </c>
      <c r="B8" s="203" t="s">
        <v>179</v>
      </c>
      <c r="C8" s="258" t="s">
        <v>180</v>
      </c>
      <c r="D8" s="203" t="s">
        <v>121</v>
      </c>
      <c r="E8" s="314">
        <v>1</v>
      </c>
      <c r="F8" s="267"/>
      <c r="G8" s="219">
        <f t="shared" si="0"/>
        <v>0</v>
      </c>
    </row>
    <row r="9" spans="1:7">
      <c r="A9" s="129"/>
      <c r="B9" s="203"/>
      <c r="C9" s="258" t="s">
        <v>236</v>
      </c>
      <c r="D9" s="203" t="s">
        <v>178</v>
      </c>
      <c r="E9" s="314">
        <v>1</v>
      </c>
      <c r="F9" s="203">
        <v>50000</v>
      </c>
      <c r="G9" s="219">
        <f t="shared" si="0"/>
        <v>50000</v>
      </c>
    </row>
    <row r="10" spans="1:7">
      <c r="A10" s="129"/>
      <c r="B10" s="203"/>
      <c r="C10" s="258" t="s">
        <v>205</v>
      </c>
      <c r="D10" s="203" t="s">
        <v>178</v>
      </c>
      <c r="E10" s="314">
        <v>1</v>
      </c>
      <c r="F10" s="203">
        <v>20000</v>
      </c>
      <c r="G10" s="219">
        <f t="shared" si="0"/>
        <v>20000</v>
      </c>
    </row>
    <row r="11" spans="1:7">
      <c r="A11" s="129"/>
      <c r="B11" s="203"/>
      <c r="C11" s="258" t="s">
        <v>235</v>
      </c>
      <c r="D11" s="203" t="s">
        <v>178</v>
      </c>
      <c r="E11" s="314">
        <v>1</v>
      </c>
      <c r="F11" s="203">
        <v>50000</v>
      </c>
      <c r="G11" s="219">
        <f t="shared" si="0"/>
        <v>50000</v>
      </c>
    </row>
    <row r="12" spans="1:7">
      <c r="A12" s="129" t="s">
        <v>17</v>
      </c>
      <c r="B12" s="203"/>
      <c r="C12" s="258" t="s">
        <v>181</v>
      </c>
      <c r="D12" s="203" t="s">
        <v>121</v>
      </c>
      <c r="E12" s="314">
        <v>1</v>
      </c>
      <c r="F12" s="267"/>
      <c r="G12" s="219">
        <f t="shared" si="0"/>
        <v>0</v>
      </c>
    </row>
    <row r="13" spans="1:7">
      <c r="A13" s="129"/>
      <c r="B13" s="203" t="s">
        <v>129</v>
      </c>
      <c r="C13" s="258" t="s">
        <v>182</v>
      </c>
      <c r="D13" s="203"/>
      <c r="E13" s="314"/>
      <c r="F13" s="267"/>
      <c r="G13" s="219"/>
    </row>
    <row r="14" spans="1:7" ht="22.8">
      <c r="A14" s="129" t="s">
        <v>18</v>
      </c>
      <c r="B14" s="203"/>
      <c r="C14" s="50" t="s">
        <v>183</v>
      </c>
      <c r="D14" s="203" t="s">
        <v>121</v>
      </c>
      <c r="E14" s="314">
        <v>1</v>
      </c>
      <c r="F14" s="267"/>
      <c r="G14" s="219">
        <f>E14*F14</f>
        <v>0</v>
      </c>
    </row>
    <row r="15" spans="1:7">
      <c r="A15" s="129" t="s">
        <v>184</v>
      </c>
      <c r="B15" s="203"/>
      <c r="C15" s="258" t="s">
        <v>185</v>
      </c>
      <c r="D15" s="203" t="s">
        <v>121</v>
      </c>
      <c r="E15" s="314">
        <v>1</v>
      </c>
      <c r="F15" s="267"/>
      <c r="G15" s="219">
        <f>E15*F15</f>
        <v>0</v>
      </c>
    </row>
    <row r="16" spans="1:7">
      <c r="A16" s="129" t="s">
        <v>186</v>
      </c>
      <c r="B16" s="203" t="s">
        <v>187</v>
      </c>
      <c r="C16" s="258" t="s">
        <v>188</v>
      </c>
      <c r="D16" s="203" t="s">
        <v>121</v>
      </c>
      <c r="E16" s="314">
        <v>1</v>
      </c>
      <c r="F16" s="267"/>
      <c r="G16" s="219">
        <f>E16*F16</f>
        <v>0</v>
      </c>
    </row>
    <row r="17" spans="1:7">
      <c r="A17" s="129" t="s">
        <v>189</v>
      </c>
      <c r="B17" s="203" t="s">
        <v>19</v>
      </c>
      <c r="C17" s="258" t="s">
        <v>190</v>
      </c>
      <c r="D17" s="203"/>
      <c r="E17" s="314"/>
      <c r="F17" s="267"/>
      <c r="G17" s="219"/>
    </row>
    <row r="18" spans="1:7">
      <c r="A18" s="129"/>
      <c r="B18" s="203"/>
      <c r="C18" s="258" t="s">
        <v>191</v>
      </c>
      <c r="D18" s="203" t="s">
        <v>121</v>
      </c>
      <c r="E18" s="314">
        <v>1</v>
      </c>
      <c r="F18" s="267"/>
      <c r="G18" s="219">
        <f t="shared" ref="G18:G25" si="1">E18*F18</f>
        <v>0</v>
      </c>
    </row>
    <row r="19" spans="1:7">
      <c r="A19" s="129"/>
      <c r="B19" s="203"/>
      <c r="C19" s="258" t="s">
        <v>192</v>
      </c>
      <c r="D19" s="203" t="s">
        <v>121</v>
      </c>
      <c r="E19" s="314">
        <v>1</v>
      </c>
      <c r="F19" s="267"/>
      <c r="G19" s="219">
        <f t="shared" si="1"/>
        <v>0</v>
      </c>
    </row>
    <row r="20" spans="1:7">
      <c r="A20" s="129"/>
      <c r="B20" s="203"/>
      <c r="C20" s="258" t="s">
        <v>193</v>
      </c>
      <c r="D20" s="203" t="s">
        <v>121</v>
      </c>
      <c r="E20" s="314">
        <v>1</v>
      </c>
      <c r="F20" s="267"/>
      <c r="G20" s="219">
        <f t="shared" si="1"/>
        <v>0</v>
      </c>
    </row>
    <row r="21" spans="1:7">
      <c r="A21" s="129"/>
      <c r="B21" s="203"/>
      <c r="C21" s="258" t="s">
        <v>194</v>
      </c>
      <c r="D21" s="203" t="s">
        <v>121</v>
      </c>
      <c r="E21" s="314">
        <v>1</v>
      </c>
      <c r="F21" s="267"/>
      <c r="G21" s="219">
        <f t="shared" si="1"/>
        <v>0</v>
      </c>
    </row>
    <row r="22" spans="1:7">
      <c r="A22" s="129"/>
      <c r="B22" s="203"/>
      <c r="C22" s="258" t="s">
        <v>195</v>
      </c>
      <c r="D22" s="203" t="s">
        <v>121</v>
      </c>
      <c r="E22" s="314">
        <v>1</v>
      </c>
      <c r="F22" s="267"/>
      <c r="G22" s="219">
        <f t="shared" si="1"/>
        <v>0</v>
      </c>
    </row>
    <row r="23" spans="1:7">
      <c r="A23" s="129" t="s">
        <v>196</v>
      </c>
      <c r="B23" s="203" t="s">
        <v>69</v>
      </c>
      <c r="C23" s="258" t="s">
        <v>197</v>
      </c>
      <c r="D23" s="203" t="s">
        <v>121</v>
      </c>
      <c r="E23" s="314">
        <v>1</v>
      </c>
      <c r="F23" s="267"/>
      <c r="G23" s="219">
        <f t="shared" si="1"/>
        <v>0</v>
      </c>
    </row>
    <row r="24" spans="1:7">
      <c r="A24" s="129" t="s">
        <v>198</v>
      </c>
      <c r="B24" s="203"/>
      <c r="C24" s="258" t="s">
        <v>199</v>
      </c>
      <c r="D24" s="203" t="s">
        <v>178</v>
      </c>
      <c r="E24" s="314">
        <v>1</v>
      </c>
      <c r="F24" s="267">
        <v>100000</v>
      </c>
      <c r="G24" s="219">
        <f t="shared" si="1"/>
        <v>100000</v>
      </c>
    </row>
    <row r="25" spans="1:7">
      <c r="A25" s="366" t="s">
        <v>2120</v>
      </c>
      <c r="B25" s="367"/>
      <c r="C25" s="368" t="s">
        <v>2121</v>
      </c>
      <c r="D25" s="367" t="s">
        <v>178</v>
      </c>
      <c r="E25" s="369">
        <v>1</v>
      </c>
      <c r="F25" s="370">
        <v>500000</v>
      </c>
      <c r="G25" s="371">
        <f t="shared" si="1"/>
        <v>500000</v>
      </c>
    </row>
    <row r="26" spans="1:7" ht="12">
      <c r="A26" s="214">
        <v>1.2</v>
      </c>
      <c r="B26" s="203">
        <v>8.4</v>
      </c>
      <c r="C26" s="266" t="s">
        <v>200</v>
      </c>
      <c r="D26" s="203"/>
      <c r="E26" s="314"/>
      <c r="F26" s="267"/>
      <c r="G26" s="219"/>
    </row>
    <row r="27" spans="1:7">
      <c r="A27" s="129" t="s">
        <v>20</v>
      </c>
      <c r="B27" s="203" t="s">
        <v>21</v>
      </c>
      <c r="C27" s="258" t="s">
        <v>172</v>
      </c>
      <c r="D27" s="203" t="s">
        <v>121</v>
      </c>
      <c r="E27" s="314">
        <v>1</v>
      </c>
      <c r="F27" s="267"/>
      <c r="G27" s="219">
        <f>E27*F27</f>
        <v>0</v>
      </c>
    </row>
    <row r="28" spans="1:7">
      <c r="A28" s="129"/>
      <c r="B28" s="203" t="s">
        <v>22</v>
      </c>
      <c r="C28" s="258" t="s">
        <v>201</v>
      </c>
      <c r="D28" s="203"/>
      <c r="E28" s="314"/>
      <c r="F28" s="267"/>
      <c r="G28" s="219"/>
    </row>
    <row r="29" spans="1:7">
      <c r="A29" s="129"/>
      <c r="B29" s="203" t="s">
        <v>202</v>
      </c>
      <c r="C29" s="258" t="s">
        <v>203</v>
      </c>
      <c r="D29" s="203"/>
      <c r="E29" s="314"/>
      <c r="F29" s="267"/>
      <c r="G29" s="219"/>
    </row>
    <row r="30" spans="1:7">
      <c r="A30" s="129" t="s">
        <v>23</v>
      </c>
      <c r="B30" s="203" t="s">
        <v>176</v>
      </c>
      <c r="C30" s="258" t="s">
        <v>177</v>
      </c>
      <c r="D30" s="203" t="s">
        <v>178</v>
      </c>
      <c r="E30" s="314">
        <v>1</v>
      </c>
      <c r="F30" s="267">
        <v>50000</v>
      </c>
      <c r="G30" s="219">
        <f>E30*F30</f>
        <v>50000</v>
      </c>
    </row>
    <row r="31" spans="1:7">
      <c r="A31" s="129" t="s">
        <v>24</v>
      </c>
      <c r="B31" s="203" t="s">
        <v>179</v>
      </c>
      <c r="C31" s="258" t="s">
        <v>204</v>
      </c>
      <c r="D31" s="203" t="s">
        <v>121</v>
      </c>
      <c r="E31" s="314">
        <v>1</v>
      </c>
      <c r="F31" s="267"/>
      <c r="G31" s="219">
        <f>E31*F31</f>
        <v>0</v>
      </c>
    </row>
    <row r="32" spans="1:7">
      <c r="A32" s="129" t="s">
        <v>25</v>
      </c>
      <c r="B32" s="203" t="s">
        <v>179</v>
      </c>
      <c r="C32" s="258" t="s">
        <v>181</v>
      </c>
      <c r="D32" s="203" t="s">
        <v>121</v>
      </c>
      <c r="E32" s="314">
        <v>1</v>
      </c>
      <c r="F32" s="267"/>
      <c r="G32" s="219">
        <f>E32*F32</f>
        <v>0</v>
      </c>
    </row>
    <row r="33" spans="1:7">
      <c r="A33" s="129"/>
      <c r="B33" s="203" t="s">
        <v>206</v>
      </c>
      <c r="C33" s="258" t="s">
        <v>207</v>
      </c>
      <c r="D33" s="203"/>
      <c r="E33" s="314"/>
      <c r="F33" s="267"/>
      <c r="G33" s="219"/>
    </row>
    <row r="34" spans="1:7" ht="22.8">
      <c r="A34" s="129" t="s">
        <v>208</v>
      </c>
      <c r="B34" s="203"/>
      <c r="C34" s="50" t="s">
        <v>209</v>
      </c>
      <c r="D34" s="203" t="s">
        <v>121</v>
      </c>
      <c r="E34" s="314">
        <v>1</v>
      </c>
      <c r="F34" s="267"/>
      <c r="G34" s="219">
        <f t="shared" ref="G34:G46" si="2">E34*F34</f>
        <v>0</v>
      </c>
    </row>
    <row r="35" spans="1:7">
      <c r="A35" s="129" t="s">
        <v>210</v>
      </c>
      <c r="B35" s="203"/>
      <c r="C35" s="258" t="s">
        <v>185</v>
      </c>
      <c r="D35" s="203" t="s">
        <v>121</v>
      </c>
      <c r="E35" s="314">
        <v>1</v>
      </c>
      <c r="F35" s="267"/>
      <c r="G35" s="219">
        <f t="shared" si="2"/>
        <v>0</v>
      </c>
    </row>
    <row r="36" spans="1:7">
      <c r="A36" s="129" t="s">
        <v>211</v>
      </c>
      <c r="B36" s="203" t="s">
        <v>26</v>
      </c>
      <c r="C36" s="258" t="s">
        <v>212</v>
      </c>
      <c r="D36" s="203" t="s">
        <v>121</v>
      </c>
      <c r="E36" s="314">
        <v>1</v>
      </c>
      <c r="F36" s="267"/>
      <c r="G36" s="219">
        <f t="shared" si="2"/>
        <v>0</v>
      </c>
    </row>
    <row r="37" spans="1:7">
      <c r="A37" s="129" t="s">
        <v>213</v>
      </c>
      <c r="B37" s="203" t="s">
        <v>27</v>
      </c>
      <c r="C37" s="258" t="s">
        <v>214</v>
      </c>
      <c r="D37" s="203" t="s">
        <v>121</v>
      </c>
      <c r="E37" s="314">
        <v>1</v>
      </c>
      <c r="F37" s="267"/>
      <c r="G37" s="219">
        <f t="shared" si="2"/>
        <v>0</v>
      </c>
    </row>
    <row r="38" spans="1:7">
      <c r="A38" s="129" t="s">
        <v>215</v>
      </c>
      <c r="B38" s="203" t="s">
        <v>187</v>
      </c>
      <c r="C38" s="258" t="s">
        <v>188</v>
      </c>
      <c r="D38" s="203" t="s">
        <v>121</v>
      </c>
      <c r="E38" s="314">
        <v>1</v>
      </c>
      <c r="F38" s="267"/>
      <c r="G38" s="219">
        <f t="shared" si="2"/>
        <v>0</v>
      </c>
    </row>
    <row r="39" spans="1:7">
      <c r="A39" s="129" t="s">
        <v>216</v>
      </c>
      <c r="B39" s="203" t="s">
        <v>28</v>
      </c>
      <c r="C39" s="258" t="s">
        <v>217</v>
      </c>
      <c r="D39" s="203" t="s">
        <v>121</v>
      </c>
      <c r="E39" s="314">
        <v>1</v>
      </c>
      <c r="F39" s="267"/>
      <c r="G39" s="219">
        <f t="shared" si="2"/>
        <v>0</v>
      </c>
    </row>
    <row r="40" spans="1:7">
      <c r="A40" s="129"/>
      <c r="B40" s="203"/>
      <c r="C40" s="258" t="s">
        <v>218</v>
      </c>
      <c r="D40" s="203" t="s">
        <v>121</v>
      </c>
      <c r="E40" s="314">
        <v>1</v>
      </c>
      <c r="F40" s="267"/>
      <c r="G40" s="219">
        <f t="shared" si="2"/>
        <v>0</v>
      </c>
    </row>
    <row r="41" spans="1:7">
      <c r="A41" s="129"/>
      <c r="B41" s="203"/>
      <c r="C41" s="258" t="s">
        <v>219</v>
      </c>
      <c r="D41" s="203" t="s">
        <v>121</v>
      </c>
      <c r="E41" s="314">
        <v>1</v>
      </c>
      <c r="F41" s="267"/>
      <c r="G41" s="219">
        <f t="shared" si="2"/>
        <v>0</v>
      </c>
    </row>
    <row r="42" spans="1:7">
      <c r="A42" s="129"/>
      <c r="B42" s="203"/>
      <c r="C42" s="258" t="s">
        <v>220</v>
      </c>
      <c r="D42" s="203" t="s">
        <v>121</v>
      </c>
      <c r="E42" s="314">
        <v>1</v>
      </c>
      <c r="F42" s="267"/>
      <c r="G42" s="219">
        <f t="shared" si="2"/>
        <v>0</v>
      </c>
    </row>
    <row r="43" spans="1:7">
      <c r="A43" s="129"/>
      <c r="B43" s="203"/>
      <c r="C43" s="258" t="s">
        <v>221</v>
      </c>
      <c r="D43" s="203" t="s">
        <v>121</v>
      </c>
      <c r="E43" s="314">
        <v>1</v>
      </c>
      <c r="F43" s="267"/>
      <c r="G43" s="219">
        <f t="shared" si="2"/>
        <v>0</v>
      </c>
    </row>
    <row r="44" spans="1:7">
      <c r="A44" s="129"/>
      <c r="B44" s="203"/>
      <c r="C44" s="258" t="s">
        <v>222</v>
      </c>
      <c r="D44" s="203" t="s">
        <v>121</v>
      </c>
      <c r="E44" s="314">
        <v>1</v>
      </c>
      <c r="F44" s="267"/>
      <c r="G44" s="219">
        <f t="shared" si="2"/>
        <v>0</v>
      </c>
    </row>
    <row r="45" spans="1:7">
      <c r="A45" s="129" t="s">
        <v>223</v>
      </c>
      <c r="B45" s="203"/>
      <c r="C45" s="258" t="s">
        <v>199</v>
      </c>
      <c r="D45" s="203" t="s">
        <v>178</v>
      </c>
      <c r="E45" s="314">
        <v>1</v>
      </c>
      <c r="F45" s="203">
        <v>60000</v>
      </c>
      <c r="G45" s="219">
        <f t="shared" si="2"/>
        <v>60000</v>
      </c>
    </row>
    <row r="46" spans="1:7">
      <c r="A46" s="366" t="s">
        <v>224</v>
      </c>
      <c r="B46" s="367"/>
      <c r="C46" s="368" t="s">
        <v>225</v>
      </c>
      <c r="D46" s="367" t="s">
        <v>178</v>
      </c>
      <c r="E46" s="369">
        <v>1</v>
      </c>
      <c r="F46" s="367">
        <v>120000</v>
      </c>
      <c r="G46" s="371">
        <f t="shared" si="2"/>
        <v>120000</v>
      </c>
    </row>
    <row r="47" spans="1:7" ht="12">
      <c r="A47" s="214">
        <v>1.3</v>
      </c>
      <c r="B47" s="203"/>
      <c r="C47" s="266" t="s">
        <v>226</v>
      </c>
      <c r="D47" s="203"/>
      <c r="E47" s="314"/>
      <c r="F47" s="267"/>
      <c r="G47" s="219"/>
    </row>
    <row r="48" spans="1:7" ht="22.8">
      <c r="A48" s="129" t="s">
        <v>29</v>
      </c>
      <c r="B48" s="203" t="s">
        <v>227</v>
      </c>
      <c r="C48" s="50" t="s">
        <v>228</v>
      </c>
      <c r="D48" s="203" t="s">
        <v>121</v>
      </c>
      <c r="E48" s="314">
        <v>1</v>
      </c>
      <c r="F48" s="267"/>
      <c r="G48" s="219">
        <f>E48*F48</f>
        <v>0</v>
      </c>
    </row>
    <row r="49" spans="1:9" ht="12">
      <c r="A49" s="214">
        <v>1.4</v>
      </c>
      <c r="B49" s="203"/>
      <c r="C49" s="266" t="s">
        <v>229</v>
      </c>
      <c r="D49" s="203"/>
      <c r="E49" s="314"/>
      <c r="F49" s="267"/>
      <c r="G49" s="219"/>
    </row>
    <row r="50" spans="1:9" ht="22.8">
      <c r="A50" s="129" t="s">
        <v>267</v>
      </c>
      <c r="B50" s="203"/>
      <c r="C50" s="50" t="s">
        <v>230</v>
      </c>
      <c r="D50" s="203" t="s">
        <v>178</v>
      </c>
      <c r="E50" s="314">
        <v>1</v>
      </c>
      <c r="F50" s="267">
        <v>50000</v>
      </c>
      <c r="G50" s="219">
        <f>E50*F50</f>
        <v>50000</v>
      </c>
    </row>
    <row r="51" spans="1:9">
      <c r="A51" s="129" t="s">
        <v>268</v>
      </c>
      <c r="B51" s="268"/>
      <c r="C51" s="269" t="s">
        <v>231</v>
      </c>
      <c r="D51" s="268" t="s">
        <v>232</v>
      </c>
      <c r="E51" s="315">
        <f>G50</f>
        <v>50000</v>
      </c>
      <c r="F51" s="270"/>
      <c r="G51" s="219">
        <f>E51*F51</f>
        <v>0</v>
      </c>
    </row>
    <row r="52" spans="1:9" ht="12">
      <c r="A52" s="271" t="s">
        <v>234</v>
      </c>
      <c r="B52" s="272"/>
      <c r="C52" s="272"/>
      <c r="D52" s="272"/>
      <c r="E52" s="316"/>
      <c r="F52" s="273"/>
      <c r="G52" s="363"/>
      <c r="I52" s="364">
        <f>SUM(G7:G50)</f>
        <v>1040000</v>
      </c>
    </row>
    <row r="53" spans="1:9" ht="12">
      <c r="A53" s="231">
        <v>2</v>
      </c>
      <c r="B53" s="197"/>
      <c r="C53" s="232" t="s">
        <v>233</v>
      </c>
      <c r="D53" s="233"/>
      <c r="E53" s="317"/>
      <c r="F53" s="236"/>
      <c r="G53" s="200"/>
    </row>
    <row r="54" spans="1:9" ht="12">
      <c r="A54" s="231">
        <v>2.1</v>
      </c>
      <c r="B54" s="215" t="s">
        <v>51</v>
      </c>
      <c r="C54" s="232" t="s">
        <v>52</v>
      </c>
      <c r="D54" s="233"/>
      <c r="E54" s="317"/>
      <c r="F54" s="236"/>
      <c r="G54" s="208"/>
    </row>
    <row r="55" spans="1:9">
      <c r="A55" s="205" t="s">
        <v>4</v>
      </c>
      <c r="B55" s="215" t="s">
        <v>14</v>
      </c>
      <c r="C55" s="235" t="s">
        <v>53</v>
      </c>
      <c r="D55" s="197" t="s">
        <v>359</v>
      </c>
      <c r="E55" s="317">
        <v>2500</v>
      </c>
      <c r="F55" s="236"/>
      <c r="G55" s="208">
        <f>E55*F55</f>
        <v>0</v>
      </c>
    </row>
    <row r="56" spans="1:9" ht="22.8">
      <c r="A56" s="205" t="s">
        <v>6</v>
      </c>
      <c r="B56" s="215"/>
      <c r="C56" s="235" t="s">
        <v>54</v>
      </c>
      <c r="D56" s="197" t="s">
        <v>342</v>
      </c>
      <c r="E56" s="317">
        <f>2200*1.5</f>
        <v>3300</v>
      </c>
      <c r="F56" s="236"/>
      <c r="G56" s="208">
        <f>E56*F56</f>
        <v>0</v>
      </c>
    </row>
    <row r="57" spans="1:9" ht="12">
      <c r="A57" s="205" t="s">
        <v>7</v>
      </c>
      <c r="B57" s="215"/>
      <c r="C57" s="235" t="s">
        <v>55</v>
      </c>
      <c r="D57" s="233"/>
      <c r="E57" s="317"/>
      <c r="F57" s="236"/>
      <c r="G57" s="208"/>
    </row>
    <row r="58" spans="1:9">
      <c r="A58" s="205" t="s">
        <v>58</v>
      </c>
      <c r="B58" s="215"/>
      <c r="C58" s="235" t="s">
        <v>57</v>
      </c>
      <c r="D58" s="197" t="s">
        <v>342</v>
      </c>
      <c r="E58" s="317">
        <f>E56*0.15</f>
        <v>495</v>
      </c>
      <c r="F58" s="236"/>
      <c r="G58" s="208">
        <f>E58*F58</f>
        <v>0</v>
      </c>
    </row>
    <row r="59" spans="1:9">
      <c r="A59" s="205" t="s">
        <v>59</v>
      </c>
      <c r="B59" s="215"/>
      <c r="C59" s="235" t="s">
        <v>56</v>
      </c>
      <c r="D59" s="197" t="s">
        <v>342</v>
      </c>
      <c r="E59" s="317">
        <f>E56*0.1</f>
        <v>330</v>
      </c>
      <c r="F59" s="236"/>
      <c r="G59" s="208">
        <f>E59*F59</f>
        <v>0</v>
      </c>
    </row>
    <row r="60" spans="1:9">
      <c r="A60" s="205" t="s">
        <v>8</v>
      </c>
      <c r="B60" s="215" t="s">
        <v>30</v>
      </c>
      <c r="C60" s="235" t="s">
        <v>60</v>
      </c>
      <c r="D60" s="197"/>
      <c r="E60" s="317"/>
      <c r="F60" s="236"/>
      <c r="G60" s="208"/>
    </row>
    <row r="61" spans="1:9" ht="22.8">
      <c r="A61" s="205" t="s">
        <v>66</v>
      </c>
      <c r="B61" s="215" t="s">
        <v>69</v>
      </c>
      <c r="C61" s="235" t="s">
        <v>65</v>
      </c>
      <c r="D61" s="197"/>
      <c r="E61" s="317"/>
      <c r="F61" s="236"/>
      <c r="G61" s="208"/>
    </row>
    <row r="62" spans="1:9" ht="25.2" customHeight="1">
      <c r="A62" s="205" t="s">
        <v>67</v>
      </c>
      <c r="B62" s="215"/>
      <c r="C62" s="235" t="s">
        <v>399</v>
      </c>
      <c r="D62" s="197" t="s">
        <v>342</v>
      </c>
      <c r="E62" s="317">
        <f>E55*0.5</f>
        <v>1250</v>
      </c>
      <c r="F62" s="236"/>
      <c r="G62" s="208">
        <f>E62*F62</f>
        <v>0</v>
      </c>
    </row>
    <row r="63" spans="1:9" ht="12">
      <c r="A63" s="231">
        <v>2.2000000000000002</v>
      </c>
      <c r="B63" s="215" t="s">
        <v>50</v>
      </c>
      <c r="C63" s="232" t="s">
        <v>63</v>
      </c>
      <c r="D63" s="233"/>
      <c r="E63" s="317"/>
      <c r="F63" s="236"/>
      <c r="G63" s="208"/>
    </row>
    <row r="64" spans="1:9" ht="12">
      <c r="A64" s="231"/>
      <c r="B64" s="215"/>
      <c r="C64" s="220" t="s">
        <v>269</v>
      </c>
      <c r="D64" s="233"/>
      <c r="E64" s="317"/>
      <c r="F64" s="236"/>
      <c r="G64" s="208"/>
    </row>
    <row r="65" spans="1:7" ht="15" customHeight="1">
      <c r="A65" s="129" t="s">
        <v>76</v>
      </c>
      <c r="B65" s="221" t="s">
        <v>9</v>
      </c>
      <c r="C65" s="50" t="s">
        <v>73</v>
      </c>
      <c r="D65" s="215"/>
      <c r="E65" s="314"/>
      <c r="F65" s="219"/>
      <c r="G65" s="203"/>
    </row>
    <row r="66" spans="1:7">
      <c r="A66" s="129" t="s">
        <v>77</v>
      </c>
      <c r="B66" s="215"/>
      <c r="C66" s="52" t="s">
        <v>70</v>
      </c>
      <c r="D66" s="215" t="s">
        <v>359</v>
      </c>
      <c r="E66" s="314">
        <v>1050</v>
      </c>
      <c r="F66" s="219"/>
      <c r="G66" s="203">
        <f t="shared" ref="G66:G88" si="3">F66*E66</f>
        <v>0</v>
      </c>
    </row>
    <row r="67" spans="1:7">
      <c r="A67" s="129" t="s">
        <v>78</v>
      </c>
      <c r="B67" s="215"/>
      <c r="C67" s="52" t="s">
        <v>238</v>
      </c>
      <c r="D67" s="215" t="s">
        <v>359</v>
      </c>
      <c r="E67" s="314">
        <v>70</v>
      </c>
      <c r="F67" s="219"/>
      <c r="G67" s="203">
        <f t="shared" si="3"/>
        <v>0</v>
      </c>
    </row>
    <row r="68" spans="1:7">
      <c r="A68" s="129" t="s">
        <v>79</v>
      </c>
      <c r="B68" s="221" t="s">
        <v>12</v>
      </c>
      <c r="C68" s="50" t="s">
        <v>74</v>
      </c>
      <c r="D68" s="215"/>
      <c r="E68" s="314"/>
      <c r="F68" s="219"/>
      <c r="G68" s="203"/>
    </row>
    <row r="69" spans="1:7">
      <c r="A69" s="129" t="s">
        <v>80</v>
      </c>
      <c r="B69" s="215"/>
      <c r="C69" s="50" t="s">
        <v>70</v>
      </c>
      <c r="D69" s="215" t="s">
        <v>359</v>
      </c>
      <c r="E69" s="314">
        <v>3080</v>
      </c>
      <c r="F69" s="219"/>
      <c r="G69" s="203">
        <f t="shared" si="3"/>
        <v>0</v>
      </c>
    </row>
    <row r="70" spans="1:7">
      <c r="A70" s="129" t="s">
        <v>81</v>
      </c>
      <c r="B70" s="215"/>
      <c r="C70" s="50" t="s">
        <v>71</v>
      </c>
      <c r="D70" s="215" t="s">
        <v>359</v>
      </c>
      <c r="E70" s="314">
        <v>180</v>
      </c>
      <c r="F70" s="219"/>
      <c r="G70" s="203">
        <f t="shared" si="3"/>
        <v>0</v>
      </c>
    </row>
    <row r="71" spans="1:7">
      <c r="A71" s="129" t="s">
        <v>245</v>
      </c>
      <c r="B71" s="215"/>
      <c r="C71" s="50" t="s">
        <v>239</v>
      </c>
      <c r="D71" s="215" t="s">
        <v>359</v>
      </c>
      <c r="E71" s="314">
        <v>230</v>
      </c>
      <c r="F71" s="219"/>
      <c r="G71" s="203">
        <f t="shared" si="3"/>
        <v>0</v>
      </c>
    </row>
    <row r="72" spans="1:7">
      <c r="A72" s="129" t="s">
        <v>246</v>
      </c>
      <c r="B72" s="215"/>
      <c r="C72" s="50" t="s">
        <v>240</v>
      </c>
      <c r="D72" s="215" t="s">
        <v>359</v>
      </c>
      <c r="E72" s="314">
        <v>70</v>
      </c>
      <c r="F72" s="219"/>
      <c r="G72" s="203">
        <f t="shared" si="3"/>
        <v>0</v>
      </c>
    </row>
    <row r="73" spans="1:7">
      <c r="A73" s="129" t="s">
        <v>247</v>
      </c>
      <c r="B73" s="215"/>
      <c r="C73" s="50" t="s">
        <v>241</v>
      </c>
      <c r="D73" s="215" t="s">
        <v>359</v>
      </c>
      <c r="E73" s="314">
        <v>40</v>
      </c>
      <c r="F73" s="219"/>
      <c r="G73" s="203">
        <f t="shared" si="3"/>
        <v>0</v>
      </c>
    </row>
    <row r="74" spans="1:7">
      <c r="A74" s="129" t="s">
        <v>248</v>
      </c>
      <c r="B74" s="215"/>
      <c r="C74" s="50" t="s">
        <v>242</v>
      </c>
      <c r="D74" s="215" t="s">
        <v>359</v>
      </c>
      <c r="E74" s="314">
        <v>30</v>
      </c>
      <c r="F74" s="219"/>
      <c r="G74" s="203">
        <f t="shared" si="3"/>
        <v>0</v>
      </c>
    </row>
    <row r="75" spans="1:7">
      <c r="A75" s="129" t="s">
        <v>249</v>
      </c>
      <c r="B75" s="215"/>
      <c r="C75" s="50" t="s">
        <v>243</v>
      </c>
      <c r="D75" s="215" t="s">
        <v>359</v>
      </c>
      <c r="E75" s="314">
        <v>15</v>
      </c>
      <c r="F75" s="219"/>
      <c r="G75" s="203">
        <f t="shared" si="3"/>
        <v>0</v>
      </c>
    </row>
    <row r="76" spans="1:7">
      <c r="A76" s="129" t="s">
        <v>250</v>
      </c>
      <c r="B76" s="215"/>
      <c r="C76" s="50" t="s">
        <v>244</v>
      </c>
      <c r="D76" s="215" t="s">
        <v>359</v>
      </c>
      <c r="E76" s="314">
        <v>10</v>
      </c>
      <c r="F76" s="219"/>
      <c r="G76" s="203">
        <f t="shared" si="3"/>
        <v>0</v>
      </c>
    </row>
    <row r="77" spans="1:7">
      <c r="A77" s="129" t="s">
        <v>82</v>
      </c>
      <c r="B77" s="221"/>
      <c r="C77" s="50" t="s">
        <v>75</v>
      </c>
      <c r="D77" s="215"/>
      <c r="E77" s="314"/>
      <c r="F77" s="219"/>
      <c r="G77" s="203"/>
    </row>
    <row r="78" spans="1:7">
      <c r="A78" s="129" t="s">
        <v>83</v>
      </c>
      <c r="B78" s="215"/>
      <c r="C78" s="52" t="s">
        <v>254</v>
      </c>
      <c r="D78" s="215" t="s">
        <v>359</v>
      </c>
      <c r="E78" s="314">
        <v>120</v>
      </c>
      <c r="F78" s="219"/>
      <c r="G78" s="203">
        <f t="shared" si="3"/>
        <v>0</v>
      </c>
    </row>
    <row r="79" spans="1:7">
      <c r="A79" s="129" t="s">
        <v>84</v>
      </c>
      <c r="B79" s="215"/>
      <c r="C79" s="52" t="s">
        <v>255</v>
      </c>
      <c r="D79" s="215" t="s">
        <v>359</v>
      </c>
      <c r="E79" s="314">
        <v>85</v>
      </c>
      <c r="F79" s="219"/>
      <c r="G79" s="203">
        <f t="shared" si="3"/>
        <v>0</v>
      </c>
    </row>
    <row r="80" spans="1:7">
      <c r="A80" s="129" t="s">
        <v>252</v>
      </c>
      <c r="B80" s="215"/>
      <c r="C80" s="52" t="s">
        <v>256</v>
      </c>
      <c r="D80" s="215" t="s">
        <v>359</v>
      </c>
      <c r="E80" s="314">
        <v>45</v>
      </c>
      <c r="F80" s="219"/>
      <c r="G80" s="203">
        <f t="shared" si="3"/>
        <v>0</v>
      </c>
    </row>
    <row r="81" spans="1:7">
      <c r="A81" s="129" t="s">
        <v>253</v>
      </c>
      <c r="B81" s="215"/>
      <c r="C81" s="52" t="s">
        <v>257</v>
      </c>
      <c r="D81" s="215" t="s">
        <v>359</v>
      </c>
      <c r="E81" s="314">
        <v>15</v>
      </c>
      <c r="F81" s="219"/>
      <c r="G81" s="203">
        <f t="shared" si="3"/>
        <v>0</v>
      </c>
    </row>
    <row r="82" spans="1:7">
      <c r="A82" s="129" t="s">
        <v>85</v>
      </c>
      <c r="B82" s="215"/>
      <c r="C82" s="50" t="s">
        <v>72</v>
      </c>
      <c r="D82" s="215"/>
      <c r="E82" s="314"/>
      <c r="F82" s="219"/>
      <c r="G82" s="203"/>
    </row>
    <row r="83" spans="1:7">
      <c r="A83" s="129" t="s">
        <v>86</v>
      </c>
      <c r="B83" s="215"/>
      <c r="C83" s="52" t="s">
        <v>251</v>
      </c>
      <c r="D83" s="215" t="s">
        <v>359</v>
      </c>
      <c r="E83" s="314">
        <v>350</v>
      </c>
      <c r="F83" s="219"/>
      <c r="G83" s="203">
        <f t="shared" si="3"/>
        <v>0</v>
      </c>
    </row>
    <row r="84" spans="1:7">
      <c r="A84" s="129" t="s">
        <v>646</v>
      </c>
      <c r="B84" s="221" t="s">
        <v>34</v>
      </c>
      <c r="C84" s="50" t="s">
        <v>35</v>
      </c>
      <c r="D84" s="215"/>
      <c r="E84" s="314"/>
      <c r="F84" s="219"/>
      <c r="G84" s="203"/>
    </row>
    <row r="85" spans="1:7" ht="22.8">
      <c r="A85" s="129" t="s">
        <v>647</v>
      </c>
      <c r="B85" s="215"/>
      <c r="C85" s="50" t="s">
        <v>88</v>
      </c>
      <c r="D85" s="215" t="s">
        <v>92</v>
      </c>
      <c r="E85" s="314">
        <v>10</v>
      </c>
      <c r="F85" s="219"/>
      <c r="G85" s="203">
        <f t="shared" si="3"/>
        <v>0</v>
      </c>
    </row>
    <row r="86" spans="1:7">
      <c r="A86" s="129" t="s">
        <v>648</v>
      </c>
      <c r="B86" s="215"/>
      <c r="C86" s="50" t="s">
        <v>90</v>
      </c>
      <c r="D86" s="215" t="s">
        <v>92</v>
      </c>
      <c r="E86" s="314">
        <v>10</v>
      </c>
      <c r="F86" s="203"/>
      <c r="G86" s="203">
        <f t="shared" si="3"/>
        <v>0</v>
      </c>
    </row>
    <row r="87" spans="1:7" ht="22.8">
      <c r="A87" s="129" t="s">
        <v>649</v>
      </c>
      <c r="B87" s="215"/>
      <c r="C87" s="50" t="s">
        <v>91</v>
      </c>
      <c r="D87" s="215" t="s">
        <v>92</v>
      </c>
      <c r="E87" s="314">
        <v>10</v>
      </c>
      <c r="F87" s="219"/>
      <c r="G87" s="203">
        <f t="shared" si="3"/>
        <v>0</v>
      </c>
    </row>
    <row r="88" spans="1:7" ht="22.8">
      <c r="A88" s="129" t="s">
        <v>650</v>
      </c>
      <c r="B88" s="215"/>
      <c r="C88" s="50" t="s">
        <v>89</v>
      </c>
      <c r="D88" s="215" t="s">
        <v>92</v>
      </c>
      <c r="E88" s="314">
        <v>10</v>
      </c>
      <c r="F88" s="203"/>
      <c r="G88" s="203">
        <f t="shared" si="3"/>
        <v>0</v>
      </c>
    </row>
    <row r="89" spans="1:7" ht="12">
      <c r="A89" s="237">
        <v>2.2999999999999998</v>
      </c>
      <c r="B89" s="238"/>
      <c r="C89" s="239" t="s">
        <v>117</v>
      </c>
      <c r="D89" s="240"/>
      <c r="E89" s="318"/>
      <c r="F89" s="209"/>
      <c r="G89" s="259"/>
    </row>
    <row r="90" spans="1:7">
      <c r="A90" s="128" t="s">
        <v>95</v>
      </c>
      <c r="B90" s="64" t="s">
        <v>14</v>
      </c>
      <c r="C90" s="227" t="s">
        <v>36</v>
      </c>
      <c r="D90" s="64"/>
      <c r="E90" s="319"/>
      <c r="F90" s="228"/>
      <c r="G90" s="260"/>
    </row>
    <row r="91" spans="1:7">
      <c r="A91" s="128" t="s">
        <v>442</v>
      </c>
      <c r="B91" s="64"/>
      <c r="C91" s="229">
        <v>10</v>
      </c>
      <c r="D91" s="215" t="s">
        <v>87</v>
      </c>
      <c r="E91" s="320">
        <v>10.5</v>
      </c>
      <c r="F91" s="230"/>
      <c r="G91" s="203">
        <f>F91*E91</f>
        <v>0</v>
      </c>
    </row>
    <row r="92" spans="1:7">
      <c r="A92" s="128" t="s">
        <v>96</v>
      </c>
      <c r="B92" s="64" t="s">
        <v>14</v>
      </c>
      <c r="C92" s="26" t="s">
        <v>37</v>
      </c>
      <c r="D92" s="64"/>
      <c r="E92" s="320"/>
      <c r="F92" s="230"/>
      <c r="G92" s="203"/>
    </row>
    <row r="93" spans="1:7">
      <c r="A93" s="128" t="s">
        <v>443</v>
      </c>
      <c r="B93" s="64"/>
      <c r="C93" s="26" t="s">
        <v>38</v>
      </c>
      <c r="D93" s="215" t="s">
        <v>87</v>
      </c>
      <c r="E93" s="320">
        <v>20.2</v>
      </c>
      <c r="F93" s="230"/>
      <c r="G93" s="203">
        <f t="shared" ref="G93:G98" si="4">F93*E93</f>
        <v>0</v>
      </c>
    </row>
    <row r="94" spans="1:7">
      <c r="A94" s="128" t="s">
        <v>97</v>
      </c>
      <c r="B94" s="64"/>
      <c r="C94" s="26" t="s">
        <v>39</v>
      </c>
      <c r="D94" s="215" t="s">
        <v>87</v>
      </c>
      <c r="E94" s="320">
        <v>30.3</v>
      </c>
      <c r="F94" s="230"/>
      <c r="G94" s="203">
        <f t="shared" si="4"/>
        <v>0</v>
      </c>
    </row>
    <row r="95" spans="1:7">
      <c r="A95" s="128" t="s">
        <v>98</v>
      </c>
      <c r="B95" s="64"/>
      <c r="C95" s="26" t="s">
        <v>40</v>
      </c>
      <c r="D95" s="215" t="s">
        <v>87</v>
      </c>
      <c r="E95" s="320">
        <v>20.2</v>
      </c>
      <c r="F95" s="230"/>
      <c r="G95" s="203">
        <f t="shared" si="4"/>
        <v>0</v>
      </c>
    </row>
    <row r="96" spans="1:7">
      <c r="A96" s="128" t="s">
        <v>99</v>
      </c>
      <c r="B96" s="64"/>
      <c r="C96" s="26" t="s">
        <v>41</v>
      </c>
      <c r="D96" s="215" t="s">
        <v>87</v>
      </c>
      <c r="E96" s="320">
        <v>30.5</v>
      </c>
      <c r="F96" s="230"/>
      <c r="G96" s="203">
        <f t="shared" si="4"/>
        <v>0</v>
      </c>
    </row>
    <row r="97" spans="1:7">
      <c r="A97" s="128" t="s">
        <v>100</v>
      </c>
      <c r="B97" s="64"/>
      <c r="C97" s="26" t="s">
        <v>42</v>
      </c>
      <c r="D97" s="215" t="s">
        <v>87</v>
      </c>
      <c r="E97" s="320">
        <v>40.4</v>
      </c>
      <c r="F97" s="230"/>
      <c r="G97" s="203">
        <f t="shared" si="4"/>
        <v>0</v>
      </c>
    </row>
    <row r="98" spans="1:7">
      <c r="A98" s="128" t="s">
        <v>101</v>
      </c>
      <c r="B98" s="64"/>
      <c r="C98" s="26" t="s">
        <v>43</v>
      </c>
      <c r="D98" s="215" t="s">
        <v>87</v>
      </c>
      <c r="E98" s="320">
        <v>50.4</v>
      </c>
      <c r="F98" s="230"/>
      <c r="G98" s="203">
        <f t="shared" si="4"/>
        <v>0</v>
      </c>
    </row>
    <row r="99" spans="1:7" ht="15" customHeight="1">
      <c r="A99" s="128" t="s">
        <v>102</v>
      </c>
      <c r="B99" s="68"/>
      <c r="C99" s="261" t="s">
        <v>44</v>
      </c>
      <c r="D99" s="215" t="s">
        <v>87</v>
      </c>
      <c r="E99" s="320">
        <v>0</v>
      </c>
      <c r="F99" s="230"/>
      <c r="G99" s="203" t="s">
        <v>237</v>
      </c>
    </row>
    <row r="100" spans="1:7" ht="12">
      <c r="A100" s="127">
        <v>2.4</v>
      </c>
      <c r="B100" s="68"/>
      <c r="C100" s="101" t="s">
        <v>103</v>
      </c>
      <c r="D100" s="64"/>
      <c r="E100" s="320"/>
      <c r="F100" s="230"/>
      <c r="G100" s="260"/>
    </row>
    <row r="101" spans="1:7">
      <c r="A101" s="128" t="s">
        <v>104</v>
      </c>
      <c r="B101" s="64" t="s">
        <v>21</v>
      </c>
      <c r="C101" s="26" t="s">
        <v>46</v>
      </c>
      <c r="D101" s="64"/>
      <c r="E101" s="320"/>
      <c r="F101" s="230"/>
      <c r="G101" s="260"/>
    </row>
    <row r="102" spans="1:7">
      <c r="A102" s="128" t="s">
        <v>105</v>
      </c>
      <c r="B102" s="64"/>
      <c r="C102" s="26" t="s">
        <v>93</v>
      </c>
      <c r="D102" s="64" t="s">
        <v>342</v>
      </c>
      <c r="E102" s="320">
        <v>325</v>
      </c>
      <c r="F102" s="230"/>
      <c r="G102" s="203">
        <f>F102*E102</f>
        <v>0</v>
      </c>
    </row>
    <row r="103" spans="1:7">
      <c r="A103" s="128" t="s">
        <v>106</v>
      </c>
      <c r="B103" s="64" t="s">
        <v>22</v>
      </c>
      <c r="C103" s="26" t="s">
        <v>47</v>
      </c>
      <c r="D103" s="64"/>
      <c r="E103" s="320"/>
      <c r="F103" s="230"/>
      <c r="G103" s="203"/>
    </row>
    <row r="104" spans="1:7" ht="22.8">
      <c r="A104" s="128" t="s">
        <v>107</v>
      </c>
      <c r="B104" s="64"/>
      <c r="C104" s="26" t="s">
        <v>94</v>
      </c>
      <c r="D104" s="64" t="s">
        <v>359</v>
      </c>
      <c r="E104" s="320">
        <v>1050</v>
      </c>
      <c r="F104" s="230"/>
      <c r="G104" s="203">
        <f>F104*E104</f>
        <v>0</v>
      </c>
    </row>
    <row r="105" spans="1:7" ht="12">
      <c r="A105" s="128" t="s">
        <v>108</v>
      </c>
      <c r="B105" s="64" t="s">
        <v>26</v>
      </c>
      <c r="C105" s="26" t="s">
        <v>1685</v>
      </c>
      <c r="D105" s="64"/>
      <c r="E105" s="320"/>
      <c r="F105" s="230"/>
      <c r="G105" s="203"/>
    </row>
    <row r="106" spans="1:7">
      <c r="A106" s="128" t="s">
        <v>109</v>
      </c>
      <c r="B106" s="64"/>
      <c r="C106" s="38" t="s">
        <v>258</v>
      </c>
      <c r="D106" s="64" t="s">
        <v>342</v>
      </c>
      <c r="E106" s="320">
        <v>750</v>
      </c>
      <c r="F106" s="230"/>
      <c r="G106" s="203">
        <f t="shared" ref="G106:G112" si="5">F106*E106</f>
        <v>0</v>
      </c>
    </row>
    <row r="107" spans="1:7">
      <c r="A107" s="128" t="s">
        <v>110</v>
      </c>
      <c r="B107" s="64"/>
      <c r="C107" s="38" t="s">
        <v>70</v>
      </c>
      <c r="D107" s="64" t="s">
        <v>342</v>
      </c>
      <c r="E107" s="320">
        <v>565</v>
      </c>
      <c r="F107" s="230"/>
      <c r="G107" s="203">
        <f t="shared" si="5"/>
        <v>0</v>
      </c>
    </row>
    <row r="108" spans="1:7">
      <c r="A108" s="128" t="s">
        <v>111</v>
      </c>
      <c r="B108" s="64"/>
      <c r="C108" s="38" t="s">
        <v>259</v>
      </c>
      <c r="D108" s="64" t="s">
        <v>342</v>
      </c>
      <c r="E108" s="320">
        <v>25</v>
      </c>
      <c r="F108" s="230"/>
      <c r="G108" s="203">
        <f t="shared" si="5"/>
        <v>0</v>
      </c>
    </row>
    <row r="109" spans="1:7">
      <c r="A109" s="128" t="s">
        <v>112</v>
      </c>
      <c r="B109" s="64"/>
      <c r="C109" s="38" t="s">
        <v>263</v>
      </c>
      <c r="D109" s="64" t="s">
        <v>342</v>
      </c>
      <c r="E109" s="320">
        <v>40</v>
      </c>
      <c r="F109" s="230"/>
      <c r="G109" s="203">
        <f t="shared" si="5"/>
        <v>0</v>
      </c>
    </row>
    <row r="110" spans="1:7">
      <c r="A110" s="128" t="s">
        <v>260</v>
      </c>
      <c r="B110" s="64"/>
      <c r="C110" s="38" t="s">
        <v>264</v>
      </c>
      <c r="D110" s="64" t="s">
        <v>342</v>
      </c>
      <c r="E110" s="320">
        <v>120</v>
      </c>
      <c r="F110" s="230"/>
      <c r="G110" s="203">
        <f t="shared" si="5"/>
        <v>0</v>
      </c>
    </row>
    <row r="111" spans="1:7">
      <c r="A111" s="128" t="s">
        <v>261</v>
      </c>
      <c r="B111" s="64"/>
      <c r="C111" s="38" t="s">
        <v>265</v>
      </c>
      <c r="D111" s="64" t="s">
        <v>342</v>
      </c>
      <c r="E111" s="320">
        <v>60</v>
      </c>
      <c r="F111" s="230"/>
      <c r="G111" s="203">
        <f t="shared" si="5"/>
        <v>0</v>
      </c>
    </row>
    <row r="112" spans="1:7">
      <c r="A112" s="128" t="s">
        <v>262</v>
      </c>
      <c r="B112" s="64"/>
      <c r="C112" s="38" t="s">
        <v>266</v>
      </c>
      <c r="D112" s="64" t="s">
        <v>342</v>
      </c>
      <c r="E112" s="320">
        <v>10</v>
      </c>
      <c r="F112" s="230"/>
      <c r="G112" s="203">
        <f t="shared" si="5"/>
        <v>0</v>
      </c>
    </row>
    <row r="113" spans="1:7">
      <c r="A113" s="128" t="s">
        <v>113</v>
      </c>
      <c r="B113" s="64" t="s">
        <v>27</v>
      </c>
      <c r="C113" s="26" t="s">
        <v>48</v>
      </c>
      <c r="D113" s="64"/>
      <c r="E113" s="320"/>
      <c r="F113" s="230"/>
      <c r="G113" s="260"/>
    </row>
    <row r="114" spans="1:7">
      <c r="A114" s="128" t="s">
        <v>114</v>
      </c>
      <c r="B114" s="64"/>
      <c r="C114" s="26" t="s">
        <v>270</v>
      </c>
      <c r="D114" s="64" t="s">
        <v>359</v>
      </c>
      <c r="E114" s="320">
        <v>110</v>
      </c>
      <c r="F114" s="230"/>
      <c r="G114" s="203">
        <f>F114*E114</f>
        <v>0</v>
      </c>
    </row>
    <row r="115" spans="1:7">
      <c r="A115" s="128" t="s">
        <v>115</v>
      </c>
      <c r="B115" s="64"/>
      <c r="C115" s="26" t="s">
        <v>271</v>
      </c>
      <c r="D115" s="64" t="s">
        <v>359</v>
      </c>
      <c r="E115" s="320">
        <v>2150</v>
      </c>
      <c r="F115" s="230"/>
      <c r="G115" s="203">
        <f>F115*E115</f>
        <v>0</v>
      </c>
    </row>
    <row r="116" spans="1:7">
      <c r="A116" s="128" t="s">
        <v>116</v>
      </c>
      <c r="B116" s="64"/>
      <c r="C116" s="26" t="s">
        <v>272</v>
      </c>
      <c r="D116" s="64" t="s">
        <v>359</v>
      </c>
      <c r="E116" s="320">
        <v>1870</v>
      </c>
      <c r="F116" s="230"/>
      <c r="G116" s="203">
        <f>F116*E116</f>
        <v>0</v>
      </c>
    </row>
    <row r="117" spans="1:7" ht="15" customHeight="1">
      <c r="A117" s="127">
        <v>2.5</v>
      </c>
      <c r="B117" s="68">
        <v>8.5</v>
      </c>
      <c r="C117" s="112" t="s">
        <v>49</v>
      </c>
      <c r="D117" s="64"/>
      <c r="E117" s="320"/>
      <c r="F117" s="230"/>
      <c r="G117" s="260"/>
    </row>
    <row r="118" spans="1:7" ht="22.8">
      <c r="A118" s="256" t="s">
        <v>558</v>
      </c>
      <c r="B118" s="111"/>
      <c r="C118" s="52" t="s">
        <v>1841</v>
      </c>
      <c r="D118" s="74" t="s">
        <v>5</v>
      </c>
      <c r="E118" s="351">
        <v>280</v>
      </c>
      <c r="F118" s="107"/>
      <c r="G118" s="284">
        <f>E118*F118</f>
        <v>0</v>
      </c>
    </row>
    <row r="119" spans="1:7">
      <c r="A119" s="256" t="s">
        <v>559</v>
      </c>
      <c r="B119" s="111"/>
      <c r="C119" s="52" t="s">
        <v>1842</v>
      </c>
      <c r="D119" s="74" t="s">
        <v>5</v>
      </c>
      <c r="E119" s="351">
        <v>280</v>
      </c>
      <c r="F119" s="107"/>
      <c r="G119" s="284">
        <f>E119*F119</f>
        <v>0</v>
      </c>
    </row>
    <row r="120" spans="1:7" ht="22.8">
      <c r="A120" s="256" t="s">
        <v>560</v>
      </c>
      <c r="B120" s="111"/>
      <c r="C120" s="52" t="s">
        <v>118</v>
      </c>
      <c r="D120" s="74" t="s">
        <v>5</v>
      </c>
      <c r="E120" s="351">
        <v>280</v>
      </c>
      <c r="F120" s="107"/>
      <c r="G120" s="284">
        <f>E120*F120</f>
        <v>0</v>
      </c>
    </row>
    <row r="121" spans="1:7" ht="22.8">
      <c r="A121" s="256" t="s">
        <v>1843</v>
      </c>
      <c r="B121" s="111"/>
      <c r="C121" s="52" t="s">
        <v>1844</v>
      </c>
      <c r="D121" s="74" t="s">
        <v>5</v>
      </c>
      <c r="E121" s="351">
        <v>280</v>
      </c>
      <c r="F121" s="107"/>
      <c r="G121" s="284">
        <f>E121*F121</f>
        <v>0</v>
      </c>
    </row>
    <row r="122" spans="1:7" ht="12">
      <c r="A122" s="127">
        <v>2.6</v>
      </c>
      <c r="B122" s="68"/>
      <c r="C122" s="362" t="s">
        <v>273</v>
      </c>
      <c r="D122" s="110"/>
      <c r="E122" s="320"/>
      <c r="F122" s="230"/>
      <c r="G122" s="262"/>
    </row>
    <row r="123" spans="1:7" ht="34.200000000000003">
      <c r="A123" s="256" t="s">
        <v>119</v>
      </c>
      <c r="B123" s="110"/>
      <c r="C123" s="52" t="s">
        <v>412</v>
      </c>
      <c r="D123" s="110" t="s">
        <v>178</v>
      </c>
      <c r="E123" s="320">
        <v>1</v>
      </c>
      <c r="F123" s="230">
        <v>500000</v>
      </c>
      <c r="G123" s="203">
        <f>E123*F123</f>
        <v>500000</v>
      </c>
    </row>
    <row r="124" spans="1:7" ht="12">
      <c r="A124" s="271" t="s">
        <v>160</v>
      </c>
      <c r="B124" s="272"/>
      <c r="C124" s="272"/>
      <c r="D124" s="272"/>
      <c r="E124" s="316"/>
      <c r="F124" s="273"/>
      <c r="G124" s="61"/>
    </row>
    <row r="125" spans="1:7" ht="12">
      <c r="A125" s="231">
        <v>3</v>
      </c>
      <c r="B125" s="197"/>
      <c r="C125" s="232" t="s">
        <v>274</v>
      </c>
      <c r="D125" s="233"/>
      <c r="E125" s="317"/>
      <c r="F125" s="236"/>
      <c r="G125" s="200"/>
    </row>
    <row r="126" spans="1:7" ht="12">
      <c r="A126" s="231" t="s">
        <v>275</v>
      </c>
      <c r="B126" s="215" t="s">
        <v>51</v>
      </c>
      <c r="C126" s="232" t="s">
        <v>52</v>
      </c>
      <c r="D126" s="233"/>
      <c r="E126" s="317"/>
      <c r="F126" s="236"/>
      <c r="G126" s="208"/>
    </row>
    <row r="127" spans="1:7">
      <c r="A127" s="205" t="s">
        <v>10</v>
      </c>
      <c r="B127" s="215" t="s">
        <v>14</v>
      </c>
      <c r="C127" s="235" t="s">
        <v>53</v>
      </c>
      <c r="D127" s="197" t="s">
        <v>359</v>
      </c>
      <c r="E127" s="317">
        <v>490</v>
      </c>
      <c r="F127" s="236"/>
      <c r="G127" s="208">
        <f>E127*F127</f>
        <v>0</v>
      </c>
    </row>
    <row r="128" spans="1:7" ht="22.8">
      <c r="A128" s="205" t="s">
        <v>11</v>
      </c>
      <c r="B128" s="215"/>
      <c r="C128" s="235" t="s">
        <v>54</v>
      </c>
      <c r="D128" s="197" t="s">
        <v>342</v>
      </c>
      <c r="E128" s="317">
        <v>1160</v>
      </c>
      <c r="F128" s="236"/>
      <c r="G128" s="208">
        <f>E128*F128</f>
        <v>0</v>
      </c>
    </row>
    <row r="129" spans="1:7" ht="12">
      <c r="A129" s="205" t="s">
        <v>276</v>
      </c>
      <c r="B129" s="215"/>
      <c r="C129" s="235" t="s">
        <v>55</v>
      </c>
      <c r="D129" s="233"/>
      <c r="E129" s="317"/>
      <c r="F129" s="236"/>
      <c r="G129" s="208"/>
    </row>
    <row r="130" spans="1:7">
      <c r="A130" s="205" t="s">
        <v>277</v>
      </c>
      <c r="B130" s="215"/>
      <c r="C130" s="235" t="s">
        <v>57</v>
      </c>
      <c r="D130" s="197" t="s">
        <v>342</v>
      </c>
      <c r="E130" s="317">
        <v>175</v>
      </c>
      <c r="F130" s="236"/>
      <c r="G130" s="208">
        <f>E130*F130</f>
        <v>0</v>
      </c>
    </row>
    <row r="131" spans="1:7">
      <c r="A131" s="205" t="s">
        <v>278</v>
      </c>
      <c r="B131" s="215"/>
      <c r="C131" s="235" t="s">
        <v>56</v>
      </c>
      <c r="D131" s="197" t="s">
        <v>342</v>
      </c>
      <c r="E131" s="317">
        <v>120</v>
      </c>
      <c r="F131" s="236"/>
      <c r="G131" s="208">
        <f>E131*F131</f>
        <v>0</v>
      </c>
    </row>
    <row r="132" spans="1:7">
      <c r="A132" s="205" t="s">
        <v>279</v>
      </c>
      <c r="B132" s="215" t="s">
        <v>30</v>
      </c>
      <c r="C132" s="235" t="s">
        <v>60</v>
      </c>
      <c r="D132" s="197"/>
      <c r="E132" s="317"/>
      <c r="F132" s="236"/>
      <c r="G132" s="208"/>
    </row>
    <row r="133" spans="1:7" ht="22.8">
      <c r="A133" s="205" t="s">
        <v>280</v>
      </c>
      <c r="B133" s="215"/>
      <c r="C133" s="235" t="s">
        <v>61</v>
      </c>
      <c r="D133" s="197" t="s">
        <v>342</v>
      </c>
      <c r="E133" s="317">
        <v>500</v>
      </c>
      <c r="F133" s="236"/>
      <c r="G133" s="208">
        <f>E133*F133</f>
        <v>0</v>
      </c>
    </row>
    <row r="134" spans="1:7" ht="12">
      <c r="A134" s="205" t="s">
        <v>281</v>
      </c>
      <c r="B134" s="215"/>
      <c r="C134" s="235" t="s">
        <v>62</v>
      </c>
      <c r="D134" s="233"/>
      <c r="E134" s="317"/>
      <c r="F134" s="236"/>
      <c r="G134" s="208"/>
    </row>
    <row r="135" spans="1:7">
      <c r="A135" s="205" t="s">
        <v>282</v>
      </c>
      <c r="B135" s="215"/>
      <c r="C135" s="235" t="s">
        <v>57</v>
      </c>
      <c r="D135" s="197" t="s">
        <v>342</v>
      </c>
      <c r="E135" s="317">
        <v>75</v>
      </c>
      <c r="F135" s="236"/>
      <c r="G135" s="208">
        <f>E135*F135</f>
        <v>0</v>
      </c>
    </row>
    <row r="136" spans="1:7">
      <c r="A136" s="205" t="s">
        <v>283</v>
      </c>
      <c r="B136" s="215"/>
      <c r="C136" s="235" t="s">
        <v>56</v>
      </c>
      <c r="D136" s="197" t="s">
        <v>342</v>
      </c>
      <c r="E136" s="317">
        <v>50</v>
      </c>
      <c r="F136" s="236"/>
      <c r="G136" s="208">
        <f>E136*F136</f>
        <v>0</v>
      </c>
    </row>
    <row r="137" spans="1:7" ht="22.8">
      <c r="A137" s="205" t="s">
        <v>284</v>
      </c>
      <c r="B137" s="215" t="s">
        <v>69</v>
      </c>
      <c r="C137" s="235" t="s">
        <v>65</v>
      </c>
      <c r="D137" s="197"/>
      <c r="E137" s="317"/>
      <c r="F137" s="236"/>
      <c r="G137" s="208"/>
    </row>
    <row r="138" spans="1:7" ht="22.8">
      <c r="A138" s="205" t="s">
        <v>285</v>
      </c>
      <c r="B138" s="215"/>
      <c r="C138" s="235" t="s">
        <v>399</v>
      </c>
      <c r="D138" s="197" t="s">
        <v>342</v>
      </c>
      <c r="E138" s="317">
        <v>490</v>
      </c>
      <c r="F138" s="236"/>
      <c r="G138" s="208">
        <f>E138*F138</f>
        <v>0</v>
      </c>
    </row>
    <row r="139" spans="1:7" ht="12">
      <c r="A139" s="231" t="s">
        <v>286</v>
      </c>
      <c r="B139" s="215" t="s">
        <v>50</v>
      </c>
      <c r="C139" s="232" t="s">
        <v>63</v>
      </c>
      <c r="D139" s="233"/>
      <c r="E139" s="317"/>
      <c r="F139" s="236"/>
      <c r="G139" s="208"/>
    </row>
    <row r="140" spans="1:7" ht="12">
      <c r="A140" s="231" t="s">
        <v>287</v>
      </c>
      <c r="B140" s="215"/>
      <c r="C140" s="220" t="s">
        <v>269</v>
      </c>
      <c r="D140" s="233"/>
      <c r="E140" s="317"/>
      <c r="F140" s="236"/>
      <c r="G140" s="208"/>
    </row>
    <row r="141" spans="1:7">
      <c r="A141" s="129" t="s">
        <v>161</v>
      </c>
      <c r="B141" s="221" t="s">
        <v>9</v>
      </c>
      <c r="C141" s="50" t="s">
        <v>73</v>
      </c>
      <c r="D141" s="215"/>
      <c r="E141" s="314"/>
      <c r="F141" s="219"/>
      <c r="G141" s="203"/>
    </row>
    <row r="142" spans="1:7">
      <c r="A142" s="129" t="s">
        <v>288</v>
      </c>
      <c r="B142" s="215"/>
      <c r="C142" s="52" t="s">
        <v>314</v>
      </c>
      <c r="D142" s="215" t="s">
        <v>359</v>
      </c>
      <c r="E142" s="314">
        <v>30</v>
      </c>
      <c r="F142" s="219"/>
      <c r="G142" s="203">
        <f>F142*E142</f>
        <v>0</v>
      </c>
    </row>
    <row r="143" spans="1:7">
      <c r="A143" s="129" t="s">
        <v>289</v>
      </c>
      <c r="B143" s="215"/>
      <c r="C143" s="52" t="s">
        <v>315</v>
      </c>
      <c r="D143" s="215" t="s">
        <v>359</v>
      </c>
      <c r="E143" s="314">
        <v>30</v>
      </c>
      <c r="F143" s="219"/>
      <c r="G143" s="203">
        <f>F143*E143</f>
        <v>0</v>
      </c>
    </row>
    <row r="144" spans="1:7">
      <c r="A144" s="129" t="s">
        <v>162</v>
      </c>
      <c r="B144" s="221" t="s">
        <v>12</v>
      </c>
      <c r="C144" s="50" t="s">
        <v>74</v>
      </c>
      <c r="D144" s="215"/>
      <c r="E144" s="314"/>
      <c r="F144" s="219"/>
      <c r="G144" s="203"/>
    </row>
    <row r="145" spans="1:7">
      <c r="A145" s="129" t="s">
        <v>651</v>
      </c>
      <c r="B145" s="215"/>
      <c r="C145" s="50" t="s">
        <v>313</v>
      </c>
      <c r="D145" s="215" t="s">
        <v>359</v>
      </c>
      <c r="E145" s="314">
        <v>30</v>
      </c>
      <c r="F145" s="219"/>
      <c r="G145" s="203">
        <f t="shared" ref="G145:G153" si="6">F145*E145</f>
        <v>0</v>
      </c>
    </row>
    <row r="146" spans="1:7">
      <c r="A146" s="129" t="s">
        <v>652</v>
      </c>
      <c r="B146" s="215"/>
      <c r="C146" s="50" t="s">
        <v>316</v>
      </c>
      <c r="D146" s="215" t="s">
        <v>359</v>
      </c>
      <c r="E146" s="314">
        <v>30</v>
      </c>
      <c r="F146" s="219"/>
      <c r="G146" s="203">
        <f t="shared" si="6"/>
        <v>0</v>
      </c>
    </row>
    <row r="147" spans="1:7">
      <c r="A147" s="129" t="s">
        <v>653</v>
      </c>
      <c r="B147" s="215"/>
      <c r="C147" s="50" t="s">
        <v>317</v>
      </c>
      <c r="D147" s="215" t="s">
        <v>359</v>
      </c>
      <c r="E147" s="314">
        <v>490</v>
      </c>
      <c r="F147" s="219"/>
      <c r="G147" s="203">
        <f t="shared" si="6"/>
        <v>0</v>
      </c>
    </row>
    <row r="148" spans="1:7">
      <c r="A148" s="129" t="s">
        <v>654</v>
      </c>
      <c r="B148" s="215"/>
      <c r="C148" s="50" t="s">
        <v>318</v>
      </c>
      <c r="D148" s="215" t="s">
        <v>359</v>
      </c>
      <c r="E148" s="314">
        <v>450</v>
      </c>
      <c r="F148" s="219"/>
      <c r="G148" s="203">
        <f t="shared" si="6"/>
        <v>0</v>
      </c>
    </row>
    <row r="149" spans="1:7">
      <c r="A149" s="129" t="s">
        <v>655</v>
      </c>
      <c r="B149" s="215"/>
      <c r="C149" s="50" t="s">
        <v>319</v>
      </c>
      <c r="D149" s="215" t="s">
        <v>359</v>
      </c>
      <c r="E149" s="314">
        <v>50</v>
      </c>
      <c r="F149" s="219"/>
      <c r="G149" s="203">
        <f t="shared" si="6"/>
        <v>0</v>
      </c>
    </row>
    <row r="150" spans="1:7">
      <c r="A150" s="129" t="s">
        <v>656</v>
      </c>
      <c r="B150" s="215"/>
      <c r="C150" s="50" t="s">
        <v>320</v>
      </c>
      <c r="D150" s="215" t="s">
        <v>359</v>
      </c>
      <c r="E150" s="314">
        <v>50</v>
      </c>
      <c r="F150" s="219"/>
      <c r="G150" s="203">
        <f t="shared" si="6"/>
        <v>0</v>
      </c>
    </row>
    <row r="151" spans="1:7">
      <c r="A151" s="129" t="s">
        <v>657</v>
      </c>
      <c r="B151" s="215"/>
      <c r="C151" s="50" t="s">
        <v>321</v>
      </c>
      <c r="D151" s="215" t="s">
        <v>359</v>
      </c>
      <c r="E151" s="314">
        <v>10</v>
      </c>
      <c r="F151" s="219"/>
      <c r="G151" s="203">
        <f t="shared" si="6"/>
        <v>0</v>
      </c>
    </row>
    <row r="152" spans="1:7">
      <c r="A152" s="129" t="s">
        <v>658</v>
      </c>
      <c r="B152" s="215"/>
      <c r="C152" s="50" t="s">
        <v>322</v>
      </c>
      <c r="D152" s="215" t="s">
        <v>359</v>
      </c>
      <c r="E152" s="314">
        <v>120</v>
      </c>
      <c r="F152" s="219"/>
      <c r="G152" s="203">
        <f t="shared" si="6"/>
        <v>0</v>
      </c>
    </row>
    <row r="153" spans="1:7">
      <c r="A153" s="129" t="s">
        <v>659</v>
      </c>
      <c r="B153" s="215"/>
      <c r="C153" s="50" t="s">
        <v>323</v>
      </c>
      <c r="D153" s="215" t="s">
        <v>359</v>
      </c>
      <c r="E153" s="314">
        <v>20</v>
      </c>
      <c r="F153" s="219"/>
      <c r="G153" s="203">
        <f t="shared" si="6"/>
        <v>0</v>
      </c>
    </row>
    <row r="154" spans="1:7">
      <c r="A154" s="129" t="s">
        <v>660</v>
      </c>
      <c r="B154" s="221"/>
      <c r="C154" s="50" t="s">
        <v>75</v>
      </c>
      <c r="D154" s="215"/>
      <c r="E154" s="314"/>
      <c r="F154" s="219"/>
      <c r="G154" s="203"/>
    </row>
    <row r="155" spans="1:7">
      <c r="A155" s="129" t="s">
        <v>661</v>
      </c>
      <c r="B155" s="215"/>
      <c r="C155" s="52" t="s">
        <v>324</v>
      </c>
      <c r="D155" s="215" t="s">
        <v>359</v>
      </c>
      <c r="E155" s="314">
        <v>50</v>
      </c>
      <c r="F155" s="219"/>
      <c r="G155" s="203">
        <f>F155*E155</f>
        <v>0</v>
      </c>
    </row>
    <row r="156" spans="1:7">
      <c r="A156" s="129" t="s">
        <v>662</v>
      </c>
      <c r="B156" s="215"/>
      <c r="C156" s="52" t="s">
        <v>325</v>
      </c>
      <c r="D156" s="215" t="s">
        <v>359</v>
      </c>
      <c r="E156" s="314">
        <v>10</v>
      </c>
      <c r="F156" s="219"/>
      <c r="G156" s="203">
        <f>F156*E156</f>
        <v>0</v>
      </c>
    </row>
    <row r="157" spans="1:7">
      <c r="A157" s="129" t="s">
        <v>290</v>
      </c>
      <c r="B157" s="215"/>
      <c r="C157" s="50" t="s">
        <v>72</v>
      </c>
      <c r="D157" s="215"/>
      <c r="E157" s="314"/>
      <c r="F157" s="219"/>
      <c r="G157" s="203"/>
    </row>
    <row r="158" spans="1:7">
      <c r="A158" s="129" t="s">
        <v>291</v>
      </c>
      <c r="B158" s="215"/>
      <c r="C158" s="52" t="s">
        <v>326</v>
      </c>
      <c r="D158" s="215" t="s">
        <v>359</v>
      </c>
      <c r="E158" s="314">
        <v>50</v>
      </c>
      <c r="F158" s="219"/>
      <c r="G158" s="203">
        <f>F158*E158</f>
        <v>0</v>
      </c>
    </row>
    <row r="159" spans="1:7">
      <c r="A159" s="129" t="s">
        <v>292</v>
      </c>
      <c r="B159" s="221" t="s">
        <v>34</v>
      </c>
      <c r="C159" s="50" t="s">
        <v>35</v>
      </c>
      <c r="D159" s="215"/>
      <c r="E159" s="314"/>
      <c r="F159" s="219"/>
      <c r="G159" s="203"/>
    </row>
    <row r="160" spans="1:7" ht="22.8">
      <c r="A160" s="129" t="s">
        <v>293</v>
      </c>
      <c r="B160" s="215"/>
      <c r="C160" s="50" t="s">
        <v>88</v>
      </c>
      <c r="D160" s="215" t="s">
        <v>92</v>
      </c>
      <c r="E160" s="314">
        <v>10</v>
      </c>
      <c r="F160" s="219"/>
      <c r="G160" s="203">
        <f>F160*E160</f>
        <v>0</v>
      </c>
    </row>
    <row r="161" spans="1:7">
      <c r="A161" s="129" t="s">
        <v>294</v>
      </c>
      <c r="B161" s="215"/>
      <c r="C161" s="50" t="s">
        <v>90</v>
      </c>
      <c r="D161" s="215" t="s">
        <v>92</v>
      </c>
      <c r="E161" s="314">
        <v>8</v>
      </c>
      <c r="F161" s="203"/>
      <c r="G161" s="203">
        <f>F161*E161</f>
        <v>0</v>
      </c>
    </row>
    <row r="162" spans="1:7" ht="22.8">
      <c r="A162" s="129" t="s">
        <v>663</v>
      </c>
      <c r="B162" s="215"/>
      <c r="C162" s="50" t="s">
        <v>91</v>
      </c>
      <c r="D162" s="215" t="s">
        <v>92</v>
      </c>
      <c r="E162" s="314">
        <v>10</v>
      </c>
      <c r="F162" s="219"/>
      <c r="G162" s="203">
        <f>F162*E162</f>
        <v>0</v>
      </c>
    </row>
    <row r="163" spans="1:7" ht="22.8">
      <c r="A163" s="129" t="s">
        <v>664</v>
      </c>
      <c r="B163" s="215"/>
      <c r="C163" s="50" t="s">
        <v>89</v>
      </c>
      <c r="D163" s="215" t="s">
        <v>92</v>
      </c>
      <c r="E163" s="314">
        <v>6</v>
      </c>
      <c r="F163" s="203"/>
      <c r="G163" s="203">
        <f>F163*E163</f>
        <v>0</v>
      </c>
    </row>
    <row r="164" spans="1:7" ht="12">
      <c r="A164" s="237" t="s">
        <v>295</v>
      </c>
      <c r="B164" s="238"/>
      <c r="C164" s="239" t="s">
        <v>117</v>
      </c>
      <c r="D164" s="240"/>
      <c r="E164" s="318"/>
      <c r="F164" s="209"/>
      <c r="G164" s="259"/>
    </row>
    <row r="165" spans="1:7">
      <c r="A165" s="128" t="s">
        <v>163</v>
      </c>
      <c r="B165" s="64" t="s">
        <v>14</v>
      </c>
      <c r="C165" s="227" t="s">
        <v>36</v>
      </c>
      <c r="D165" s="64"/>
      <c r="E165" s="319"/>
      <c r="F165" s="228"/>
      <c r="G165" s="260"/>
    </row>
    <row r="166" spans="1:7">
      <c r="A166" s="128" t="s">
        <v>665</v>
      </c>
      <c r="B166" s="64"/>
      <c r="C166" s="229">
        <v>10</v>
      </c>
      <c r="D166" s="215" t="s">
        <v>87</v>
      </c>
      <c r="E166" s="320">
        <v>2.5</v>
      </c>
      <c r="F166" s="230"/>
      <c r="G166" s="203">
        <f>F166*E166</f>
        <v>0</v>
      </c>
    </row>
    <row r="167" spans="1:7">
      <c r="A167" s="128" t="s">
        <v>164</v>
      </c>
      <c r="B167" s="64" t="s">
        <v>14</v>
      </c>
      <c r="C167" s="26" t="s">
        <v>37</v>
      </c>
      <c r="D167" s="64"/>
      <c r="E167" s="320"/>
      <c r="F167" s="230"/>
      <c r="G167" s="203"/>
    </row>
    <row r="168" spans="1:7">
      <c r="A168" s="128" t="s">
        <v>666</v>
      </c>
      <c r="B168" s="64"/>
      <c r="C168" s="26" t="s">
        <v>38</v>
      </c>
      <c r="D168" s="215" t="s">
        <v>87</v>
      </c>
      <c r="E168" s="320">
        <v>4.5</v>
      </c>
      <c r="F168" s="230"/>
      <c r="G168" s="203">
        <f t="shared" ref="G168:G173" si="7">F168*E168</f>
        <v>0</v>
      </c>
    </row>
    <row r="169" spans="1:7">
      <c r="A169" s="128" t="s">
        <v>296</v>
      </c>
      <c r="B169" s="64"/>
      <c r="C169" s="26" t="s">
        <v>39</v>
      </c>
      <c r="D169" s="215" t="s">
        <v>87</v>
      </c>
      <c r="E169" s="320">
        <v>6.5</v>
      </c>
      <c r="F169" s="230"/>
      <c r="G169" s="203">
        <f t="shared" si="7"/>
        <v>0</v>
      </c>
    </row>
    <row r="170" spans="1:7">
      <c r="A170" s="128" t="s">
        <v>297</v>
      </c>
      <c r="B170" s="64"/>
      <c r="C170" s="26" t="s">
        <v>40</v>
      </c>
      <c r="D170" s="215" t="s">
        <v>87</v>
      </c>
      <c r="E170" s="320">
        <v>6.5</v>
      </c>
      <c r="F170" s="230"/>
      <c r="G170" s="203">
        <f t="shared" si="7"/>
        <v>0</v>
      </c>
    </row>
    <row r="171" spans="1:7">
      <c r="A171" s="128" t="s">
        <v>298</v>
      </c>
      <c r="B171" s="64"/>
      <c r="C171" s="26" t="s">
        <v>41</v>
      </c>
      <c r="D171" s="215" t="s">
        <v>87</v>
      </c>
      <c r="E171" s="320">
        <v>8.5</v>
      </c>
      <c r="F171" s="230"/>
      <c r="G171" s="203">
        <f t="shared" si="7"/>
        <v>0</v>
      </c>
    </row>
    <row r="172" spans="1:7">
      <c r="A172" s="128" t="s">
        <v>299</v>
      </c>
      <c r="B172" s="64"/>
      <c r="C172" s="26" t="s">
        <v>42</v>
      </c>
      <c r="D172" s="215" t="s">
        <v>87</v>
      </c>
      <c r="E172" s="320">
        <v>8.5</v>
      </c>
      <c r="F172" s="230"/>
      <c r="G172" s="203">
        <f t="shared" si="7"/>
        <v>0</v>
      </c>
    </row>
    <row r="173" spans="1:7">
      <c r="A173" s="128" t="s">
        <v>300</v>
      </c>
      <c r="B173" s="64"/>
      <c r="C173" s="26" t="s">
        <v>43</v>
      </c>
      <c r="D173" s="215" t="s">
        <v>87</v>
      </c>
      <c r="E173" s="320">
        <v>6.5</v>
      </c>
      <c r="F173" s="230"/>
      <c r="G173" s="203">
        <f t="shared" si="7"/>
        <v>0</v>
      </c>
    </row>
    <row r="174" spans="1:7">
      <c r="A174" s="128" t="s">
        <v>301</v>
      </c>
      <c r="B174" s="68"/>
      <c r="C174" s="261" t="s">
        <v>44</v>
      </c>
      <c r="D174" s="215" t="s">
        <v>87</v>
      </c>
      <c r="E174" s="320">
        <v>0</v>
      </c>
      <c r="F174" s="230"/>
      <c r="G174" s="203" t="s">
        <v>237</v>
      </c>
    </row>
    <row r="175" spans="1:7" ht="12">
      <c r="A175" s="127" t="s">
        <v>302</v>
      </c>
      <c r="B175" s="68"/>
      <c r="C175" s="101" t="s">
        <v>103</v>
      </c>
      <c r="D175" s="64"/>
      <c r="E175" s="320"/>
      <c r="F175" s="230"/>
      <c r="G175" s="260"/>
    </row>
    <row r="176" spans="1:7">
      <c r="A176" s="128" t="s">
        <v>165</v>
      </c>
      <c r="B176" s="64" t="s">
        <v>21</v>
      </c>
      <c r="C176" s="26" t="s">
        <v>46</v>
      </c>
      <c r="D176" s="64"/>
      <c r="E176" s="320"/>
      <c r="F176" s="230"/>
      <c r="G176" s="260"/>
    </row>
    <row r="177" spans="1:7">
      <c r="A177" s="128" t="s">
        <v>303</v>
      </c>
      <c r="B177" s="64"/>
      <c r="C177" s="26" t="s">
        <v>93</v>
      </c>
      <c r="D177" s="64" t="s">
        <v>342</v>
      </c>
      <c r="E177" s="320">
        <v>190</v>
      </c>
      <c r="F177" s="230"/>
      <c r="G177" s="203">
        <f>F177*E177</f>
        <v>0</v>
      </c>
    </row>
    <row r="178" spans="1:7">
      <c r="A178" s="128" t="s">
        <v>166</v>
      </c>
      <c r="B178" s="64" t="s">
        <v>22</v>
      </c>
      <c r="C178" s="26" t="s">
        <v>47</v>
      </c>
      <c r="D178" s="64"/>
      <c r="E178" s="320"/>
      <c r="F178" s="230"/>
      <c r="G178" s="203"/>
    </row>
    <row r="179" spans="1:7" ht="22.8">
      <c r="A179" s="128" t="s">
        <v>304</v>
      </c>
      <c r="B179" s="64"/>
      <c r="C179" s="26" t="s">
        <v>94</v>
      </c>
      <c r="D179" s="64" t="s">
        <v>359</v>
      </c>
      <c r="E179" s="320">
        <v>425</v>
      </c>
      <c r="F179" s="230"/>
      <c r="G179" s="203">
        <f>F179*E179</f>
        <v>0</v>
      </c>
    </row>
    <row r="180" spans="1:7" ht="12">
      <c r="A180" s="128" t="s">
        <v>167</v>
      </c>
      <c r="B180" s="64" t="s">
        <v>26</v>
      </c>
      <c r="C180" s="26" t="s">
        <v>1685</v>
      </c>
      <c r="D180" s="64"/>
      <c r="E180" s="320"/>
      <c r="F180" s="230"/>
      <c r="G180" s="203"/>
    </row>
    <row r="181" spans="1:7">
      <c r="A181" s="128" t="s">
        <v>305</v>
      </c>
      <c r="B181" s="64"/>
      <c r="C181" s="38" t="s">
        <v>327</v>
      </c>
      <c r="D181" s="64" t="s">
        <v>342</v>
      </c>
      <c r="E181" s="320">
        <v>120</v>
      </c>
      <c r="F181" s="230"/>
      <c r="G181" s="203">
        <f t="shared" ref="G181:G186" si="8">F181*E181</f>
        <v>0</v>
      </c>
    </row>
    <row r="182" spans="1:7">
      <c r="A182" s="128" t="s">
        <v>306</v>
      </c>
      <c r="B182" s="64"/>
      <c r="C182" s="38" t="s">
        <v>328</v>
      </c>
      <c r="D182" s="64" t="s">
        <v>342</v>
      </c>
      <c r="E182" s="320">
        <v>40</v>
      </c>
      <c r="F182" s="230"/>
      <c r="G182" s="203">
        <f t="shared" si="8"/>
        <v>0</v>
      </c>
    </row>
    <row r="183" spans="1:7">
      <c r="A183" s="128" t="s">
        <v>307</v>
      </c>
      <c r="B183" s="64"/>
      <c r="C183" s="38" t="s">
        <v>329</v>
      </c>
      <c r="D183" s="64" t="s">
        <v>342</v>
      </c>
      <c r="E183" s="320">
        <v>10</v>
      </c>
      <c r="F183" s="230"/>
      <c r="G183" s="203">
        <f t="shared" si="8"/>
        <v>0</v>
      </c>
    </row>
    <row r="184" spans="1:7">
      <c r="A184" s="128" t="s">
        <v>308</v>
      </c>
      <c r="B184" s="64"/>
      <c r="C184" s="38" t="s">
        <v>330</v>
      </c>
      <c r="D184" s="64" t="s">
        <v>342</v>
      </c>
      <c r="E184" s="320">
        <v>140</v>
      </c>
      <c r="F184" s="230"/>
      <c r="G184" s="203">
        <f t="shared" si="8"/>
        <v>0</v>
      </c>
    </row>
    <row r="185" spans="1:7">
      <c r="A185" s="128" t="s">
        <v>309</v>
      </c>
      <c r="B185" s="64"/>
      <c r="C185" s="38" t="s">
        <v>331</v>
      </c>
      <c r="D185" s="64" t="s">
        <v>342</v>
      </c>
      <c r="E185" s="320">
        <v>30</v>
      </c>
      <c r="F185" s="230"/>
      <c r="G185" s="203">
        <f t="shared" si="8"/>
        <v>0</v>
      </c>
    </row>
    <row r="186" spans="1:7">
      <c r="A186" s="128" t="s">
        <v>310</v>
      </c>
      <c r="B186" s="64"/>
      <c r="C186" s="38" t="s">
        <v>332</v>
      </c>
      <c r="D186" s="64" t="s">
        <v>342</v>
      </c>
      <c r="E186" s="320">
        <v>10</v>
      </c>
      <c r="F186" s="230"/>
      <c r="G186" s="203">
        <f t="shared" si="8"/>
        <v>0</v>
      </c>
    </row>
    <row r="187" spans="1:7">
      <c r="A187" s="128" t="s">
        <v>168</v>
      </c>
      <c r="B187" s="64" t="s">
        <v>27</v>
      </c>
      <c r="C187" s="26" t="s">
        <v>48</v>
      </c>
      <c r="D187" s="64"/>
      <c r="E187" s="320"/>
      <c r="F187" s="230"/>
      <c r="G187" s="260"/>
    </row>
    <row r="188" spans="1:7">
      <c r="A188" s="128" t="s">
        <v>311</v>
      </c>
      <c r="B188" s="64"/>
      <c r="C188" s="26" t="s">
        <v>270</v>
      </c>
      <c r="D188" s="64" t="s">
        <v>359</v>
      </c>
      <c r="E188" s="320">
        <v>230</v>
      </c>
      <c r="F188" s="230"/>
      <c r="G188" s="203">
        <f>F188*E188</f>
        <v>0</v>
      </c>
    </row>
    <row r="189" spans="1:7">
      <c r="A189" s="128" t="s">
        <v>312</v>
      </c>
      <c r="B189" s="64"/>
      <c r="C189" s="26" t="s">
        <v>271</v>
      </c>
      <c r="D189" s="64" t="s">
        <v>359</v>
      </c>
      <c r="E189" s="320">
        <v>925</v>
      </c>
      <c r="F189" s="230"/>
      <c r="G189" s="203">
        <f>F189*E189</f>
        <v>0</v>
      </c>
    </row>
    <row r="190" spans="1:7" ht="12">
      <c r="A190" s="127">
        <v>3.5</v>
      </c>
      <c r="B190" s="68"/>
      <c r="C190" s="52" t="s">
        <v>273</v>
      </c>
      <c r="D190" s="110"/>
      <c r="E190" s="320"/>
      <c r="F190" s="230"/>
      <c r="G190" s="262"/>
    </row>
    <row r="191" spans="1:7" ht="34.200000000000003">
      <c r="A191" s="256" t="s">
        <v>169</v>
      </c>
      <c r="B191" s="110"/>
      <c r="C191" s="52" t="s">
        <v>412</v>
      </c>
      <c r="D191" s="110" t="s">
        <v>178</v>
      </c>
      <c r="E191" s="320">
        <v>2</v>
      </c>
      <c r="F191" s="230">
        <v>350000</v>
      </c>
      <c r="G191" s="203">
        <f>E191*F191</f>
        <v>700000</v>
      </c>
    </row>
    <row r="192" spans="1:7" ht="12">
      <c r="A192" s="271" t="s">
        <v>333</v>
      </c>
      <c r="B192" s="272"/>
      <c r="C192" s="272"/>
      <c r="D192" s="272"/>
      <c r="E192" s="316"/>
      <c r="F192" s="273"/>
      <c r="G192" s="61"/>
    </row>
    <row r="193" spans="1:7" ht="24">
      <c r="A193" s="162">
        <v>4</v>
      </c>
      <c r="B193" s="163"/>
      <c r="C193" s="212" t="s">
        <v>483</v>
      </c>
      <c r="D193" s="213"/>
      <c r="E193" s="321"/>
      <c r="F193" s="92"/>
      <c r="G193" s="92"/>
    </row>
    <row r="194" spans="1:7" ht="12">
      <c r="A194" s="214" t="s">
        <v>424</v>
      </c>
      <c r="B194" s="215" t="s">
        <v>51</v>
      </c>
      <c r="C194" s="216" t="s">
        <v>52</v>
      </c>
      <c r="D194" s="217"/>
      <c r="E194" s="314"/>
      <c r="F194" s="218"/>
      <c r="G194" s="203"/>
    </row>
    <row r="195" spans="1:7">
      <c r="A195" s="129" t="s">
        <v>425</v>
      </c>
      <c r="B195" s="215" t="s">
        <v>14</v>
      </c>
      <c r="C195" s="50" t="s">
        <v>53</v>
      </c>
      <c r="D195" s="215" t="s">
        <v>359</v>
      </c>
      <c r="E195" s="314">
        <v>75</v>
      </c>
      <c r="F195" s="219"/>
      <c r="G195" s="203">
        <f>E195*F195</f>
        <v>0</v>
      </c>
    </row>
    <row r="196" spans="1:7" ht="22.8">
      <c r="A196" s="129" t="s">
        <v>426</v>
      </c>
      <c r="B196" s="215"/>
      <c r="C196" s="50" t="s">
        <v>54</v>
      </c>
      <c r="D196" s="215" t="s">
        <v>342</v>
      </c>
      <c r="E196" s="314">
        <v>82.5</v>
      </c>
      <c r="F196" s="219"/>
      <c r="G196" s="203">
        <f t="shared" ref="G196:G236" si="9">E196*F196</f>
        <v>0</v>
      </c>
    </row>
    <row r="197" spans="1:7" ht="12">
      <c r="A197" s="129" t="s">
        <v>427</v>
      </c>
      <c r="B197" s="215"/>
      <c r="C197" s="50" t="s">
        <v>55</v>
      </c>
      <c r="D197" s="217"/>
      <c r="E197" s="314">
        <v>0</v>
      </c>
      <c r="F197" s="219"/>
      <c r="G197" s="203">
        <f t="shared" si="9"/>
        <v>0</v>
      </c>
    </row>
    <row r="198" spans="1:7">
      <c r="A198" s="129" t="s">
        <v>428</v>
      </c>
      <c r="B198" s="215"/>
      <c r="C198" s="50" t="s">
        <v>57</v>
      </c>
      <c r="D198" s="215" t="s">
        <v>342</v>
      </c>
      <c r="E198" s="314">
        <v>22.5</v>
      </c>
      <c r="F198" s="219"/>
      <c r="G198" s="203">
        <f t="shared" si="9"/>
        <v>0</v>
      </c>
    </row>
    <row r="199" spans="1:7">
      <c r="A199" s="129" t="s">
        <v>429</v>
      </c>
      <c r="B199" s="215"/>
      <c r="C199" s="50" t="s">
        <v>56</v>
      </c>
      <c r="D199" s="215" t="s">
        <v>342</v>
      </c>
      <c r="E199" s="314">
        <v>22.5</v>
      </c>
      <c r="F199" s="219"/>
      <c r="G199" s="203">
        <f t="shared" si="9"/>
        <v>0</v>
      </c>
    </row>
    <row r="200" spans="1:7">
      <c r="A200" s="129" t="s">
        <v>430</v>
      </c>
      <c r="B200" s="215" t="s">
        <v>30</v>
      </c>
      <c r="C200" s="50" t="s">
        <v>60</v>
      </c>
      <c r="D200" s="215"/>
      <c r="E200" s="314">
        <v>0</v>
      </c>
      <c r="F200" s="219"/>
      <c r="G200" s="203">
        <f t="shared" si="9"/>
        <v>0</v>
      </c>
    </row>
    <row r="201" spans="1:7" ht="22.8">
      <c r="A201" s="129" t="s">
        <v>431</v>
      </c>
      <c r="B201" s="215"/>
      <c r="C201" s="50" t="s">
        <v>61</v>
      </c>
      <c r="D201" s="215" t="s">
        <v>342</v>
      </c>
      <c r="E201" s="314">
        <v>15</v>
      </c>
      <c r="F201" s="219"/>
      <c r="G201" s="203">
        <f t="shared" si="9"/>
        <v>0</v>
      </c>
    </row>
    <row r="202" spans="1:7" ht="12">
      <c r="A202" s="129" t="s">
        <v>432</v>
      </c>
      <c r="B202" s="215"/>
      <c r="C202" s="50" t="s">
        <v>62</v>
      </c>
      <c r="D202" s="217"/>
      <c r="E202" s="314">
        <v>0</v>
      </c>
      <c r="F202" s="219"/>
      <c r="G202" s="203">
        <f t="shared" si="9"/>
        <v>0</v>
      </c>
    </row>
    <row r="203" spans="1:7">
      <c r="A203" s="129" t="s">
        <v>433</v>
      </c>
      <c r="B203" s="215"/>
      <c r="C203" s="50" t="s">
        <v>57</v>
      </c>
      <c r="D203" s="215" t="s">
        <v>342</v>
      </c>
      <c r="E203" s="314">
        <v>7.5</v>
      </c>
      <c r="F203" s="219"/>
      <c r="G203" s="203">
        <f t="shared" si="9"/>
        <v>0</v>
      </c>
    </row>
    <row r="204" spans="1:7">
      <c r="A204" s="129" t="s">
        <v>434</v>
      </c>
      <c r="B204" s="215"/>
      <c r="C204" s="50" t="s">
        <v>56</v>
      </c>
      <c r="D204" s="215" t="s">
        <v>342</v>
      </c>
      <c r="E204" s="314">
        <v>7.5</v>
      </c>
      <c r="F204" s="219"/>
      <c r="G204" s="203">
        <f t="shared" si="9"/>
        <v>0</v>
      </c>
    </row>
    <row r="205" spans="1:7" ht="12" customHeight="1">
      <c r="A205" s="129" t="s">
        <v>1663</v>
      </c>
      <c r="B205" s="215" t="s">
        <v>69</v>
      </c>
      <c r="C205" s="50" t="s">
        <v>65</v>
      </c>
      <c r="D205" s="215"/>
      <c r="E205" s="314">
        <v>0</v>
      </c>
      <c r="F205" s="219"/>
      <c r="G205" s="203">
        <f t="shared" si="9"/>
        <v>0</v>
      </c>
    </row>
    <row r="206" spans="1:7" ht="22.8">
      <c r="A206" s="129" t="s">
        <v>1664</v>
      </c>
      <c r="B206" s="215"/>
      <c r="C206" s="50" t="s">
        <v>399</v>
      </c>
      <c r="D206" s="215" t="s">
        <v>342</v>
      </c>
      <c r="E206" s="314">
        <v>15</v>
      </c>
      <c r="F206" s="219"/>
      <c r="G206" s="203">
        <f t="shared" si="9"/>
        <v>0</v>
      </c>
    </row>
    <row r="207" spans="1:7" ht="12">
      <c r="A207" s="214" t="s">
        <v>435</v>
      </c>
      <c r="B207" s="215" t="s">
        <v>50</v>
      </c>
      <c r="C207" s="216" t="s">
        <v>63</v>
      </c>
      <c r="D207" s="217"/>
      <c r="E207" s="314">
        <v>0</v>
      </c>
      <c r="F207" s="218"/>
      <c r="G207" s="203">
        <f t="shared" si="9"/>
        <v>0</v>
      </c>
    </row>
    <row r="208" spans="1:7" ht="12">
      <c r="A208" s="214"/>
      <c r="B208" s="215"/>
      <c r="C208" s="220" t="s">
        <v>269</v>
      </c>
      <c r="D208" s="217"/>
      <c r="E208" s="314">
        <v>0</v>
      </c>
      <c r="F208" s="218"/>
      <c r="G208" s="203">
        <f t="shared" si="9"/>
        <v>0</v>
      </c>
    </row>
    <row r="209" spans="1:7">
      <c r="A209" s="129" t="s">
        <v>1665</v>
      </c>
      <c r="B209" s="221" t="s">
        <v>12</v>
      </c>
      <c r="C209" s="50" t="s">
        <v>74</v>
      </c>
      <c r="D209" s="215"/>
      <c r="E209" s="314">
        <v>0</v>
      </c>
      <c r="F209" s="219"/>
      <c r="G209" s="203">
        <f t="shared" si="9"/>
        <v>0</v>
      </c>
    </row>
    <row r="210" spans="1:7">
      <c r="A210" s="129" t="s">
        <v>1666</v>
      </c>
      <c r="B210" s="215"/>
      <c r="C210" s="50" t="s">
        <v>330</v>
      </c>
      <c r="D210" s="215" t="s">
        <v>359</v>
      </c>
      <c r="E210" s="314">
        <v>165</v>
      </c>
      <c r="F210" s="219"/>
      <c r="G210" s="203">
        <f t="shared" si="9"/>
        <v>0</v>
      </c>
    </row>
    <row r="211" spans="1:7">
      <c r="A211" s="129" t="s">
        <v>1667</v>
      </c>
      <c r="B211" s="215"/>
      <c r="C211" s="50" t="s">
        <v>482</v>
      </c>
      <c r="D211" s="215" t="s">
        <v>359</v>
      </c>
      <c r="E211" s="314">
        <v>22.5</v>
      </c>
      <c r="F211" s="219"/>
      <c r="G211" s="203">
        <f t="shared" si="9"/>
        <v>0</v>
      </c>
    </row>
    <row r="212" spans="1:7">
      <c r="A212" s="129" t="s">
        <v>1668</v>
      </c>
      <c r="B212" s="221"/>
      <c r="C212" s="50" t="s">
        <v>75</v>
      </c>
      <c r="D212" s="215"/>
      <c r="E212" s="314">
        <v>0</v>
      </c>
      <c r="F212" s="219"/>
      <c r="G212" s="203">
        <f t="shared" si="9"/>
        <v>0</v>
      </c>
    </row>
    <row r="213" spans="1:7">
      <c r="A213" s="129" t="s">
        <v>1669</v>
      </c>
      <c r="B213" s="215"/>
      <c r="C213" s="52" t="s">
        <v>413</v>
      </c>
      <c r="D213" s="215" t="s">
        <v>359</v>
      </c>
      <c r="E213" s="314">
        <v>3</v>
      </c>
      <c r="F213" s="219"/>
      <c r="G213" s="203">
        <f t="shared" si="9"/>
        <v>0</v>
      </c>
    </row>
    <row r="214" spans="1:7">
      <c r="A214" s="129" t="s">
        <v>1670</v>
      </c>
      <c r="B214" s="215"/>
      <c r="C214" s="50" t="s">
        <v>72</v>
      </c>
      <c r="D214" s="215"/>
      <c r="E214" s="314">
        <v>0</v>
      </c>
      <c r="F214" s="219"/>
      <c r="G214" s="203">
        <f t="shared" si="9"/>
        <v>0</v>
      </c>
    </row>
    <row r="215" spans="1:7">
      <c r="A215" s="129" t="s">
        <v>1671</v>
      </c>
      <c r="B215" s="215"/>
      <c r="C215" s="52" t="s">
        <v>413</v>
      </c>
      <c r="D215" s="215" t="s">
        <v>359</v>
      </c>
      <c r="E215" s="314">
        <v>3</v>
      </c>
      <c r="F215" s="219"/>
      <c r="G215" s="203">
        <f t="shared" si="9"/>
        <v>0</v>
      </c>
    </row>
    <row r="216" spans="1:7">
      <c r="A216" s="129" t="s">
        <v>436</v>
      </c>
      <c r="B216" s="221" t="s">
        <v>34</v>
      </c>
      <c r="C216" s="50" t="s">
        <v>35</v>
      </c>
      <c r="D216" s="215"/>
      <c r="E216" s="314">
        <v>0</v>
      </c>
      <c r="F216" s="219"/>
      <c r="G216" s="203">
        <f t="shared" si="9"/>
        <v>0</v>
      </c>
    </row>
    <row r="217" spans="1:7" ht="22.8">
      <c r="A217" s="129" t="s">
        <v>437</v>
      </c>
      <c r="B217" s="215"/>
      <c r="C217" s="50" t="s">
        <v>88</v>
      </c>
      <c r="D217" s="215" t="s">
        <v>92</v>
      </c>
      <c r="E217" s="314">
        <v>4.5</v>
      </c>
      <c r="F217" s="219"/>
      <c r="G217" s="203">
        <f t="shared" si="9"/>
        <v>0</v>
      </c>
    </row>
    <row r="218" spans="1:7" ht="22.8">
      <c r="A218" s="129" t="s">
        <v>438</v>
      </c>
      <c r="B218" s="215"/>
      <c r="C218" s="50" t="s">
        <v>91</v>
      </c>
      <c r="D218" s="215" t="s">
        <v>92</v>
      </c>
      <c r="E218" s="314">
        <v>1.5</v>
      </c>
      <c r="F218" s="219"/>
      <c r="G218" s="203">
        <f t="shared" si="9"/>
        <v>0</v>
      </c>
    </row>
    <row r="219" spans="1:7" ht="12">
      <c r="A219" s="222" t="s">
        <v>441</v>
      </c>
      <c r="B219" s="223"/>
      <c r="C219" s="224" t="s">
        <v>117</v>
      </c>
      <c r="D219" s="225"/>
      <c r="E219" s="322">
        <v>0</v>
      </c>
      <c r="F219" s="226"/>
      <c r="G219" s="203">
        <f t="shared" si="9"/>
        <v>0</v>
      </c>
    </row>
    <row r="220" spans="1:7">
      <c r="A220" s="128" t="s">
        <v>1672</v>
      </c>
      <c r="B220" s="64" t="s">
        <v>14</v>
      </c>
      <c r="C220" s="227" t="s">
        <v>36</v>
      </c>
      <c r="D220" s="64"/>
      <c r="E220" s="319">
        <v>0</v>
      </c>
      <c r="F220" s="228"/>
      <c r="G220" s="203">
        <f t="shared" si="9"/>
        <v>0</v>
      </c>
    </row>
    <row r="221" spans="1:7">
      <c r="A221" s="128" t="s">
        <v>1673</v>
      </c>
      <c r="B221" s="64"/>
      <c r="C221" s="229">
        <v>10</v>
      </c>
      <c r="D221" s="215" t="s">
        <v>87</v>
      </c>
      <c r="E221" s="320">
        <v>0.30000000000000004</v>
      </c>
      <c r="F221" s="230"/>
      <c r="G221" s="203">
        <f t="shared" si="9"/>
        <v>0</v>
      </c>
    </row>
    <row r="222" spans="1:7">
      <c r="A222" s="128" t="s">
        <v>1674</v>
      </c>
      <c r="B222" s="64" t="s">
        <v>14</v>
      </c>
      <c r="C222" s="26" t="s">
        <v>37</v>
      </c>
      <c r="D222" s="64"/>
      <c r="E222" s="320">
        <v>0</v>
      </c>
      <c r="F222" s="230"/>
      <c r="G222" s="203">
        <f t="shared" si="9"/>
        <v>0</v>
      </c>
    </row>
    <row r="223" spans="1:7">
      <c r="A223" s="128" t="s">
        <v>1675</v>
      </c>
      <c r="B223" s="64"/>
      <c r="C223" s="26" t="s">
        <v>414</v>
      </c>
      <c r="D223" s="215" t="s">
        <v>87</v>
      </c>
      <c r="E223" s="320">
        <v>0</v>
      </c>
      <c r="F223" s="230"/>
      <c r="G223" s="203">
        <f t="shared" si="9"/>
        <v>0</v>
      </c>
    </row>
    <row r="224" spans="1:7">
      <c r="A224" s="128" t="s">
        <v>1676</v>
      </c>
      <c r="B224" s="64"/>
      <c r="C224" s="26" t="s">
        <v>38</v>
      </c>
      <c r="D224" s="215" t="s">
        <v>87</v>
      </c>
      <c r="E224" s="320">
        <v>0.75</v>
      </c>
      <c r="F224" s="230"/>
      <c r="G224" s="203">
        <f t="shared" si="9"/>
        <v>0</v>
      </c>
    </row>
    <row r="225" spans="1:7">
      <c r="A225" s="128" t="s">
        <v>1677</v>
      </c>
      <c r="B225" s="64"/>
      <c r="C225" s="26" t="s">
        <v>39</v>
      </c>
      <c r="D225" s="215" t="s">
        <v>87</v>
      </c>
      <c r="E225" s="320">
        <v>2.25</v>
      </c>
      <c r="F225" s="230"/>
      <c r="G225" s="203">
        <f t="shared" si="9"/>
        <v>0</v>
      </c>
    </row>
    <row r="226" spans="1:7" ht="12">
      <c r="A226" s="127" t="s">
        <v>444</v>
      </c>
      <c r="B226" s="68"/>
      <c r="C226" s="101" t="s">
        <v>103</v>
      </c>
      <c r="D226" s="64"/>
      <c r="E226" s="320">
        <v>0</v>
      </c>
      <c r="F226" s="230"/>
      <c r="G226" s="203">
        <f t="shared" si="9"/>
        <v>0</v>
      </c>
    </row>
    <row r="227" spans="1:7">
      <c r="A227" s="128" t="s">
        <v>1535</v>
      </c>
      <c r="B227" s="64" t="s">
        <v>22</v>
      </c>
      <c r="C227" s="26" t="s">
        <v>47</v>
      </c>
      <c r="D227" s="64"/>
      <c r="E227" s="320">
        <v>0</v>
      </c>
      <c r="F227" s="230"/>
      <c r="G227" s="203">
        <f t="shared" si="9"/>
        <v>0</v>
      </c>
    </row>
    <row r="228" spans="1:7" ht="22.8">
      <c r="A228" s="128" t="s">
        <v>1678</v>
      </c>
      <c r="B228" s="64"/>
      <c r="C228" s="26" t="s">
        <v>94</v>
      </c>
      <c r="D228" s="64" t="s">
        <v>359</v>
      </c>
      <c r="E228" s="320">
        <v>37.5</v>
      </c>
      <c r="F228" s="230"/>
      <c r="G228" s="203">
        <f t="shared" si="9"/>
        <v>0</v>
      </c>
    </row>
    <row r="229" spans="1:7">
      <c r="A229" s="128" t="s">
        <v>1537</v>
      </c>
      <c r="B229" s="64" t="s">
        <v>26</v>
      </c>
      <c r="C229" s="26" t="s">
        <v>504</v>
      </c>
      <c r="D229" s="64"/>
      <c r="E229" s="320">
        <v>0</v>
      </c>
      <c r="F229" s="230"/>
      <c r="G229" s="203">
        <f t="shared" si="9"/>
        <v>0</v>
      </c>
    </row>
    <row r="230" spans="1:7">
      <c r="A230" s="128" t="s">
        <v>1679</v>
      </c>
      <c r="B230" s="64"/>
      <c r="C230" s="38" t="s">
        <v>327</v>
      </c>
      <c r="D230" s="64" t="s">
        <v>342</v>
      </c>
      <c r="E230" s="320">
        <v>6</v>
      </c>
      <c r="F230" s="230"/>
      <c r="G230" s="203">
        <f t="shared" si="9"/>
        <v>0</v>
      </c>
    </row>
    <row r="231" spans="1:7">
      <c r="A231" s="128" t="s">
        <v>1680</v>
      </c>
      <c r="B231" s="64"/>
      <c r="C231" s="38" t="s">
        <v>330</v>
      </c>
      <c r="D231" s="64" t="s">
        <v>342</v>
      </c>
      <c r="E231" s="320">
        <v>18</v>
      </c>
      <c r="F231" s="230"/>
      <c r="G231" s="203">
        <f t="shared" si="9"/>
        <v>0</v>
      </c>
    </row>
    <row r="232" spans="1:7">
      <c r="A232" s="128" t="s">
        <v>1681</v>
      </c>
      <c r="B232" s="64"/>
      <c r="C232" s="38" t="s">
        <v>416</v>
      </c>
      <c r="D232" s="64" t="s">
        <v>342</v>
      </c>
      <c r="E232" s="320">
        <v>3</v>
      </c>
      <c r="F232" s="230"/>
      <c r="G232" s="203">
        <f t="shared" si="9"/>
        <v>0</v>
      </c>
    </row>
    <row r="233" spans="1:7">
      <c r="A233" s="128" t="s">
        <v>1682</v>
      </c>
      <c r="B233" s="64"/>
      <c r="C233" s="38" t="s">
        <v>417</v>
      </c>
      <c r="D233" s="64" t="s">
        <v>342</v>
      </c>
      <c r="E233" s="320">
        <v>7.5</v>
      </c>
      <c r="F233" s="230"/>
      <c r="G233" s="203">
        <f t="shared" si="9"/>
        <v>0</v>
      </c>
    </row>
    <row r="234" spans="1:7">
      <c r="A234" s="128" t="s">
        <v>1538</v>
      </c>
      <c r="B234" s="64" t="s">
        <v>27</v>
      </c>
      <c r="C234" s="26" t="s">
        <v>48</v>
      </c>
      <c r="D234" s="64"/>
      <c r="E234" s="320">
        <v>0</v>
      </c>
      <c r="F234" s="230"/>
      <c r="G234" s="203">
        <f t="shared" si="9"/>
        <v>0</v>
      </c>
    </row>
    <row r="235" spans="1:7">
      <c r="A235" s="128" t="s">
        <v>1683</v>
      </c>
      <c r="B235" s="64"/>
      <c r="C235" s="26" t="s">
        <v>1846</v>
      </c>
      <c r="D235" s="64" t="s">
        <v>359</v>
      </c>
      <c r="E235" s="320">
        <v>15</v>
      </c>
      <c r="F235" s="230"/>
      <c r="G235" s="203">
        <f t="shared" si="9"/>
        <v>0</v>
      </c>
    </row>
    <row r="236" spans="1:7">
      <c r="A236" s="128" t="s">
        <v>1684</v>
      </c>
      <c r="B236" s="64"/>
      <c r="C236" s="26" t="s">
        <v>639</v>
      </c>
      <c r="D236" s="64" t="s">
        <v>359</v>
      </c>
      <c r="E236" s="320">
        <v>60</v>
      </c>
      <c r="F236" s="230"/>
      <c r="G236" s="203">
        <f t="shared" si="9"/>
        <v>0</v>
      </c>
    </row>
    <row r="237" spans="1:7" ht="12">
      <c r="A237" s="271" t="s">
        <v>445</v>
      </c>
      <c r="B237" s="272"/>
      <c r="C237" s="272"/>
      <c r="D237" s="272"/>
      <c r="E237" s="316"/>
      <c r="F237" s="273"/>
      <c r="G237" s="61"/>
    </row>
    <row r="238" spans="1:7" ht="12">
      <c r="A238" s="196">
        <v>5</v>
      </c>
      <c r="B238" s="215"/>
      <c r="C238" s="198" t="s">
        <v>484</v>
      </c>
      <c r="D238" s="199"/>
      <c r="E238" s="313"/>
      <c r="F238" s="201"/>
      <c r="G238" s="200"/>
    </row>
    <row r="239" spans="1:7" ht="12">
      <c r="A239" s="231">
        <v>5.0999999999999996</v>
      </c>
      <c r="B239" s="215" t="s">
        <v>51</v>
      </c>
      <c r="C239" s="232" t="s">
        <v>52</v>
      </c>
      <c r="D239" s="233"/>
      <c r="E239" s="317"/>
      <c r="F239" s="234"/>
      <c r="G239" s="208"/>
    </row>
    <row r="240" spans="1:7">
      <c r="A240" s="205" t="s">
        <v>446</v>
      </c>
      <c r="B240" s="215" t="s">
        <v>14</v>
      </c>
      <c r="C240" s="235" t="s">
        <v>53</v>
      </c>
      <c r="D240" s="197" t="s">
        <v>359</v>
      </c>
      <c r="E240" s="317">
        <v>3100</v>
      </c>
      <c r="F240" s="236"/>
      <c r="G240" s="208">
        <f>E240*F240</f>
        <v>0</v>
      </c>
    </row>
    <row r="241" spans="1:7" ht="22.8">
      <c r="A241" s="205" t="s">
        <v>447</v>
      </c>
      <c r="B241" s="215"/>
      <c r="C241" s="235" t="s">
        <v>54</v>
      </c>
      <c r="D241" s="197" t="s">
        <v>342</v>
      </c>
      <c r="E241" s="317">
        <f>3100*0.5</f>
        <v>1550</v>
      </c>
      <c r="F241" s="236"/>
      <c r="G241" s="208">
        <f>E241*F241</f>
        <v>0</v>
      </c>
    </row>
    <row r="242" spans="1:7" ht="12">
      <c r="A242" s="205" t="s">
        <v>448</v>
      </c>
      <c r="B242" s="215"/>
      <c r="C242" s="235" t="s">
        <v>55</v>
      </c>
      <c r="D242" s="233"/>
      <c r="E242" s="317"/>
      <c r="F242" s="236"/>
      <c r="G242" s="208"/>
    </row>
    <row r="243" spans="1:7">
      <c r="A243" s="205" t="s">
        <v>449</v>
      </c>
      <c r="B243" s="215"/>
      <c r="C243" s="235" t="s">
        <v>57</v>
      </c>
      <c r="D243" s="197" t="s">
        <v>342</v>
      </c>
      <c r="E243" s="317">
        <v>350</v>
      </c>
      <c r="F243" s="236"/>
      <c r="G243" s="208">
        <f>E243*F243</f>
        <v>0</v>
      </c>
    </row>
    <row r="244" spans="1:7">
      <c r="A244" s="205" t="s">
        <v>450</v>
      </c>
      <c r="B244" s="215"/>
      <c r="C244" s="235" t="s">
        <v>56</v>
      </c>
      <c r="D244" s="197" t="s">
        <v>342</v>
      </c>
      <c r="E244" s="317">
        <v>350</v>
      </c>
      <c r="F244" s="236"/>
      <c r="G244" s="208">
        <f>E244*F244</f>
        <v>0</v>
      </c>
    </row>
    <row r="245" spans="1:7" ht="23.4">
      <c r="A245" s="205" t="s">
        <v>451</v>
      </c>
      <c r="B245" s="215" t="s">
        <v>69</v>
      </c>
      <c r="C245" s="235" t="s">
        <v>65</v>
      </c>
      <c r="D245" s="197"/>
      <c r="E245" s="317"/>
      <c r="F245" s="234"/>
      <c r="G245" s="208"/>
    </row>
    <row r="246" spans="1:7" ht="22.8">
      <c r="A246" s="205" t="s">
        <v>452</v>
      </c>
      <c r="B246" s="215"/>
      <c r="C246" s="235" t="s">
        <v>399</v>
      </c>
      <c r="D246" s="197" t="s">
        <v>342</v>
      </c>
      <c r="E246" s="317">
        <v>930</v>
      </c>
      <c r="F246" s="236"/>
      <c r="G246" s="90">
        <f t="shared" ref="G246:G279" si="10">E246*F246</f>
        <v>0</v>
      </c>
    </row>
    <row r="247" spans="1:7" ht="12">
      <c r="A247" s="231">
        <v>5.2</v>
      </c>
      <c r="B247" s="215" t="s">
        <v>50</v>
      </c>
      <c r="C247" s="232" t="s">
        <v>63</v>
      </c>
      <c r="D247" s="233"/>
      <c r="E247" s="317"/>
      <c r="F247" s="234"/>
      <c r="G247" s="90">
        <f t="shared" si="10"/>
        <v>0</v>
      </c>
    </row>
    <row r="248" spans="1:7" ht="12">
      <c r="A248" s="231"/>
      <c r="B248" s="215"/>
      <c r="C248" s="220" t="s">
        <v>269</v>
      </c>
      <c r="D248" s="233"/>
      <c r="E248" s="317"/>
      <c r="F248" s="234"/>
      <c r="G248" s="90"/>
    </row>
    <row r="249" spans="1:7">
      <c r="A249" s="129" t="s">
        <v>453</v>
      </c>
      <c r="B249" s="221" t="s">
        <v>12</v>
      </c>
      <c r="C249" s="50" t="s">
        <v>74</v>
      </c>
      <c r="D249" s="215"/>
      <c r="E249" s="314"/>
      <c r="F249" s="219"/>
      <c r="G249" s="90">
        <f t="shared" si="10"/>
        <v>0</v>
      </c>
    </row>
    <row r="250" spans="1:7">
      <c r="A250" s="129" t="s">
        <v>454</v>
      </c>
      <c r="B250" s="215"/>
      <c r="C250" s="54" t="s">
        <v>640</v>
      </c>
      <c r="D250" s="215" t="s">
        <v>359</v>
      </c>
      <c r="E250" s="314">
        <v>420</v>
      </c>
      <c r="F250" s="219"/>
      <c r="G250" s="90">
        <f t="shared" si="10"/>
        <v>0</v>
      </c>
    </row>
    <row r="251" spans="1:7">
      <c r="A251" s="129" t="s">
        <v>439</v>
      </c>
      <c r="B251" s="221" t="s">
        <v>34</v>
      </c>
      <c r="C251" s="50" t="s">
        <v>35</v>
      </c>
      <c r="D251" s="215"/>
      <c r="E251" s="314"/>
      <c r="F251" s="219"/>
      <c r="G251" s="90">
        <f t="shared" si="10"/>
        <v>0</v>
      </c>
    </row>
    <row r="252" spans="1:7" ht="22.8">
      <c r="A252" s="129" t="s">
        <v>440</v>
      </c>
      <c r="B252" s="215"/>
      <c r="C252" s="50" t="s">
        <v>88</v>
      </c>
      <c r="D252" s="215" t="s">
        <v>92</v>
      </c>
      <c r="E252" s="314">
        <f>9*8</f>
        <v>72</v>
      </c>
      <c r="F252" s="219"/>
      <c r="G252" s="90">
        <f t="shared" si="10"/>
        <v>0</v>
      </c>
    </row>
    <row r="253" spans="1:7" ht="12">
      <c r="A253" s="237">
        <v>5.3</v>
      </c>
      <c r="B253" s="238"/>
      <c r="C253" s="239" t="s">
        <v>117</v>
      </c>
      <c r="D253" s="240"/>
      <c r="E253" s="318"/>
      <c r="F253" s="241"/>
      <c r="G253" s="90">
        <f t="shared" si="10"/>
        <v>0</v>
      </c>
    </row>
    <row r="254" spans="1:7">
      <c r="A254" s="128" t="s">
        <v>455</v>
      </c>
      <c r="B254" s="64" t="s">
        <v>14</v>
      </c>
      <c r="C254" s="227" t="s">
        <v>36</v>
      </c>
      <c r="D254" s="64"/>
      <c r="E254" s="319"/>
      <c r="F254" s="228"/>
      <c r="G254" s="90">
        <f t="shared" si="10"/>
        <v>0</v>
      </c>
    </row>
    <row r="255" spans="1:7">
      <c r="A255" s="128" t="s">
        <v>456</v>
      </c>
      <c r="B255" s="64"/>
      <c r="C255" s="229">
        <v>10</v>
      </c>
      <c r="D255" s="215" t="s">
        <v>87</v>
      </c>
      <c r="E255" s="320">
        <f>ROUNDUP(1.1*0.32,2)</f>
        <v>0.36</v>
      </c>
      <c r="F255" s="230"/>
      <c r="G255" s="90">
        <f t="shared" si="10"/>
        <v>0</v>
      </c>
    </row>
    <row r="256" spans="1:7">
      <c r="A256" s="128" t="s">
        <v>457</v>
      </c>
      <c r="B256" s="64" t="s">
        <v>14</v>
      </c>
      <c r="C256" s="26" t="s">
        <v>37</v>
      </c>
      <c r="D256" s="64"/>
      <c r="E256" s="320"/>
      <c r="F256" s="230"/>
      <c r="G256" s="90">
        <f t="shared" si="10"/>
        <v>0</v>
      </c>
    </row>
    <row r="257" spans="1:7">
      <c r="A257" s="128" t="s">
        <v>458</v>
      </c>
      <c r="B257" s="64"/>
      <c r="C257" s="26" t="s">
        <v>38</v>
      </c>
      <c r="D257" s="215" t="s">
        <v>87</v>
      </c>
      <c r="E257" s="320">
        <f>ROUNDUP(1.1*29.5,3)</f>
        <v>32.450000000000003</v>
      </c>
      <c r="F257" s="230"/>
      <c r="G257" s="90">
        <f t="shared" si="10"/>
        <v>0</v>
      </c>
    </row>
    <row r="258" spans="1:7" ht="12">
      <c r="A258" s="127">
        <v>5.4</v>
      </c>
      <c r="B258" s="68"/>
      <c r="C258" s="101" t="s">
        <v>103</v>
      </c>
      <c r="D258" s="64"/>
      <c r="E258" s="320"/>
      <c r="F258" s="230"/>
      <c r="G258" s="90">
        <f t="shared" si="10"/>
        <v>0</v>
      </c>
    </row>
    <row r="259" spans="1:7">
      <c r="A259" s="128" t="s">
        <v>459</v>
      </c>
      <c r="B259" s="64" t="s">
        <v>21</v>
      </c>
      <c r="C259" s="26" t="s">
        <v>46</v>
      </c>
      <c r="D259" s="64"/>
      <c r="E259" s="320"/>
      <c r="F259" s="230"/>
      <c r="G259" s="90">
        <f t="shared" si="10"/>
        <v>0</v>
      </c>
    </row>
    <row r="260" spans="1:7">
      <c r="A260" s="128" t="s">
        <v>460</v>
      </c>
      <c r="B260" s="64"/>
      <c r="C260" s="26" t="s">
        <v>93</v>
      </c>
      <c r="D260" s="64" t="s">
        <v>342</v>
      </c>
      <c r="E260" s="320">
        <v>0</v>
      </c>
      <c r="F260" s="230"/>
      <c r="G260" s="90" t="s">
        <v>237</v>
      </c>
    </row>
    <row r="261" spans="1:7">
      <c r="A261" s="128" t="s">
        <v>461</v>
      </c>
      <c r="B261" s="64" t="s">
        <v>22</v>
      </c>
      <c r="C261" s="26" t="s">
        <v>47</v>
      </c>
      <c r="D261" s="64"/>
      <c r="E261" s="320"/>
      <c r="F261" s="230"/>
      <c r="G261" s="90">
        <f t="shared" si="10"/>
        <v>0</v>
      </c>
    </row>
    <row r="262" spans="1:7" ht="22.8">
      <c r="A262" s="128" t="s">
        <v>462</v>
      </c>
      <c r="B262" s="64"/>
      <c r="C262" s="26" t="s">
        <v>94</v>
      </c>
      <c r="D262" s="64" t="s">
        <v>359</v>
      </c>
      <c r="E262" s="320">
        <v>3100</v>
      </c>
      <c r="F262" s="230"/>
      <c r="G262" s="90">
        <f t="shared" si="10"/>
        <v>0</v>
      </c>
    </row>
    <row r="263" spans="1:7">
      <c r="A263" s="128" t="s">
        <v>463</v>
      </c>
      <c r="B263" s="64" t="s">
        <v>26</v>
      </c>
      <c r="C263" s="26" t="s">
        <v>504</v>
      </c>
      <c r="D263" s="64"/>
      <c r="E263" s="320"/>
      <c r="F263" s="230"/>
      <c r="G263" s="90">
        <f t="shared" si="10"/>
        <v>0</v>
      </c>
    </row>
    <row r="264" spans="1:7">
      <c r="A264" s="128" t="s">
        <v>464</v>
      </c>
      <c r="B264" s="64"/>
      <c r="C264" s="38" t="s">
        <v>327</v>
      </c>
      <c r="D264" s="64" t="s">
        <v>342</v>
      </c>
      <c r="E264" s="320">
        <f>E262*0.15</f>
        <v>465</v>
      </c>
      <c r="F264" s="230"/>
      <c r="G264" s="90">
        <f t="shared" si="10"/>
        <v>0</v>
      </c>
    </row>
    <row r="265" spans="1:7">
      <c r="A265" s="128" t="s">
        <v>465</v>
      </c>
      <c r="B265" s="64" t="s">
        <v>27</v>
      </c>
      <c r="C265" s="26" t="s">
        <v>48</v>
      </c>
      <c r="D265" s="64"/>
      <c r="E265" s="320"/>
      <c r="F265" s="230"/>
      <c r="G265" s="90">
        <f t="shared" si="10"/>
        <v>0</v>
      </c>
    </row>
    <row r="266" spans="1:7">
      <c r="A266" s="128" t="s">
        <v>466</v>
      </c>
      <c r="B266" s="64"/>
      <c r="C266" s="26" t="s">
        <v>467</v>
      </c>
      <c r="D266" s="64" t="s">
        <v>359</v>
      </c>
      <c r="E266" s="320">
        <f>ROUNDUP(1.1*2400,1)</f>
        <v>2640</v>
      </c>
      <c r="F266" s="230"/>
      <c r="G266" s="90">
        <f t="shared" si="10"/>
        <v>0</v>
      </c>
    </row>
    <row r="267" spans="1:7">
      <c r="A267" s="128" t="s">
        <v>468</v>
      </c>
      <c r="B267" s="64"/>
      <c r="C267" s="26" t="s">
        <v>469</v>
      </c>
      <c r="D267" s="64" t="s">
        <v>359</v>
      </c>
      <c r="E267" s="320">
        <f>ROUNDUP(1.1*240,1)</f>
        <v>264</v>
      </c>
      <c r="F267" s="230"/>
      <c r="G267" s="90">
        <f t="shared" si="10"/>
        <v>0</v>
      </c>
    </row>
    <row r="268" spans="1:7">
      <c r="A268" s="128" t="s">
        <v>1221</v>
      </c>
      <c r="B268" s="64" t="s">
        <v>28</v>
      </c>
      <c r="C268" s="26" t="s">
        <v>1222</v>
      </c>
      <c r="D268" s="64" t="s">
        <v>342</v>
      </c>
      <c r="E268" s="320">
        <v>651</v>
      </c>
      <c r="F268" s="230"/>
      <c r="G268" s="90">
        <f t="shared" si="10"/>
        <v>0</v>
      </c>
    </row>
    <row r="269" spans="1:7" ht="12">
      <c r="A269" s="127">
        <v>5.5</v>
      </c>
      <c r="B269" s="223"/>
      <c r="C269" s="101" t="s">
        <v>470</v>
      </c>
      <c r="D269" s="64"/>
      <c r="E269" s="320"/>
      <c r="F269" s="230"/>
      <c r="G269" s="90">
        <f t="shared" si="10"/>
        <v>0</v>
      </c>
    </row>
    <row r="270" spans="1:7" ht="22.8">
      <c r="A270" s="128" t="s">
        <v>472</v>
      </c>
      <c r="B270" s="64"/>
      <c r="C270" s="38" t="s">
        <v>471</v>
      </c>
      <c r="D270" s="64"/>
      <c r="E270" s="320"/>
      <c r="F270" s="230"/>
      <c r="G270" s="90">
        <f t="shared" si="10"/>
        <v>0</v>
      </c>
    </row>
    <row r="271" spans="1:7" ht="27.75" customHeight="1">
      <c r="A271" s="128" t="s">
        <v>473</v>
      </c>
      <c r="B271" s="64"/>
      <c r="C271" s="38" t="s">
        <v>474</v>
      </c>
      <c r="D271" s="64" t="s">
        <v>359</v>
      </c>
      <c r="E271" s="320">
        <v>895</v>
      </c>
      <c r="F271" s="230"/>
      <c r="G271" s="90">
        <f t="shared" si="10"/>
        <v>0</v>
      </c>
    </row>
    <row r="272" spans="1:7" ht="22.8">
      <c r="A272" s="128" t="s">
        <v>475</v>
      </c>
      <c r="B272" s="64"/>
      <c r="C272" s="38" t="s">
        <v>476</v>
      </c>
      <c r="D272" s="64" t="s">
        <v>359</v>
      </c>
      <c r="E272" s="320">
        <v>895</v>
      </c>
      <c r="F272" s="230"/>
      <c r="G272" s="90">
        <f t="shared" si="10"/>
        <v>0</v>
      </c>
    </row>
    <row r="273" spans="1:7" ht="23.4">
      <c r="A273" s="127">
        <v>5.6</v>
      </c>
      <c r="B273" s="69" t="s">
        <v>385</v>
      </c>
      <c r="C273" s="70" t="s">
        <v>645</v>
      </c>
      <c r="D273" s="46"/>
      <c r="E273" s="323"/>
      <c r="F273" s="84"/>
      <c r="G273" s="90">
        <f t="shared" si="10"/>
        <v>0</v>
      </c>
    </row>
    <row r="274" spans="1:7">
      <c r="A274" s="128"/>
      <c r="B274" s="69" t="s">
        <v>12</v>
      </c>
      <c r="C274" s="72" t="s">
        <v>643</v>
      </c>
      <c r="D274" s="46"/>
      <c r="E274" s="323"/>
      <c r="F274" s="84"/>
      <c r="G274" s="90">
        <f t="shared" si="10"/>
        <v>0</v>
      </c>
    </row>
    <row r="275" spans="1:7">
      <c r="A275" s="128" t="s">
        <v>478</v>
      </c>
      <c r="B275" s="69"/>
      <c r="C275" s="72" t="s">
        <v>644</v>
      </c>
      <c r="D275" s="46" t="s">
        <v>359</v>
      </c>
      <c r="E275" s="323">
        <v>3100</v>
      </c>
      <c r="F275" s="84"/>
      <c r="G275" s="90">
        <f t="shared" si="10"/>
        <v>0</v>
      </c>
    </row>
    <row r="276" spans="1:7" ht="12">
      <c r="A276" s="127">
        <v>5.7</v>
      </c>
      <c r="B276" s="64"/>
      <c r="C276" s="105" t="s">
        <v>477</v>
      </c>
      <c r="D276" s="64"/>
      <c r="E276" s="320"/>
      <c r="F276" s="230"/>
      <c r="G276" s="90">
        <f t="shared" si="10"/>
        <v>0</v>
      </c>
    </row>
    <row r="277" spans="1:7">
      <c r="A277" s="128" t="s">
        <v>480</v>
      </c>
      <c r="B277" s="64"/>
      <c r="C277" s="38" t="s">
        <v>479</v>
      </c>
      <c r="D277" s="64" t="s">
        <v>5</v>
      </c>
      <c r="E277" s="320">
        <v>685</v>
      </c>
      <c r="F277" s="230"/>
      <c r="G277" s="90">
        <f t="shared" si="10"/>
        <v>0</v>
      </c>
    </row>
    <row r="278" spans="1:7" ht="12">
      <c r="A278" s="279" t="s">
        <v>1833</v>
      </c>
      <c r="B278" s="110"/>
      <c r="C278" s="105" t="s">
        <v>1834</v>
      </c>
      <c r="D278" s="110"/>
      <c r="E278" s="351"/>
      <c r="F278" s="107"/>
      <c r="G278" s="275"/>
    </row>
    <row r="279" spans="1:7" ht="22.8">
      <c r="A279" s="109" t="s">
        <v>1835</v>
      </c>
      <c r="B279" s="110"/>
      <c r="C279" s="38" t="s">
        <v>1845</v>
      </c>
      <c r="D279" s="106" t="s">
        <v>178</v>
      </c>
      <c r="E279" s="346">
        <v>1</v>
      </c>
      <c r="F279" s="107">
        <v>250000</v>
      </c>
      <c r="G279" s="108">
        <f t="shared" si="10"/>
        <v>250000</v>
      </c>
    </row>
    <row r="280" spans="1:7" ht="12">
      <c r="A280" s="271" t="s">
        <v>481</v>
      </c>
      <c r="B280" s="272"/>
      <c r="C280" s="272"/>
      <c r="D280" s="272"/>
      <c r="E280" s="316"/>
      <c r="F280" s="273"/>
      <c r="G280" s="61"/>
    </row>
    <row r="281" spans="1:7" ht="12">
      <c r="A281" s="196">
        <v>6</v>
      </c>
      <c r="B281" s="204"/>
      <c r="C281" s="198" t="s">
        <v>485</v>
      </c>
      <c r="D281" s="199"/>
      <c r="E281" s="313"/>
      <c r="F281" s="201"/>
      <c r="G281" s="200"/>
    </row>
    <row r="282" spans="1:7" ht="12">
      <c r="A282" s="242" t="s">
        <v>721</v>
      </c>
      <c r="B282" s="243" t="s">
        <v>51</v>
      </c>
      <c r="C282" s="244" t="s">
        <v>52</v>
      </c>
      <c r="D282" s="245"/>
      <c r="E282" s="324"/>
      <c r="F282" s="247"/>
      <c r="G282" s="246"/>
    </row>
    <row r="283" spans="1:7">
      <c r="A283" s="129" t="s">
        <v>722</v>
      </c>
      <c r="B283" s="248" t="s">
        <v>14</v>
      </c>
      <c r="C283" s="50" t="s">
        <v>53</v>
      </c>
      <c r="D283" s="248" t="s">
        <v>359</v>
      </c>
      <c r="E283" s="314">
        <v>88</v>
      </c>
      <c r="F283" s="219"/>
      <c r="G283" s="203">
        <f t="shared" ref="G283:G321" si="11">E283*F283</f>
        <v>0</v>
      </c>
    </row>
    <row r="284" spans="1:7" ht="12">
      <c r="A284" s="129" t="s">
        <v>723</v>
      </c>
      <c r="B284" s="248" t="s">
        <v>30</v>
      </c>
      <c r="C284" s="50" t="s">
        <v>60</v>
      </c>
      <c r="D284" s="248"/>
      <c r="E284" s="314">
        <v>0</v>
      </c>
      <c r="F284" s="218"/>
      <c r="G284" s="203"/>
    </row>
    <row r="285" spans="1:7" ht="22.8">
      <c r="A285" s="129" t="s">
        <v>724</v>
      </c>
      <c r="B285" s="248"/>
      <c r="C285" s="50" t="s">
        <v>61</v>
      </c>
      <c r="D285" s="248" t="s">
        <v>342</v>
      </c>
      <c r="E285" s="314">
        <v>36</v>
      </c>
      <c r="F285" s="219"/>
      <c r="G285" s="203">
        <f t="shared" si="11"/>
        <v>0</v>
      </c>
    </row>
    <row r="286" spans="1:7" ht="12">
      <c r="A286" s="214" t="s">
        <v>725</v>
      </c>
      <c r="B286" s="248" t="s">
        <v>50</v>
      </c>
      <c r="C286" s="216" t="s">
        <v>63</v>
      </c>
      <c r="D286" s="249"/>
      <c r="E286" s="314">
        <v>0</v>
      </c>
      <c r="F286" s="218"/>
      <c r="G286" s="203">
        <f t="shared" si="11"/>
        <v>0</v>
      </c>
    </row>
    <row r="287" spans="1:7" ht="12">
      <c r="A287" s="214"/>
      <c r="B287" s="248"/>
      <c r="C287" s="220" t="s">
        <v>269</v>
      </c>
      <c r="D287" s="249"/>
      <c r="E287" s="314">
        <v>0</v>
      </c>
      <c r="F287" s="218"/>
      <c r="G287" s="203"/>
    </row>
    <row r="288" spans="1:7">
      <c r="A288" s="129" t="s">
        <v>726</v>
      </c>
      <c r="B288" s="250" t="s">
        <v>9</v>
      </c>
      <c r="C288" s="50" t="s">
        <v>73</v>
      </c>
      <c r="D288" s="248"/>
      <c r="E288" s="314">
        <v>0</v>
      </c>
      <c r="F288" s="219"/>
      <c r="G288" s="203">
        <f t="shared" si="11"/>
        <v>0</v>
      </c>
    </row>
    <row r="289" spans="1:7">
      <c r="A289" s="129" t="s">
        <v>727</v>
      </c>
      <c r="B289" s="248"/>
      <c r="C289" s="50" t="s">
        <v>486</v>
      </c>
      <c r="D289" s="248" t="s">
        <v>359</v>
      </c>
      <c r="E289" s="314">
        <v>44</v>
      </c>
      <c r="F289" s="219"/>
      <c r="G289" s="203">
        <f t="shared" si="11"/>
        <v>0</v>
      </c>
    </row>
    <row r="290" spans="1:7">
      <c r="A290" s="129" t="s">
        <v>728</v>
      </c>
      <c r="B290" s="250" t="s">
        <v>12</v>
      </c>
      <c r="C290" s="50" t="s">
        <v>74</v>
      </c>
      <c r="D290" s="248"/>
      <c r="E290" s="314">
        <v>0</v>
      </c>
      <c r="F290" s="219"/>
      <c r="G290" s="203">
        <f t="shared" si="11"/>
        <v>0</v>
      </c>
    </row>
    <row r="291" spans="1:7">
      <c r="A291" s="129" t="s">
        <v>729</v>
      </c>
      <c r="B291" s="248"/>
      <c r="C291" s="50" t="s">
        <v>487</v>
      </c>
      <c r="D291" s="248" t="s">
        <v>359</v>
      </c>
      <c r="E291" s="314">
        <v>12</v>
      </c>
      <c r="F291" s="219"/>
      <c r="G291" s="203">
        <f t="shared" si="11"/>
        <v>0</v>
      </c>
    </row>
    <row r="292" spans="1:7">
      <c r="A292" s="129" t="s">
        <v>730</v>
      </c>
      <c r="B292" s="248"/>
      <c r="C292" s="50" t="s">
        <v>488</v>
      </c>
      <c r="D292" s="248" t="s">
        <v>359</v>
      </c>
      <c r="E292" s="314">
        <v>8</v>
      </c>
      <c r="F292" s="219"/>
      <c r="G292" s="203">
        <f t="shared" si="11"/>
        <v>0</v>
      </c>
    </row>
    <row r="293" spans="1:7" ht="12">
      <c r="A293" s="127" t="s">
        <v>731</v>
      </c>
      <c r="B293" s="251"/>
      <c r="C293" s="252" t="s">
        <v>117</v>
      </c>
      <c r="D293" s="253"/>
      <c r="E293" s="314">
        <v>0</v>
      </c>
      <c r="F293" s="226"/>
      <c r="G293" s="203">
        <f t="shared" si="11"/>
        <v>0</v>
      </c>
    </row>
    <row r="294" spans="1:7">
      <c r="A294" s="128" t="s">
        <v>732</v>
      </c>
      <c r="B294" s="254" t="s">
        <v>14</v>
      </c>
      <c r="C294" s="26" t="s">
        <v>36</v>
      </c>
      <c r="D294" s="254"/>
      <c r="E294" s="314">
        <v>0</v>
      </c>
      <c r="F294" s="230"/>
      <c r="G294" s="203">
        <f t="shared" si="11"/>
        <v>0</v>
      </c>
    </row>
    <row r="295" spans="1:7">
      <c r="A295" s="128" t="s">
        <v>733</v>
      </c>
      <c r="B295" s="254"/>
      <c r="C295" s="229">
        <v>10</v>
      </c>
      <c r="D295" s="248" t="s">
        <v>87</v>
      </c>
      <c r="E295" s="314">
        <v>4</v>
      </c>
      <c r="F295" s="230"/>
      <c r="G295" s="203">
        <f t="shared" si="11"/>
        <v>0</v>
      </c>
    </row>
    <row r="296" spans="1:7">
      <c r="A296" s="128" t="s">
        <v>734</v>
      </c>
      <c r="B296" s="254" t="s">
        <v>14</v>
      </c>
      <c r="C296" s="26" t="s">
        <v>37</v>
      </c>
      <c r="D296" s="254"/>
      <c r="E296" s="314">
        <v>0</v>
      </c>
      <c r="F296" s="230"/>
      <c r="G296" s="203">
        <f t="shared" si="11"/>
        <v>0</v>
      </c>
    </row>
    <row r="297" spans="1:7">
      <c r="A297" s="128" t="s">
        <v>735</v>
      </c>
      <c r="B297" s="254"/>
      <c r="C297" s="26" t="s">
        <v>38</v>
      </c>
      <c r="D297" s="248" t="s">
        <v>87</v>
      </c>
      <c r="E297" s="314">
        <v>1</v>
      </c>
      <c r="F297" s="230"/>
      <c r="G297" s="203">
        <f t="shared" si="11"/>
        <v>0</v>
      </c>
    </row>
    <row r="298" spans="1:7">
      <c r="A298" s="128" t="s">
        <v>736</v>
      </c>
      <c r="B298" s="254"/>
      <c r="C298" s="26" t="s">
        <v>39</v>
      </c>
      <c r="D298" s="248" t="s">
        <v>87</v>
      </c>
      <c r="E298" s="314">
        <v>2</v>
      </c>
      <c r="F298" s="230"/>
      <c r="G298" s="203">
        <f t="shared" si="11"/>
        <v>0</v>
      </c>
    </row>
    <row r="299" spans="1:7">
      <c r="A299" s="128" t="s">
        <v>737</v>
      </c>
      <c r="B299" s="254"/>
      <c r="C299" s="26" t="s">
        <v>40</v>
      </c>
      <c r="D299" s="248" t="s">
        <v>87</v>
      </c>
      <c r="E299" s="314">
        <v>2</v>
      </c>
      <c r="F299" s="230"/>
      <c r="G299" s="203">
        <f t="shared" si="11"/>
        <v>0</v>
      </c>
    </row>
    <row r="300" spans="1:7">
      <c r="A300" s="128" t="s">
        <v>738</v>
      </c>
      <c r="B300" s="254"/>
      <c r="C300" s="26" t="s">
        <v>41</v>
      </c>
      <c r="D300" s="248" t="s">
        <v>87</v>
      </c>
      <c r="E300" s="314">
        <v>11</v>
      </c>
      <c r="F300" s="230"/>
      <c r="G300" s="203">
        <f t="shared" si="11"/>
        <v>0</v>
      </c>
    </row>
    <row r="301" spans="1:7" ht="12">
      <c r="A301" s="127" t="s">
        <v>739</v>
      </c>
      <c r="B301" s="255"/>
      <c r="C301" s="101" t="s">
        <v>103</v>
      </c>
      <c r="D301" s="254"/>
      <c r="E301" s="314">
        <v>0</v>
      </c>
      <c r="F301" s="230"/>
      <c r="G301" s="203"/>
    </row>
    <row r="302" spans="1:7">
      <c r="A302" s="128" t="s">
        <v>740</v>
      </c>
      <c r="B302" s="254" t="s">
        <v>22</v>
      </c>
      <c r="C302" s="26" t="s">
        <v>47</v>
      </c>
      <c r="D302" s="254"/>
      <c r="E302" s="314">
        <v>0</v>
      </c>
      <c r="F302" s="230"/>
      <c r="G302" s="203"/>
    </row>
    <row r="303" spans="1:7" ht="22.8">
      <c r="A303" s="128" t="s">
        <v>741</v>
      </c>
      <c r="B303" s="254"/>
      <c r="C303" s="26" t="s">
        <v>94</v>
      </c>
      <c r="D303" s="254" t="s">
        <v>359</v>
      </c>
      <c r="E303" s="314">
        <v>88</v>
      </c>
      <c r="F303" s="230"/>
      <c r="G303" s="203">
        <f t="shared" si="11"/>
        <v>0</v>
      </c>
    </row>
    <row r="304" spans="1:7">
      <c r="A304" s="128" t="s">
        <v>742</v>
      </c>
      <c r="B304" s="254" t="s">
        <v>26</v>
      </c>
      <c r="C304" s="26" t="s">
        <v>504</v>
      </c>
      <c r="D304" s="254"/>
      <c r="E304" s="314">
        <v>0</v>
      </c>
      <c r="F304" s="230"/>
      <c r="G304" s="203">
        <f t="shared" si="11"/>
        <v>0</v>
      </c>
    </row>
    <row r="305" spans="1:7">
      <c r="A305" s="128" t="s">
        <v>743</v>
      </c>
      <c r="B305" s="254"/>
      <c r="C305" s="26" t="s">
        <v>505</v>
      </c>
      <c r="D305" s="254" t="s">
        <v>342</v>
      </c>
      <c r="E305" s="314">
        <v>7</v>
      </c>
      <c r="F305" s="230"/>
      <c r="G305" s="203">
        <f t="shared" si="11"/>
        <v>0</v>
      </c>
    </row>
    <row r="306" spans="1:7">
      <c r="A306" s="128" t="s">
        <v>744</v>
      </c>
      <c r="B306" s="254"/>
      <c r="C306" s="26" t="s">
        <v>506</v>
      </c>
      <c r="D306" s="254" t="s">
        <v>342</v>
      </c>
      <c r="E306" s="314">
        <v>18</v>
      </c>
      <c r="F306" s="230"/>
      <c r="G306" s="203">
        <f t="shared" si="11"/>
        <v>0</v>
      </c>
    </row>
    <row r="307" spans="1:7">
      <c r="A307" s="128" t="s">
        <v>745</v>
      </c>
      <c r="B307" s="254"/>
      <c r="C307" s="26" t="s">
        <v>507</v>
      </c>
      <c r="D307" s="254" t="s">
        <v>342</v>
      </c>
      <c r="E307" s="314">
        <v>3</v>
      </c>
      <c r="F307" s="230"/>
      <c r="G307" s="203">
        <f t="shared" si="11"/>
        <v>0</v>
      </c>
    </row>
    <row r="308" spans="1:7">
      <c r="A308" s="128" t="s">
        <v>746</v>
      </c>
      <c r="B308" s="254" t="s">
        <v>27</v>
      </c>
      <c r="C308" s="26" t="s">
        <v>48</v>
      </c>
      <c r="D308" s="254"/>
      <c r="E308" s="314">
        <v>0</v>
      </c>
      <c r="F308" s="230"/>
      <c r="G308" s="203">
        <f t="shared" si="11"/>
        <v>0</v>
      </c>
    </row>
    <row r="309" spans="1:7">
      <c r="A309" s="128" t="s">
        <v>747</v>
      </c>
      <c r="B309" s="254"/>
      <c r="C309" s="26" t="s">
        <v>508</v>
      </c>
      <c r="D309" s="254" t="s">
        <v>359</v>
      </c>
      <c r="E309" s="314">
        <v>135.024</v>
      </c>
      <c r="F309" s="230"/>
      <c r="G309" s="203">
        <f t="shared" si="11"/>
        <v>0</v>
      </c>
    </row>
    <row r="310" spans="1:7">
      <c r="A310" s="128" t="s">
        <v>748</v>
      </c>
      <c r="B310" s="254"/>
      <c r="C310" s="26" t="s">
        <v>509</v>
      </c>
      <c r="D310" s="254" t="s">
        <v>359</v>
      </c>
      <c r="E310" s="314">
        <v>388.64880000000005</v>
      </c>
      <c r="F310" s="230"/>
      <c r="G310" s="203">
        <f t="shared" si="11"/>
        <v>0</v>
      </c>
    </row>
    <row r="311" spans="1:7" ht="12">
      <c r="A311" s="127" t="s">
        <v>746</v>
      </c>
      <c r="B311" s="68">
        <v>8.6</v>
      </c>
      <c r="C311" s="105" t="s">
        <v>419</v>
      </c>
      <c r="D311" s="110"/>
      <c r="E311" s="314">
        <v>0</v>
      </c>
      <c r="F311" s="230"/>
      <c r="G311" s="203"/>
    </row>
    <row r="312" spans="1:7" ht="34.200000000000003">
      <c r="A312" s="256" t="s">
        <v>747</v>
      </c>
      <c r="B312" s="110"/>
      <c r="C312" s="38" t="s">
        <v>667</v>
      </c>
      <c r="D312" s="64" t="s">
        <v>359</v>
      </c>
      <c r="E312" s="314">
        <v>72</v>
      </c>
      <c r="F312" s="230"/>
      <c r="G312" s="203">
        <f t="shared" si="11"/>
        <v>0</v>
      </c>
    </row>
    <row r="313" spans="1:7" ht="12">
      <c r="A313" s="127" t="s">
        <v>749</v>
      </c>
      <c r="B313" s="255"/>
      <c r="C313" s="101" t="s">
        <v>470</v>
      </c>
      <c r="D313" s="254"/>
      <c r="E313" s="314">
        <v>0</v>
      </c>
      <c r="F313" s="153"/>
      <c r="G313" s="203"/>
    </row>
    <row r="314" spans="1:7" ht="22.8">
      <c r="A314" s="128" t="s">
        <v>287</v>
      </c>
      <c r="B314" s="255"/>
      <c r="C314" s="38" t="s">
        <v>471</v>
      </c>
      <c r="D314" s="257"/>
      <c r="E314" s="314">
        <v>0</v>
      </c>
      <c r="F314" s="153"/>
      <c r="G314" s="203"/>
    </row>
    <row r="315" spans="1:7" ht="28.5" customHeight="1">
      <c r="A315" s="128" t="s">
        <v>750</v>
      </c>
      <c r="B315" s="255"/>
      <c r="C315" s="38" t="s">
        <v>671</v>
      </c>
      <c r="D315" s="257" t="s">
        <v>359</v>
      </c>
      <c r="E315" s="314">
        <v>140</v>
      </c>
      <c r="F315" s="153"/>
      <c r="G315" s="203">
        <f t="shared" si="11"/>
        <v>0</v>
      </c>
    </row>
    <row r="316" spans="1:7" ht="27" customHeight="1">
      <c r="A316" s="128" t="s">
        <v>751</v>
      </c>
      <c r="B316" s="255"/>
      <c r="C316" s="38" t="s">
        <v>672</v>
      </c>
      <c r="D316" s="257" t="s">
        <v>359</v>
      </c>
      <c r="E316" s="314">
        <v>140</v>
      </c>
      <c r="F316" s="153"/>
      <c r="G316" s="203">
        <f t="shared" si="11"/>
        <v>0</v>
      </c>
    </row>
    <row r="317" spans="1:7" ht="12">
      <c r="A317" s="127" t="s">
        <v>752</v>
      </c>
      <c r="B317" s="253"/>
      <c r="C317" s="105" t="s">
        <v>511</v>
      </c>
      <c r="D317" s="257"/>
      <c r="E317" s="314">
        <v>0</v>
      </c>
      <c r="F317" s="153"/>
      <c r="G317" s="203">
        <f t="shared" si="11"/>
        <v>0</v>
      </c>
    </row>
    <row r="318" spans="1:7" ht="22.8">
      <c r="A318" s="128" t="s">
        <v>753</v>
      </c>
      <c r="B318" s="255"/>
      <c r="C318" s="38" t="s">
        <v>512</v>
      </c>
      <c r="D318" s="257" t="s">
        <v>510</v>
      </c>
      <c r="E318" s="314">
        <v>24</v>
      </c>
      <c r="F318" s="153"/>
      <c r="G318" s="203">
        <f t="shared" si="11"/>
        <v>0</v>
      </c>
    </row>
    <row r="319" spans="1:7" ht="22.8">
      <c r="A319" s="128" t="s">
        <v>754</v>
      </c>
      <c r="B319" s="255"/>
      <c r="C319" s="38" t="s">
        <v>513</v>
      </c>
      <c r="D319" s="257" t="s">
        <v>510</v>
      </c>
      <c r="E319" s="314">
        <v>12</v>
      </c>
      <c r="F319" s="153"/>
      <c r="G319" s="203">
        <f t="shared" si="11"/>
        <v>0</v>
      </c>
    </row>
    <row r="320" spans="1:7" ht="12">
      <c r="A320" s="127" t="s">
        <v>755</v>
      </c>
      <c r="B320" s="253"/>
      <c r="C320" s="105" t="s">
        <v>514</v>
      </c>
      <c r="D320" s="257"/>
      <c r="E320" s="314"/>
      <c r="F320" s="153"/>
      <c r="G320" s="203">
        <f t="shared" si="11"/>
        <v>0</v>
      </c>
    </row>
    <row r="321" spans="1:7">
      <c r="A321" s="128" t="s">
        <v>756</v>
      </c>
      <c r="B321" s="255"/>
      <c r="C321" s="304" t="s">
        <v>515</v>
      </c>
      <c r="D321" s="257" t="s">
        <v>178</v>
      </c>
      <c r="E321" s="314">
        <v>1</v>
      </c>
      <c r="F321" s="153">
        <v>40000</v>
      </c>
      <c r="G321" s="203">
        <f t="shared" si="11"/>
        <v>40000</v>
      </c>
    </row>
    <row r="322" spans="1:7" ht="24">
      <c r="A322" s="127" t="s">
        <v>757</v>
      </c>
      <c r="B322" s="251"/>
      <c r="C322" s="105" t="s">
        <v>641</v>
      </c>
      <c r="D322" s="248"/>
      <c r="E322" s="314"/>
      <c r="F322" s="203"/>
      <c r="G322" s="203"/>
    </row>
    <row r="323" spans="1:7">
      <c r="A323" s="129" t="s">
        <v>758</v>
      </c>
      <c r="B323" s="248"/>
      <c r="C323" s="50" t="s">
        <v>489</v>
      </c>
      <c r="D323" s="248" t="s">
        <v>92</v>
      </c>
      <c r="E323" s="314">
        <v>2</v>
      </c>
      <c r="F323" s="203"/>
      <c r="G323" s="203">
        <f t="shared" ref="G323:G337" si="12">E323*F323</f>
        <v>0</v>
      </c>
    </row>
    <row r="324" spans="1:7">
      <c r="A324" s="129" t="s">
        <v>759</v>
      </c>
      <c r="B324" s="248"/>
      <c r="C324" s="258" t="s">
        <v>490</v>
      </c>
      <c r="D324" s="248" t="s">
        <v>92</v>
      </c>
      <c r="E324" s="314">
        <v>2</v>
      </c>
      <c r="F324" s="203"/>
      <c r="G324" s="203">
        <f t="shared" si="12"/>
        <v>0</v>
      </c>
    </row>
    <row r="325" spans="1:7">
      <c r="A325" s="129" t="s">
        <v>760</v>
      </c>
      <c r="B325" s="248"/>
      <c r="C325" s="50" t="s">
        <v>491</v>
      </c>
      <c r="D325" s="248" t="s">
        <v>92</v>
      </c>
      <c r="E325" s="314">
        <v>1</v>
      </c>
      <c r="F325" s="203"/>
      <c r="G325" s="203">
        <f t="shared" si="12"/>
        <v>0</v>
      </c>
    </row>
    <row r="326" spans="1:7">
      <c r="A326" s="129" t="s">
        <v>761</v>
      </c>
      <c r="B326" s="248"/>
      <c r="C326" s="50" t="s">
        <v>492</v>
      </c>
      <c r="D326" s="248" t="s">
        <v>92</v>
      </c>
      <c r="E326" s="314">
        <v>1</v>
      </c>
      <c r="F326" s="203"/>
      <c r="G326" s="203">
        <f t="shared" si="12"/>
        <v>0</v>
      </c>
    </row>
    <row r="327" spans="1:7">
      <c r="A327" s="129" t="s">
        <v>762</v>
      </c>
      <c r="B327" s="248"/>
      <c r="C327" s="50" t="s">
        <v>493</v>
      </c>
      <c r="D327" s="248" t="s">
        <v>92</v>
      </c>
      <c r="E327" s="314">
        <v>1</v>
      </c>
      <c r="F327" s="203"/>
      <c r="G327" s="203">
        <f t="shared" si="12"/>
        <v>0</v>
      </c>
    </row>
    <row r="328" spans="1:7">
      <c r="A328" s="129" t="s">
        <v>763</v>
      </c>
      <c r="B328" s="248"/>
      <c r="C328" s="50" t="s">
        <v>494</v>
      </c>
      <c r="D328" s="248" t="s">
        <v>92</v>
      </c>
      <c r="E328" s="314">
        <v>1</v>
      </c>
      <c r="F328" s="203"/>
      <c r="G328" s="203">
        <f t="shared" si="12"/>
        <v>0</v>
      </c>
    </row>
    <row r="329" spans="1:7">
      <c r="A329" s="129" t="s">
        <v>764</v>
      </c>
      <c r="B329" s="248"/>
      <c r="C329" s="50" t="s">
        <v>495</v>
      </c>
      <c r="D329" s="248" t="s">
        <v>92</v>
      </c>
      <c r="E329" s="314">
        <v>1</v>
      </c>
      <c r="F329" s="203"/>
      <c r="G329" s="203">
        <f t="shared" si="12"/>
        <v>0</v>
      </c>
    </row>
    <row r="330" spans="1:7" ht="22.8">
      <c r="A330" s="129" t="s">
        <v>765</v>
      </c>
      <c r="B330" s="248"/>
      <c r="C330" s="50" t="s">
        <v>496</v>
      </c>
      <c r="D330" s="248" t="s">
        <v>92</v>
      </c>
      <c r="E330" s="314">
        <v>2</v>
      </c>
      <c r="F330" s="203"/>
      <c r="G330" s="203">
        <f t="shared" si="12"/>
        <v>0</v>
      </c>
    </row>
    <row r="331" spans="1:7">
      <c r="A331" s="129" t="s">
        <v>766</v>
      </c>
      <c r="B331" s="248"/>
      <c r="C331" s="50" t="s">
        <v>497</v>
      </c>
      <c r="D331" s="248" t="s">
        <v>92</v>
      </c>
      <c r="E331" s="314">
        <v>1</v>
      </c>
      <c r="F331" s="203"/>
      <c r="G331" s="203">
        <f t="shared" si="12"/>
        <v>0</v>
      </c>
    </row>
    <row r="332" spans="1:7">
      <c r="A332" s="129" t="s">
        <v>767</v>
      </c>
      <c r="B332" s="248"/>
      <c r="C332" s="50" t="s">
        <v>498</v>
      </c>
      <c r="D332" s="248" t="s">
        <v>92</v>
      </c>
      <c r="E332" s="314">
        <v>1</v>
      </c>
      <c r="F332" s="203"/>
      <c r="G332" s="203">
        <f t="shared" si="12"/>
        <v>0</v>
      </c>
    </row>
    <row r="333" spans="1:7">
      <c r="A333" s="129" t="s">
        <v>768</v>
      </c>
      <c r="B333" s="248"/>
      <c r="C333" s="50" t="s">
        <v>499</v>
      </c>
      <c r="D333" s="248" t="s">
        <v>92</v>
      </c>
      <c r="E333" s="314">
        <v>1</v>
      </c>
      <c r="F333" s="203"/>
      <c r="G333" s="203">
        <f t="shared" si="12"/>
        <v>0</v>
      </c>
    </row>
    <row r="334" spans="1:7">
      <c r="A334" s="129" t="s">
        <v>769</v>
      </c>
      <c r="B334" s="248"/>
      <c r="C334" s="50" t="s">
        <v>500</v>
      </c>
      <c r="D334" s="248" t="s">
        <v>92</v>
      </c>
      <c r="E334" s="314">
        <v>1</v>
      </c>
      <c r="F334" s="203"/>
      <c r="G334" s="203">
        <f t="shared" si="12"/>
        <v>0</v>
      </c>
    </row>
    <row r="335" spans="1:7">
      <c r="A335" s="129" t="s">
        <v>770</v>
      </c>
      <c r="B335" s="248"/>
      <c r="C335" s="50" t="s">
        <v>501</v>
      </c>
      <c r="D335" s="248" t="s">
        <v>92</v>
      </c>
      <c r="E335" s="314">
        <v>1</v>
      </c>
      <c r="F335" s="203"/>
      <c r="G335" s="203">
        <f t="shared" si="12"/>
        <v>0</v>
      </c>
    </row>
    <row r="336" spans="1:7">
      <c r="A336" s="129" t="s">
        <v>771</v>
      </c>
      <c r="B336" s="248"/>
      <c r="C336" s="50" t="s">
        <v>502</v>
      </c>
      <c r="D336" s="248" t="s">
        <v>92</v>
      </c>
      <c r="E336" s="314">
        <v>1</v>
      </c>
      <c r="F336" s="203"/>
      <c r="G336" s="203">
        <f t="shared" si="12"/>
        <v>0</v>
      </c>
    </row>
    <row r="337" spans="1:7">
      <c r="A337" s="129" t="s">
        <v>772</v>
      </c>
      <c r="B337" s="248"/>
      <c r="C337" s="258" t="s">
        <v>503</v>
      </c>
      <c r="D337" s="248" t="s">
        <v>92</v>
      </c>
      <c r="E337" s="314">
        <v>1</v>
      </c>
      <c r="F337" s="203"/>
      <c r="G337" s="203">
        <f t="shared" si="12"/>
        <v>0</v>
      </c>
    </row>
    <row r="338" spans="1:7" ht="12">
      <c r="A338" s="271" t="s">
        <v>516</v>
      </c>
      <c r="B338" s="272"/>
      <c r="C338" s="272"/>
      <c r="D338" s="272"/>
      <c r="E338" s="316"/>
      <c r="F338" s="273"/>
      <c r="G338" s="73"/>
    </row>
    <row r="339" spans="1:7" ht="12">
      <c r="A339" s="123">
        <v>7</v>
      </c>
      <c r="B339" s="16"/>
      <c r="C339" s="35" t="s">
        <v>1559</v>
      </c>
      <c r="D339" s="36"/>
      <c r="E339" s="325"/>
      <c r="F339" s="77"/>
      <c r="G339" s="88"/>
    </row>
    <row r="340" spans="1:7" ht="12">
      <c r="A340" s="124">
        <v>7.1</v>
      </c>
      <c r="B340" s="16" t="s">
        <v>51</v>
      </c>
      <c r="C340" s="17" t="s">
        <v>52</v>
      </c>
      <c r="D340" s="18"/>
      <c r="E340" s="326"/>
      <c r="F340" s="78"/>
      <c r="G340" s="89"/>
    </row>
    <row r="341" spans="1:7">
      <c r="A341" s="125" t="s">
        <v>517</v>
      </c>
      <c r="B341" s="16" t="s">
        <v>14</v>
      </c>
      <c r="C341" s="49" t="s">
        <v>53</v>
      </c>
      <c r="D341" s="19" t="s">
        <v>359</v>
      </c>
      <c r="E341" s="326">
        <f>E377</f>
        <v>30</v>
      </c>
      <c r="F341" s="211"/>
      <c r="G341" s="89">
        <f>E341*F341</f>
        <v>0</v>
      </c>
    </row>
    <row r="342" spans="1:7" ht="22.8">
      <c r="A342" s="125" t="s">
        <v>518</v>
      </c>
      <c r="B342" s="16"/>
      <c r="C342" s="49" t="s">
        <v>54</v>
      </c>
      <c r="D342" s="19" t="s">
        <v>342</v>
      </c>
      <c r="E342" s="326">
        <v>90</v>
      </c>
      <c r="F342" s="211"/>
      <c r="G342" s="89">
        <f t="shared" ref="G342:G406" si="13">E342*F342</f>
        <v>0</v>
      </c>
    </row>
    <row r="343" spans="1:7" ht="12">
      <c r="A343" s="125" t="s">
        <v>519</v>
      </c>
      <c r="B343" s="16"/>
      <c r="C343" s="49" t="s">
        <v>55</v>
      </c>
      <c r="D343" s="18"/>
      <c r="E343" s="326"/>
      <c r="F343" s="211"/>
      <c r="G343" s="89">
        <f t="shared" si="13"/>
        <v>0</v>
      </c>
    </row>
    <row r="344" spans="1:7">
      <c r="A344" s="125" t="s">
        <v>520</v>
      </c>
      <c r="B344" s="16"/>
      <c r="C344" s="49" t="s">
        <v>57</v>
      </c>
      <c r="D344" s="19" t="s">
        <v>342</v>
      </c>
      <c r="E344" s="326">
        <v>15</v>
      </c>
      <c r="F344" s="211"/>
      <c r="G344" s="89">
        <f t="shared" si="13"/>
        <v>0</v>
      </c>
    </row>
    <row r="345" spans="1:7">
      <c r="A345" s="125" t="s">
        <v>521</v>
      </c>
      <c r="B345" s="16"/>
      <c r="C345" s="49" t="s">
        <v>56</v>
      </c>
      <c r="D345" s="19" t="s">
        <v>342</v>
      </c>
      <c r="E345" s="326">
        <v>15</v>
      </c>
      <c r="F345" s="211"/>
      <c r="G345" s="89">
        <f t="shared" si="13"/>
        <v>0</v>
      </c>
    </row>
    <row r="346" spans="1:7">
      <c r="A346" s="125" t="s">
        <v>522</v>
      </c>
      <c r="B346" s="16" t="s">
        <v>30</v>
      </c>
      <c r="C346" s="49" t="s">
        <v>60</v>
      </c>
      <c r="D346" s="19"/>
      <c r="E346" s="326"/>
      <c r="F346" s="211"/>
      <c r="G346" s="89">
        <f t="shared" si="13"/>
        <v>0</v>
      </c>
    </row>
    <row r="347" spans="1:7" ht="22.8">
      <c r="A347" s="125" t="s">
        <v>523</v>
      </c>
      <c r="B347" s="16"/>
      <c r="C347" s="49" t="s">
        <v>61</v>
      </c>
      <c r="D347" s="19" t="s">
        <v>342</v>
      </c>
      <c r="E347" s="326">
        <v>50</v>
      </c>
      <c r="F347" s="211"/>
      <c r="G347" s="89">
        <f t="shared" si="13"/>
        <v>0</v>
      </c>
    </row>
    <row r="348" spans="1:7" ht="12">
      <c r="A348" s="125" t="s">
        <v>524</v>
      </c>
      <c r="B348" s="16"/>
      <c r="C348" s="49" t="s">
        <v>62</v>
      </c>
      <c r="D348" s="18"/>
      <c r="E348" s="326"/>
      <c r="F348" s="211"/>
      <c r="G348" s="89">
        <f t="shared" si="13"/>
        <v>0</v>
      </c>
    </row>
    <row r="349" spans="1:7">
      <c r="A349" s="125" t="s">
        <v>525</v>
      </c>
      <c r="B349" s="16"/>
      <c r="C349" s="49" t="s">
        <v>57</v>
      </c>
      <c r="D349" s="19" t="s">
        <v>342</v>
      </c>
      <c r="E349" s="326">
        <v>10</v>
      </c>
      <c r="F349" s="211"/>
      <c r="G349" s="89">
        <f t="shared" si="13"/>
        <v>0</v>
      </c>
    </row>
    <row r="350" spans="1:7">
      <c r="A350" s="125" t="s">
        <v>526</v>
      </c>
      <c r="B350" s="16"/>
      <c r="C350" s="49" t="s">
        <v>56</v>
      </c>
      <c r="D350" s="19" t="s">
        <v>342</v>
      </c>
      <c r="E350" s="326">
        <v>10</v>
      </c>
      <c r="F350" s="211"/>
      <c r="G350" s="89">
        <f t="shared" si="13"/>
        <v>0</v>
      </c>
    </row>
    <row r="351" spans="1:7" ht="22.8">
      <c r="A351" s="125" t="s">
        <v>527</v>
      </c>
      <c r="B351" s="16" t="s">
        <v>69</v>
      </c>
      <c r="C351" s="49" t="s">
        <v>65</v>
      </c>
      <c r="D351" s="19"/>
      <c r="E351" s="326"/>
      <c r="F351" s="211"/>
      <c r="G351" s="89">
        <f t="shared" si="13"/>
        <v>0</v>
      </c>
    </row>
    <row r="352" spans="1:7" ht="22.8">
      <c r="A352" s="125" t="s">
        <v>528</v>
      </c>
      <c r="B352" s="16"/>
      <c r="C352" s="49" t="s">
        <v>399</v>
      </c>
      <c r="D352" s="19" t="s">
        <v>342</v>
      </c>
      <c r="E352" s="326">
        <v>15</v>
      </c>
      <c r="F352" s="211"/>
      <c r="G352" s="89">
        <f t="shared" si="13"/>
        <v>0</v>
      </c>
    </row>
    <row r="353" spans="1:7" ht="12">
      <c r="A353" s="124">
        <v>7.2</v>
      </c>
      <c r="B353" s="16" t="s">
        <v>50</v>
      </c>
      <c r="C353" s="17" t="s">
        <v>63</v>
      </c>
      <c r="D353" s="18"/>
      <c r="E353" s="326"/>
      <c r="F353" s="78"/>
      <c r="G353" s="89">
        <f t="shared" si="13"/>
        <v>0</v>
      </c>
    </row>
    <row r="354" spans="1:7" ht="12">
      <c r="A354" s="231"/>
      <c r="B354" s="215"/>
      <c r="C354" s="220" t="s">
        <v>269</v>
      </c>
      <c r="D354" s="233"/>
      <c r="E354" s="317"/>
      <c r="F354" s="236"/>
      <c r="G354" s="208"/>
    </row>
    <row r="355" spans="1:7">
      <c r="A355" s="130" t="s">
        <v>529</v>
      </c>
      <c r="B355" s="51" t="s">
        <v>9</v>
      </c>
      <c r="C355" s="52" t="s">
        <v>73</v>
      </c>
      <c r="D355" s="53"/>
      <c r="E355" s="327"/>
      <c r="F355" s="79"/>
      <c r="G355" s="89">
        <f t="shared" si="13"/>
        <v>0</v>
      </c>
    </row>
    <row r="356" spans="1:7">
      <c r="A356" s="130" t="s">
        <v>530</v>
      </c>
      <c r="B356" s="53"/>
      <c r="C356" s="54" t="s">
        <v>773</v>
      </c>
      <c r="D356" s="53" t="s">
        <v>359</v>
      </c>
      <c r="E356" s="327">
        <v>250</v>
      </c>
      <c r="F356" s="79"/>
      <c r="G356" s="89">
        <f t="shared" si="13"/>
        <v>0</v>
      </c>
    </row>
    <row r="357" spans="1:7">
      <c r="A357" s="130" t="s">
        <v>531</v>
      </c>
      <c r="B357" s="51" t="s">
        <v>12</v>
      </c>
      <c r="C357" s="52" t="s">
        <v>74</v>
      </c>
      <c r="D357" s="53"/>
      <c r="E357" s="327"/>
      <c r="F357" s="79"/>
      <c r="G357" s="89">
        <f t="shared" si="13"/>
        <v>0</v>
      </c>
    </row>
    <row r="358" spans="1:7">
      <c r="A358" s="130" t="s">
        <v>532</v>
      </c>
      <c r="B358" s="53"/>
      <c r="C358" s="52" t="s">
        <v>330</v>
      </c>
      <c r="D358" s="53" t="s">
        <v>359</v>
      </c>
      <c r="E358" s="327">
        <f>ROUNDUP(1.2*(5.2*13.95+5*19.15),1)</f>
        <v>202</v>
      </c>
      <c r="F358" s="79"/>
      <c r="G358" s="89">
        <f t="shared" si="13"/>
        <v>0</v>
      </c>
    </row>
    <row r="359" spans="1:7">
      <c r="A359" s="130" t="s">
        <v>533</v>
      </c>
      <c r="B359" s="51"/>
      <c r="C359" s="52" t="s">
        <v>75</v>
      </c>
      <c r="D359" s="53"/>
      <c r="E359" s="327"/>
      <c r="F359" s="79"/>
      <c r="G359" s="89">
        <f t="shared" si="13"/>
        <v>0</v>
      </c>
    </row>
    <row r="360" spans="1:7">
      <c r="A360" s="130" t="s">
        <v>534</v>
      </c>
      <c r="B360" s="53"/>
      <c r="C360" s="52" t="s">
        <v>535</v>
      </c>
      <c r="D360" s="53" t="s">
        <v>359</v>
      </c>
      <c r="E360" s="327">
        <f>ROUNDUP(1.2*0.75*3.1,1)</f>
        <v>2.8000000000000003</v>
      </c>
      <c r="F360" s="79"/>
      <c r="G360" s="89">
        <f t="shared" si="13"/>
        <v>0</v>
      </c>
    </row>
    <row r="361" spans="1:7">
      <c r="A361" s="120" t="s">
        <v>536</v>
      </c>
      <c r="B361" s="20" t="s">
        <v>34</v>
      </c>
      <c r="C361" s="21" t="s">
        <v>35</v>
      </c>
      <c r="D361" s="16"/>
      <c r="E361" s="328"/>
      <c r="F361" s="80"/>
      <c r="G361" s="89">
        <f t="shared" si="13"/>
        <v>0</v>
      </c>
    </row>
    <row r="362" spans="1:7" ht="22.8">
      <c r="A362" s="120" t="s">
        <v>537</v>
      </c>
      <c r="B362" s="16"/>
      <c r="C362" s="50" t="s">
        <v>88</v>
      </c>
      <c r="D362" s="16" t="s">
        <v>92</v>
      </c>
      <c r="E362" s="328">
        <v>5</v>
      </c>
      <c r="F362" s="80"/>
      <c r="G362" s="89">
        <f t="shared" si="13"/>
        <v>0</v>
      </c>
    </row>
    <row r="363" spans="1:7">
      <c r="A363" s="120" t="s">
        <v>538</v>
      </c>
      <c r="B363" s="16"/>
      <c r="C363" s="21" t="s">
        <v>90</v>
      </c>
      <c r="D363" s="16" t="s">
        <v>92</v>
      </c>
      <c r="E363" s="328">
        <v>5</v>
      </c>
      <c r="F363" s="14"/>
      <c r="G363" s="89">
        <f t="shared" si="13"/>
        <v>0</v>
      </c>
    </row>
    <row r="364" spans="1:7" ht="22.8">
      <c r="A364" s="120" t="s">
        <v>539</v>
      </c>
      <c r="B364" s="16"/>
      <c r="C364" s="21" t="s">
        <v>91</v>
      </c>
      <c r="D364" s="16" t="s">
        <v>92</v>
      </c>
      <c r="E364" s="328">
        <v>5</v>
      </c>
      <c r="F364" s="80"/>
      <c r="G364" s="89">
        <f t="shared" si="13"/>
        <v>0</v>
      </c>
    </row>
    <row r="365" spans="1:7" ht="22.8">
      <c r="A365" s="120" t="s">
        <v>540</v>
      </c>
      <c r="B365" s="16"/>
      <c r="C365" s="21" t="s">
        <v>541</v>
      </c>
      <c r="D365" s="16" t="s">
        <v>92</v>
      </c>
      <c r="E365" s="328">
        <v>5</v>
      </c>
      <c r="F365" s="14"/>
      <c r="G365" s="89">
        <f t="shared" si="13"/>
        <v>0</v>
      </c>
    </row>
    <row r="366" spans="1:7" ht="12">
      <c r="A366" s="126">
        <v>7.3</v>
      </c>
      <c r="B366" s="67"/>
      <c r="C366" s="22" t="s">
        <v>117</v>
      </c>
      <c r="D366" s="48"/>
      <c r="E366" s="329"/>
      <c r="F366" s="81"/>
      <c r="G366" s="89">
        <f t="shared" si="13"/>
        <v>0</v>
      </c>
    </row>
    <row r="367" spans="1:7">
      <c r="A367" s="121" t="s">
        <v>542</v>
      </c>
      <c r="B367" s="4" t="s">
        <v>14</v>
      </c>
      <c r="C367" s="23" t="s">
        <v>36</v>
      </c>
      <c r="D367" s="4"/>
      <c r="E367" s="330"/>
      <c r="F367" s="33"/>
      <c r="G367" s="89">
        <f t="shared" si="13"/>
        <v>0</v>
      </c>
    </row>
    <row r="368" spans="1:7">
      <c r="A368" s="121" t="s">
        <v>543</v>
      </c>
      <c r="B368" s="4"/>
      <c r="C368" s="24">
        <v>10</v>
      </c>
      <c r="D368" s="16" t="s">
        <v>87</v>
      </c>
      <c r="E368" s="331">
        <v>0.1</v>
      </c>
      <c r="F368" s="34"/>
      <c r="G368" s="89">
        <f t="shared" si="13"/>
        <v>0</v>
      </c>
    </row>
    <row r="369" spans="1:7">
      <c r="A369" s="121" t="s">
        <v>544</v>
      </c>
      <c r="B369" s="4" t="s">
        <v>14</v>
      </c>
      <c r="C369" s="25" t="s">
        <v>37</v>
      </c>
      <c r="D369" s="4"/>
      <c r="E369" s="331"/>
      <c r="F369" s="34"/>
      <c r="G369" s="89">
        <f t="shared" si="13"/>
        <v>0</v>
      </c>
    </row>
    <row r="370" spans="1:7">
      <c r="A370" s="121" t="s">
        <v>545</v>
      </c>
      <c r="B370" s="4"/>
      <c r="C370" s="25" t="s">
        <v>38</v>
      </c>
      <c r="D370" s="16" t="s">
        <v>87</v>
      </c>
      <c r="E370" s="331">
        <v>0.3</v>
      </c>
      <c r="F370" s="34"/>
      <c r="G370" s="89">
        <f t="shared" si="13"/>
        <v>0</v>
      </c>
    </row>
    <row r="371" spans="1:7">
      <c r="A371" s="121" t="s">
        <v>546</v>
      </c>
      <c r="B371" s="4"/>
      <c r="C371" s="25" t="s">
        <v>39</v>
      </c>
      <c r="D371" s="16" t="s">
        <v>87</v>
      </c>
      <c r="E371" s="331">
        <v>0.35</v>
      </c>
      <c r="F371" s="34"/>
      <c r="G371" s="89">
        <f t="shared" si="13"/>
        <v>0</v>
      </c>
    </row>
    <row r="372" spans="1:7">
      <c r="A372" s="121" t="s">
        <v>547</v>
      </c>
      <c r="B372" s="4"/>
      <c r="C372" s="25" t="s">
        <v>40</v>
      </c>
      <c r="D372" s="16" t="s">
        <v>87</v>
      </c>
      <c r="E372" s="331">
        <v>0.8</v>
      </c>
      <c r="F372" s="34"/>
      <c r="G372" s="89">
        <f t="shared" si="13"/>
        <v>0</v>
      </c>
    </row>
    <row r="373" spans="1:7">
      <c r="A373" s="121" t="s">
        <v>548</v>
      </c>
      <c r="B373" s="4"/>
      <c r="C373" s="25" t="s">
        <v>41</v>
      </c>
      <c r="D373" s="16" t="s">
        <v>87</v>
      </c>
      <c r="E373" s="331">
        <v>2.5</v>
      </c>
      <c r="F373" s="34"/>
      <c r="G373" s="89">
        <f t="shared" si="13"/>
        <v>0</v>
      </c>
    </row>
    <row r="374" spans="1:7">
      <c r="A374" s="121" t="s">
        <v>549</v>
      </c>
      <c r="B374" s="4"/>
      <c r="C374" s="25" t="s">
        <v>42</v>
      </c>
      <c r="D374" s="16" t="s">
        <v>87</v>
      </c>
      <c r="E374" s="331">
        <v>0.8</v>
      </c>
      <c r="F374" s="34"/>
      <c r="G374" s="89">
        <f t="shared" si="13"/>
        <v>0</v>
      </c>
    </row>
    <row r="375" spans="1:7" ht="12">
      <c r="A375" s="122">
        <v>7.4</v>
      </c>
      <c r="B375" s="2"/>
      <c r="C375" s="27" t="s">
        <v>103</v>
      </c>
      <c r="D375" s="4"/>
      <c r="E375" s="331"/>
      <c r="F375" s="34"/>
      <c r="G375" s="89">
        <f t="shared" si="13"/>
        <v>0</v>
      </c>
    </row>
    <row r="376" spans="1:7">
      <c r="A376" s="121" t="s">
        <v>550</v>
      </c>
      <c r="B376" s="4" t="s">
        <v>22</v>
      </c>
      <c r="C376" s="25" t="s">
        <v>47</v>
      </c>
      <c r="D376" s="4"/>
      <c r="E376" s="331"/>
      <c r="F376" s="34"/>
      <c r="G376" s="89">
        <f t="shared" si="13"/>
        <v>0</v>
      </c>
    </row>
    <row r="377" spans="1:7" ht="22.8">
      <c r="A377" s="121" t="s">
        <v>551</v>
      </c>
      <c r="B377" s="4"/>
      <c r="C377" s="25" t="s">
        <v>94</v>
      </c>
      <c r="D377" s="4" t="s">
        <v>359</v>
      </c>
      <c r="E377" s="331">
        <f>ROUNDUP(1.2*24.3,0)</f>
        <v>30</v>
      </c>
      <c r="F377" s="34"/>
      <c r="G377" s="89">
        <f t="shared" si="13"/>
        <v>0</v>
      </c>
    </row>
    <row r="378" spans="1:7">
      <c r="A378" s="121" t="s">
        <v>552</v>
      </c>
      <c r="B378" s="4" t="s">
        <v>26</v>
      </c>
      <c r="C378" s="25" t="s">
        <v>415</v>
      </c>
      <c r="D378" s="4"/>
      <c r="E378" s="331"/>
      <c r="F378" s="34"/>
      <c r="G378" s="89">
        <f t="shared" si="13"/>
        <v>0</v>
      </c>
    </row>
    <row r="379" spans="1:7">
      <c r="A379" s="121" t="s">
        <v>553</v>
      </c>
      <c r="B379" s="4"/>
      <c r="C379" s="28" t="s">
        <v>327</v>
      </c>
      <c r="D379" s="4" t="s">
        <v>342</v>
      </c>
      <c r="E379" s="331">
        <f>ROUNDUP(1.2*4.86,0)</f>
        <v>6</v>
      </c>
      <c r="F379" s="34"/>
      <c r="G379" s="89">
        <f t="shared" si="13"/>
        <v>0</v>
      </c>
    </row>
    <row r="380" spans="1:7">
      <c r="A380" s="121" t="s">
        <v>554</v>
      </c>
      <c r="B380" s="4"/>
      <c r="C380" s="28" t="s">
        <v>330</v>
      </c>
      <c r="D380" s="4" t="s">
        <v>342</v>
      </c>
      <c r="E380" s="331">
        <f>ROUNDUP(1.2*21,0)</f>
        <v>26</v>
      </c>
      <c r="F380" s="34"/>
      <c r="G380" s="89">
        <f t="shared" si="13"/>
        <v>0</v>
      </c>
    </row>
    <row r="381" spans="1:7">
      <c r="A381" s="121" t="s">
        <v>555</v>
      </c>
      <c r="B381" s="4" t="s">
        <v>27</v>
      </c>
      <c r="C381" s="25" t="s">
        <v>48</v>
      </c>
      <c r="D381" s="4"/>
      <c r="E381" s="331"/>
      <c r="F381" s="34"/>
      <c r="G381" s="89">
        <f t="shared" si="13"/>
        <v>0</v>
      </c>
    </row>
    <row r="382" spans="1:7">
      <c r="A382" s="121" t="s">
        <v>557</v>
      </c>
      <c r="B382" s="4"/>
      <c r="C382" s="25" t="s">
        <v>418</v>
      </c>
      <c r="D382" s="4" t="s">
        <v>359</v>
      </c>
      <c r="E382" s="331">
        <f>ROUNDUP(1.2*(20.11+6.465),0)</f>
        <v>32</v>
      </c>
      <c r="F382" s="34"/>
      <c r="G382" s="89">
        <f t="shared" si="13"/>
        <v>0</v>
      </c>
    </row>
    <row r="383" spans="1:7" ht="12">
      <c r="A383" s="122">
        <v>7.5</v>
      </c>
      <c r="B383" s="2">
        <v>8.5</v>
      </c>
      <c r="C383" s="29" t="s">
        <v>49</v>
      </c>
      <c r="D383" s="4"/>
      <c r="E383" s="331"/>
      <c r="F383" s="34"/>
      <c r="G383" s="89">
        <f t="shared" si="13"/>
        <v>0</v>
      </c>
    </row>
    <row r="384" spans="1:7" ht="22.8">
      <c r="A384" s="256" t="s">
        <v>558</v>
      </c>
      <c r="B384" s="111"/>
      <c r="C384" s="52" t="s">
        <v>1841</v>
      </c>
      <c r="D384" s="74" t="s">
        <v>5</v>
      </c>
      <c r="E384" s="351">
        <v>32</v>
      </c>
      <c r="F384" s="107"/>
      <c r="G384" s="284">
        <f t="shared" si="13"/>
        <v>0</v>
      </c>
    </row>
    <row r="385" spans="1:7">
      <c r="A385" s="256" t="s">
        <v>559</v>
      </c>
      <c r="B385" s="111"/>
      <c r="C385" s="52" t="s">
        <v>1842</v>
      </c>
      <c r="D385" s="74" t="s">
        <v>5</v>
      </c>
      <c r="E385" s="351">
        <v>32</v>
      </c>
      <c r="F385" s="107"/>
      <c r="G385" s="284">
        <f t="shared" si="13"/>
        <v>0</v>
      </c>
    </row>
    <row r="386" spans="1:7" ht="22.8">
      <c r="A386" s="256" t="s">
        <v>560</v>
      </c>
      <c r="B386" s="111"/>
      <c r="C386" s="52" t="s">
        <v>118</v>
      </c>
      <c r="D386" s="74" t="s">
        <v>5</v>
      </c>
      <c r="E386" s="351">
        <f>ROUND(1.2*(3.25*2+5*4),0)</f>
        <v>32</v>
      </c>
      <c r="F386" s="107"/>
      <c r="G386" s="284">
        <f t="shared" si="13"/>
        <v>0</v>
      </c>
    </row>
    <row r="387" spans="1:7" ht="22.8">
      <c r="A387" s="256" t="s">
        <v>1843</v>
      </c>
      <c r="B387" s="111"/>
      <c r="C387" s="52" t="s">
        <v>1844</v>
      </c>
      <c r="D387" s="74" t="s">
        <v>5</v>
      </c>
      <c r="E387" s="351">
        <f>ROUND(1.2*(3.25*2+5*4),0)</f>
        <v>32</v>
      </c>
      <c r="F387" s="107"/>
      <c r="G387" s="284">
        <f t="shared" si="13"/>
        <v>0</v>
      </c>
    </row>
    <row r="388" spans="1:7" ht="12">
      <c r="A388" s="122">
        <v>7.7</v>
      </c>
      <c r="B388" s="2"/>
      <c r="C388" s="30" t="s">
        <v>420</v>
      </c>
      <c r="D388" s="31"/>
      <c r="E388" s="331"/>
      <c r="F388" s="34"/>
      <c r="G388" s="89">
        <f t="shared" si="13"/>
        <v>0</v>
      </c>
    </row>
    <row r="389" spans="1:7">
      <c r="A389" s="131" t="s">
        <v>561</v>
      </c>
      <c r="B389" s="31" t="s">
        <v>421</v>
      </c>
      <c r="C389" s="28" t="s">
        <v>562</v>
      </c>
      <c r="D389" s="4" t="s">
        <v>342</v>
      </c>
      <c r="E389" s="331">
        <v>1</v>
      </c>
      <c r="F389" s="34"/>
      <c r="G389" s="89">
        <f t="shared" si="13"/>
        <v>0</v>
      </c>
    </row>
    <row r="390" spans="1:7" ht="12">
      <c r="A390" s="122">
        <v>7.8</v>
      </c>
      <c r="B390" s="2" t="s">
        <v>422</v>
      </c>
      <c r="C390" s="30" t="s">
        <v>423</v>
      </c>
      <c r="D390" s="32"/>
      <c r="E390" s="332"/>
      <c r="F390" s="82"/>
      <c r="G390" s="89">
        <f t="shared" si="13"/>
        <v>0</v>
      </c>
    </row>
    <row r="391" spans="1:7">
      <c r="A391" s="121" t="s">
        <v>563</v>
      </c>
      <c r="B391" s="2">
        <v>8.8000000000000007</v>
      </c>
      <c r="C391" s="3" t="s">
        <v>668</v>
      </c>
      <c r="D391" s="32" t="s">
        <v>178</v>
      </c>
      <c r="E391" s="332">
        <v>4</v>
      </c>
      <c r="F391" s="82">
        <v>7500</v>
      </c>
      <c r="G391" s="89">
        <f t="shared" si="13"/>
        <v>30000</v>
      </c>
    </row>
    <row r="392" spans="1:7" ht="12">
      <c r="A392" s="122">
        <v>7.9</v>
      </c>
      <c r="B392" s="37"/>
      <c r="C392" s="7" t="s">
        <v>564</v>
      </c>
      <c r="D392" s="32"/>
      <c r="E392" s="332"/>
      <c r="F392" s="82"/>
      <c r="G392" s="89">
        <f t="shared" si="13"/>
        <v>0</v>
      </c>
    </row>
    <row r="393" spans="1:7">
      <c r="A393" s="121" t="s">
        <v>565</v>
      </c>
      <c r="B393" s="2"/>
      <c r="C393" s="3" t="s">
        <v>566</v>
      </c>
      <c r="D393" s="32"/>
      <c r="E393" s="332"/>
      <c r="F393" s="82"/>
      <c r="G393" s="89">
        <f t="shared" si="13"/>
        <v>0</v>
      </c>
    </row>
    <row r="394" spans="1:7">
      <c r="A394" s="121" t="s">
        <v>567</v>
      </c>
      <c r="B394" s="2"/>
      <c r="C394" s="3" t="s">
        <v>568</v>
      </c>
      <c r="D394" s="32" t="s">
        <v>178</v>
      </c>
      <c r="E394" s="332">
        <v>1</v>
      </c>
      <c r="F394" s="82">
        <v>50000</v>
      </c>
      <c r="G394" s="89">
        <f t="shared" si="13"/>
        <v>50000</v>
      </c>
    </row>
    <row r="395" spans="1:7">
      <c r="A395" s="121" t="s">
        <v>569</v>
      </c>
      <c r="B395" s="2"/>
      <c r="C395" s="3" t="s">
        <v>470</v>
      </c>
      <c r="D395" s="32"/>
      <c r="E395" s="332"/>
      <c r="F395" s="82"/>
      <c r="G395" s="89">
        <f t="shared" si="13"/>
        <v>0</v>
      </c>
    </row>
    <row r="396" spans="1:7">
      <c r="A396" s="121" t="s">
        <v>570</v>
      </c>
      <c r="B396" s="2"/>
      <c r="C396" s="3" t="s">
        <v>571</v>
      </c>
      <c r="D396" s="32" t="s">
        <v>359</v>
      </c>
      <c r="E396" s="332">
        <v>50</v>
      </c>
      <c r="F396" s="82"/>
      <c r="G396" s="89">
        <f t="shared" si="13"/>
        <v>0</v>
      </c>
    </row>
    <row r="397" spans="1:7">
      <c r="A397" s="121" t="s">
        <v>572</v>
      </c>
      <c r="B397" s="2"/>
      <c r="C397" s="3" t="s">
        <v>573</v>
      </c>
      <c r="D397" s="32" t="s">
        <v>359</v>
      </c>
      <c r="E397" s="332">
        <v>50</v>
      </c>
      <c r="F397" s="82"/>
      <c r="G397" s="89">
        <f t="shared" si="13"/>
        <v>0</v>
      </c>
    </row>
    <row r="398" spans="1:7">
      <c r="A398" s="121" t="s">
        <v>575</v>
      </c>
      <c r="B398" s="2"/>
      <c r="C398" s="3" t="s">
        <v>576</v>
      </c>
      <c r="D398" s="32"/>
      <c r="E398" s="332"/>
      <c r="F398" s="82"/>
      <c r="G398" s="89">
        <f t="shared" si="13"/>
        <v>0</v>
      </c>
    </row>
    <row r="399" spans="1:7">
      <c r="A399" s="121" t="s">
        <v>577</v>
      </c>
      <c r="B399" s="2"/>
      <c r="C399" s="3" t="s">
        <v>571</v>
      </c>
      <c r="D399" s="32" t="s">
        <v>359</v>
      </c>
      <c r="E399" s="332">
        <v>50</v>
      </c>
      <c r="F399" s="82"/>
      <c r="G399" s="89">
        <f t="shared" si="13"/>
        <v>0</v>
      </c>
    </row>
    <row r="400" spans="1:7">
      <c r="A400" s="121" t="s">
        <v>578</v>
      </c>
      <c r="B400" s="2"/>
      <c r="C400" s="3" t="s">
        <v>574</v>
      </c>
      <c r="D400" s="32" t="s">
        <v>359</v>
      </c>
      <c r="E400" s="332">
        <v>50</v>
      </c>
      <c r="F400" s="82"/>
      <c r="G400" s="89">
        <f t="shared" si="13"/>
        <v>0</v>
      </c>
    </row>
    <row r="401" spans="1:7">
      <c r="A401" s="121" t="s">
        <v>579</v>
      </c>
      <c r="B401" s="2"/>
      <c r="C401" s="3" t="s">
        <v>580</v>
      </c>
      <c r="D401" s="32"/>
      <c r="E401" s="332"/>
      <c r="F401" s="82"/>
      <c r="G401" s="89">
        <f t="shared" si="13"/>
        <v>0</v>
      </c>
    </row>
    <row r="402" spans="1:7">
      <c r="A402" s="121" t="s">
        <v>581</v>
      </c>
      <c r="B402" s="2"/>
      <c r="C402" s="3" t="s">
        <v>582</v>
      </c>
      <c r="D402" s="32" t="s">
        <v>359</v>
      </c>
      <c r="E402" s="332">
        <v>100</v>
      </c>
      <c r="F402" s="82"/>
      <c r="G402" s="89">
        <f t="shared" si="13"/>
        <v>0</v>
      </c>
    </row>
    <row r="403" spans="1:7">
      <c r="A403" s="121" t="s">
        <v>583</v>
      </c>
      <c r="B403" s="2"/>
      <c r="C403" s="3" t="s">
        <v>574</v>
      </c>
      <c r="D403" s="32" t="s">
        <v>359</v>
      </c>
      <c r="E403" s="332">
        <v>100</v>
      </c>
      <c r="F403" s="82"/>
      <c r="G403" s="89">
        <f t="shared" si="13"/>
        <v>0</v>
      </c>
    </row>
    <row r="404" spans="1:7">
      <c r="A404" s="121" t="s">
        <v>584</v>
      </c>
      <c r="B404" s="2"/>
      <c r="C404" s="3" t="s">
        <v>514</v>
      </c>
      <c r="D404" s="32"/>
      <c r="E404" s="332"/>
      <c r="F404" s="82"/>
      <c r="G404" s="89">
        <f t="shared" si="13"/>
        <v>0</v>
      </c>
    </row>
    <row r="405" spans="1:7">
      <c r="A405" s="121" t="s">
        <v>585</v>
      </c>
      <c r="B405" s="2"/>
      <c r="C405" s="3" t="s">
        <v>586</v>
      </c>
      <c r="D405" s="32" t="s">
        <v>178</v>
      </c>
      <c r="E405" s="332">
        <v>1</v>
      </c>
      <c r="F405" s="82">
        <v>20000</v>
      </c>
      <c r="G405" s="89">
        <f t="shared" si="13"/>
        <v>20000</v>
      </c>
    </row>
    <row r="406" spans="1:7">
      <c r="A406" s="121" t="s">
        <v>587</v>
      </c>
      <c r="B406" s="2"/>
      <c r="C406" s="3" t="s">
        <v>588</v>
      </c>
      <c r="D406" s="32" t="s">
        <v>178</v>
      </c>
      <c r="E406" s="332">
        <v>1</v>
      </c>
      <c r="F406" s="82">
        <v>2000</v>
      </c>
      <c r="G406" s="89">
        <f t="shared" si="13"/>
        <v>2000</v>
      </c>
    </row>
    <row r="407" spans="1:7">
      <c r="A407" s="121" t="s">
        <v>589</v>
      </c>
      <c r="B407" s="2"/>
      <c r="C407" s="3" t="s">
        <v>590</v>
      </c>
      <c r="D407" s="32" t="s">
        <v>178</v>
      </c>
      <c r="E407" s="332">
        <v>1</v>
      </c>
      <c r="F407" s="82">
        <v>1000</v>
      </c>
      <c r="G407" s="89">
        <f t="shared" ref="G407:G417" si="14">E407*F407</f>
        <v>1000</v>
      </c>
    </row>
    <row r="408" spans="1:7">
      <c r="A408" s="121"/>
      <c r="B408" s="2"/>
      <c r="C408" s="3" t="s">
        <v>591</v>
      </c>
      <c r="D408" s="32" t="s">
        <v>178</v>
      </c>
      <c r="E408" s="332">
        <v>1</v>
      </c>
      <c r="F408" s="82">
        <v>2000</v>
      </c>
      <c r="G408" s="89">
        <f t="shared" si="14"/>
        <v>2000</v>
      </c>
    </row>
    <row r="409" spans="1:7">
      <c r="A409" s="121" t="s">
        <v>592</v>
      </c>
      <c r="B409" s="2"/>
      <c r="C409" s="3" t="s">
        <v>511</v>
      </c>
      <c r="D409" s="32"/>
      <c r="E409" s="332"/>
      <c r="F409" s="82"/>
      <c r="G409" s="89">
        <f t="shared" si="14"/>
        <v>0</v>
      </c>
    </row>
    <row r="410" spans="1:7">
      <c r="A410" s="121" t="s">
        <v>593</v>
      </c>
      <c r="B410" s="2"/>
      <c r="C410" s="3" t="s">
        <v>1822</v>
      </c>
      <c r="D410" s="39" t="s">
        <v>359</v>
      </c>
      <c r="E410" s="332">
        <v>150</v>
      </c>
      <c r="F410" s="82"/>
      <c r="G410" s="89">
        <f t="shared" si="14"/>
        <v>0</v>
      </c>
    </row>
    <row r="411" spans="1:7">
      <c r="A411" s="121" t="s">
        <v>594</v>
      </c>
      <c r="B411" s="2"/>
      <c r="C411" s="3" t="s">
        <v>595</v>
      </c>
      <c r="D411" s="39" t="s">
        <v>92</v>
      </c>
      <c r="E411" s="332">
        <v>10</v>
      </c>
      <c r="F411" s="82"/>
      <c r="G411" s="89">
        <f t="shared" si="14"/>
        <v>0</v>
      </c>
    </row>
    <row r="412" spans="1:7">
      <c r="A412" s="121" t="s">
        <v>596</v>
      </c>
      <c r="B412" s="2"/>
      <c r="C412" s="3" t="s">
        <v>597</v>
      </c>
      <c r="D412" s="39" t="s">
        <v>92</v>
      </c>
      <c r="E412" s="332">
        <v>12</v>
      </c>
      <c r="F412" s="82"/>
      <c r="G412" s="89">
        <f t="shared" si="14"/>
        <v>0</v>
      </c>
    </row>
    <row r="413" spans="1:7">
      <c r="A413" s="121" t="s">
        <v>598</v>
      </c>
      <c r="B413" s="2"/>
      <c r="C413" s="3" t="s">
        <v>599</v>
      </c>
      <c r="D413" s="32"/>
      <c r="E413" s="332"/>
      <c r="F413" s="82"/>
      <c r="G413" s="89">
        <f t="shared" si="14"/>
        <v>0</v>
      </c>
    </row>
    <row r="414" spans="1:7" ht="34.200000000000003">
      <c r="A414" s="121" t="s">
        <v>600</v>
      </c>
      <c r="B414" s="2"/>
      <c r="C414" s="3" t="s">
        <v>143</v>
      </c>
      <c r="D414" s="32" t="s">
        <v>5</v>
      </c>
      <c r="E414" s="332">
        <v>1</v>
      </c>
      <c r="F414" s="82"/>
      <c r="G414" s="89">
        <f t="shared" si="14"/>
        <v>0</v>
      </c>
    </row>
    <row r="415" spans="1:7">
      <c r="A415" s="121" t="s">
        <v>601</v>
      </c>
      <c r="B415" s="2"/>
      <c r="C415" s="3" t="s">
        <v>602</v>
      </c>
      <c r="D415" s="32" t="s">
        <v>121</v>
      </c>
      <c r="E415" s="332">
        <v>1</v>
      </c>
      <c r="F415" s="82"/>
      <c r="G415" s="89">
        <f t="shared" si="14"/>
        <v>0</v>
      </c>
    </row>
    <row r="416" spans="1:7">
      <c r="A416" s="121" t="s">
        <v>603</v>
      </c>
      <c r="B416" s="2"/>
      <c r="C416" s="3" t="s">
        <v>604</v>
      </c>
      <c r="D416" s="32"/>
      <c r="E416" s="332"/>
      <c r="F416" s="82"/>
      <c r="G416" s="89">
        <f t="shared" si="14"/>
        <v>0</v>
      </c>
    </row>
    <row r="417" spans="1:7">
      <c r="A417" s="121" t="s">
        <v>605</v>
      </c>
      <c r="B417" s="2"/>
      <c r="C417" s="3" t="s">
        <v>606</v>
      </c>
      <c r="D417" s="32" t="s">
        <v>178</v>
      </c>
      <c r="E417" s="332">
        <v>1</v>
      </c>
      <c r="F417" s="82">
        <v>100000</v>
      </c>
      <c r="G417" s="89">
        <f t="shared" si="14"/>
        <v>100000</v>
      </c>
    </row>
    <row r="418" spans="1:7" ht="12">
      <c r="A418" s="271" t="s">
        <v>607</v>
      </c>
      <c r="B418" s="272"/>
      <c r="C418" s="272"/>
      <c r="D418" s="272"/>
      <c r="E418" s="316"/>
      <c r="F418" s="273"/>
      <c r="G418" s="87"/>
    </row>
    <row r="419" spans="1:7" ht="24">
      <c r="A419" s="196">
        <v>8</v>
      </c>
      <c r="B419" s="204"/>
      <c r="C419" s="198" t="s">
        <v>608</v>
      </c>
      <c r="D419" s="199"/>
      <c r="E419" s="313"/>
      <c r="F419" s="201"/>
      <c r="G419" s="200"/>
    </row>
    <row r="420" spans="1:7">
      <c r="A420" s="205">
        <v>8.1</v>
      </c>
      <c r="B420" s="206"/>
      <c r="C420" s="207" t="s">
        <v>695</v>
      </c>
      <c r="D420" s="197"/>
      <c r="E420" s="317"/>
      <c r="F420" s="209"/>
      <c r="G420" s="208"/>
    </row>
    <row r="421" spans="1:7" ht="22.8">
      <c r="A421" s="205" t="s">
        <v>700</v>
      </c>
      <c r="B421" s="206"/>
      <c r="C421" s="207" t="s">
        <v>675</v>
      </c>
      <c r="D421" s="197" t="s">
        <v>342</v>
      </c>
      <c r="E421" s="317">
        <v>10</v>
      </c>
      <c r="F421" s="209"/>
      <c r="G421" s="208">
        <f>E421*F421</f>
        <v>0</v>
      </c>
    </row>
    <row r="422" spans="1:7" ht="22.8">
      <c r="A422" s="205" t="s">
        <v>701</v>
      </c>
      <c r="B422" s="206"/>
      <c r="C422" s="207" t="s">
        <v>676</v>
      </c>
      <c r="D422" s="197" t="s">
        <v>121</v>
      </c>
      <c r="E422" s="317">
        <v>1</v>
      </c>
      <c r="F422" s="209"/>
      <c r="G422" s="208">
        <f t="shared" ref="G422:G461" si="15">E422*F422</f>
        <v>0</v>
      </c>
    </row>
    <row r="423" spans="1:7">
      <c r="A423" s="205">
        <v>8.1999999999999993</v>
      </c>
      <c r="B423" s="206"/>
      <c r="C423" s="207" t="s">
        <v>677</v>
      </c>
      <c r="D423" s="197"/>
      <c r="E423" s="317"/>
      <c r="F423" s="209"/>
      <c r="G423" s="208">
        <f t="shared" si="15"/>
        <v>0</v>
      </c>
    </row>
    <row r="424" spans="1:7" ht="22.8">
      <c r="A424" s="205" t="s">
        <v>9</v>
      </c>
      <c r="B424" s="206"/>
      <c r="C424" s="207" t="s">
        <v>678</v>
      </c>
      <c r="D424" s="197" t="s">
        <v>342</v>
      </c>
      <c r="E424" s="317">
        <v>10</v>
      </c>
      <c r="F424" s="209"/>
      <c r="G424" s="208">
        <f t="shared" si="15"/>
        <v>0</v>
      </c>
    </row>
    <row r="425" spans="1:7" ht="22.8">
      <c r="A425" s="205" t="s">
        <v>12</v>
      </c>
      <c r="B425" s="206"/>
      <c r="C425" s="207" t="s">
        <v>679</v>
      </c>
      <c r="D425" s="197" t="s">
        <v>121</v>
      </c>
      <c r="E425" s="317">
        <v>1</v>
      </c>
      <c r="F425" s="209"/>
      <c r="G425" s="208">
        <f t="shared" si="15"/>
        <v>0</v>
      </c>
    </row>
    <row r="426" spans="1:7">
      <c r="A426" s="205" t="s">
        <v>702</v>
      </c>
      <c r="B426" s="206" t="s">
        <v>674</v>
      </c>
      <c r="C426" s="207" t="s">
        <v>696</v>
      </c>
      <c r="D426" s="197"/>
      <c r="E426" s="317"/>
      <c r="F426" s="209"/>
      <c r="G426" s="208">
        <f t="shared" si="15"/>
        <v>0</v>
      </c>
    </row>
    <row r="427" spans="1:7" ht="34.200000000000003">
      <c r="A427" s="205" t="s">
        <v>14</v>
      </c>
      <c r="B427" s="206" t="s">
        <v>30</v>
      </c>
      <c r="C427" s="207" t="s">
        <v>697</v>
      </c>
      <c r="D427" s="197" t="s">
        <v>5</v>
      </c>
      <c r="E427" s="317">
        <v>150</v>
      </c>
      <c r="F427" s="209"/>
      <c r="G427" s="208">
        <f t="shared" si="15"/>
        <v>0</v>
      </c>
    </row>
    <row r="428" spans="1:7">
      <c r="A428" s="62" t="s">
        <v>703</v>
      </c>
      <c r="B428" s="58" t="s">
        <v>680</v>
      </c>
      <c r="C428" s="55" t="s">
        <v>681</v>
      </c>
      <c r="D428" s="46"/>
      <c r="E428" s="323"/>
      <c r="F428" s="90"/>
      <c r="G428" s="208">
        <f t="shared" si="15"/>
        <v>0</v>
      </c>
    </row>
    <row r="429" spans="1:7" ht="34.200000000000003">
      <c r="A429" s="62" t="s">
        <v>21</v>
      </c>
      <c r="B429" s="58" t="s">
        <v>682</v>
      </c>
      <c r="C429" s="56" t="s">
        <v>683</v>
      </c>
      <c r="D429" s="46" t="s">
        <v>359</v>
      </c>
      <c r="E429" s="323">
        <v>300</v>
      </c>
      <c r="F429" s="90"/>
      <c r="G429" s="208">
        <f t="shared" si="15"/>
        <v>0</v>
      </c>
    </row>
    <row r="430" spans="1:7">
      <c r="A430" s="62" t="s">
        <v>704</v>
      </c>
      <c r="B430" s="58" t="s">
        <v>680</v>
      </c>
      <c r="C430" s="55" t="s">
        <v>580</v>
      </c>
      <c r="D430" s="46"/>
      <c r="E430" s="323"/>
      <c r="F430" s="90"/>
      <c r="G430" s="208">
        <f t="shared" si="15"/>
        <v>0</v>
      </c>
    </row>
    <row r="431" spans="1:7" ht="28.5" customHeight="1">
      <c r="A431" s="62" t="s">
        <v>705</v>
      </c>
      <c r="B431" s="58"/>
      <c r="C431" s="56" t="s">
        <v>684</v>
      </c>
      <c r="D431" s="46" t="s">
        <v>359</v>
      </c>
      <c r="E431" s="323">
        <v>350</v>
      </c>
      <c r="F431" s="90"/>
      <c r="G431" s="208">
        <f t="shared" si="15"/>
        <v>0</v>
      </c>
    </row>
    <row r="432" spans="1:7">
      <c r="A432" s="62" t="s">
        <v>706</v>
      </c>
      <c r="B432" s="58" t="s">
        <v>673</v>
      </c>
      <c r="C432" s="55" t="s">
        <v>685</v>
      </c>
      <c r="D432" s="46"/>
      <c r="E432" s="323"/>
      <c r="F432" s="90"/>
      <c r="G432" s="208">
        <f t="shared" si="15"/>
        <v>0</v>
      </c>
    </row>
    <row r="433" spans="1:7" ht="27.75" customHeight="1">
      <c r="A433" s="62" t="s">
        <v>707</v>
      </c>
      <c r="B433" s="58"/>
      <c r="C433" s="38" t="s">
        <v>671</v>
      </c>
      <c r="D433" s="46" t="s">
        <v>359</v>
      </c>
      <c r="E433" s="323">
        <v>250</v>
      </c>
      <c r="F433" s="90"/>
      <c r="G433" s="208">
        <f t="shared" si="15"/>
        <v>0</v>
      </c>
    </row>
    <row r="434" spans="1:7" ht="27.75" customHeight="1">
      <c r="A434" s="62" t="s">
        <v>708</v>
      </c>
      <c r="B434" s="58"/>
      <c r="C434" s="38" t="s">
        <v>672</v>
      </c>
      <c r="D434" s="46" t="s">
        <v>359</v>
      </c>
      <c r="E434" s="323">
        <v>250</v>
      </c>
      <c r="F434" s="90"/>
      <c r="G434" s="208">
        <f t="shared" si="15"/>
        <v>0</v>
      </c>
    </row>
    <row r="435" spans="1:7">
      <c r="A435" s="62" t="s">
        <v>709</v>
      </c>
      <c r="B435" s="58"/>
      <c r="C435" s="210" t="s">
        <v>571</v>
      </c>
      <c r="D435" s="46" t="s">
        <v>359</v>
      </c>
      <c r="E435" s="323">
        <v>150</v>
      </c>
      <c r="F435" s="90"/>
      <c r="G435" s="208">
        <f t="shared" si="15"/>
        <v>0</v>
      </c>
    </row>
    <row r="436" spans="1:7">
      <c r="A436" s="62" t="s">
        <v>710</v>
      </c>
      <c r="B436" s="58"/>
      <c r="C436" s="210" t="s">
        <v>573</v>
      </c>
      <c r="D436" s="46" t="s">
        <v>359</v>
      </c>
      <c r="E436" s="323">
        <v>150</v>
      </c>
      <c r="F436" s="90"/>
      <c r="G436" s="208">
        <f t="shared" si="15"/>
        <v>0</v>
      </c>
    </row>
    <row r="437" spans="1:7">
      <c r="A437" s="62" t="s">
        <v>421</v>
      </c>
      <c r="B437" s="58"/>
      <c r="C437" s="55" t="s">
        <v>686</v>
      </c>
      <c r="D437" s="46"/>
      <c r="E437" s="323"/>
      <c r="F437" s="90"/>
      <c r="G437" s="208">
        <f t="shared" si="15"/>
        <v>0</v>
      </c>
    </row>
    <row r="438" spans="1:7" ht="22.8">
      <c r="A438" s="62" t="s">
        <v>711</v>
      </c>
      <c r="B438" s="58"/>
      <c r="C438" s="56" t="s">
        <v>687</v>
      </c>
      <c r="D438" s="46" t="s">
        <v>342</v>
      </c>
      <c r="E438" s="323">
        <v>10</v>
      </c>
      <c r="F438" s="90"/>
      <c r="G438" s="208">
        <f t="shared" si="15"/>
        <v>0</v>
      </c>
    </row>
    <row r="439" spans="1:7" ht="22.8">
      <c r="A439" s="62" t="s">
        <v>712</v>
      </c>
      <c r="B439" s="58"/>
      <c r="C439" s="56" t="s">
        <v>688</v>
      </c>
      <c r="D439" s="46" t="s">
        <v>121</v>
      </c>
      <c r="E439" s="323">
        <v>1</v>
      </c>
      <c r="F439" s="90"/>
      <c r="G439" s="208">
        <f t="shared" si="15"/>
        <v>0</v>
      </c>
    </row>
    <row r="440" spans="1:7">
      <c r="A440" s="62" t="s">
        <v>713</v>
      </c>
      <c r="B440" s="58"/>
      <c r="C440" s="55" t="s">
        <v>689</v>
      </c>
      <c r="D440" s="46"/>
      <c r="E440" s="323"/>
      <c r="F440" s="90"/>
      <c r="G440" s="208">
        <f t="shared" si="15"/>
        <v>0</v>
      </c>
    </row>
    <row r="441" spans="1:7" ht="22.8">
      <c r="A441" s="62" t="s">
        <v>227</v>
      </c>
      <c r="B441" s="58"/>
      <c r="C441" s="56" t="s">
        <v>1662</v>
      </c>
      <c r="D441" s="46" t="s">
        <v>342</v>
      </c>
      <c r="E441" s="323">
        <v>10</v>
      </c>
      <c r="F441" s="90"/>
      <c r="G441" s="208">
        <f t="shared" si="15"/>
        <v>0</v>
      </c>
    </row>
    <row r="442" spans="1:7" ht="22.8">
      <c r="A442" s="62" t="s">
        <v>714</v>
      </c>
      <c r="B442" s="58"/>
      <c r="C442" s="56" t="s">
        <v>690</v>
      </c>
      <c r="D442" s="46" t="s">
        <v>121</v>
      </c>
      <c r="E442" s="323">
        <v>1</v>
      </c>
      <c r="F442" s="90"/>
      <c r="G442" s="208">
        <f t="shared" si="15"/>
        <v>0</v>
      </c>
    </row>
    <row r="443" spans="1:7">
      <c r="A443" s="62" t="s">
        <v>715</v>
      </c>
      <c r="B443" s="58"/>
      <c r="C443" s="55" t="s">
        <v>691</v>
      </c>
      <c r="D443" s="46"/>
      <c r="E443" s="323"/>
      <c r="F443" s="90"/>
      <c r="G443" s="208">
        <f t="shared" si="15"/>
        <v>0</v>
      </c>
    </row>
    <row r="444" spans="1:7" ht="22.8">
      <c r="A444" s="62" t="s">
        <v>716</v>
      </c>
      <c r="B444" s="58"/>
      <c r="C444" s="56" t="s">
        <v>1661</v>
      </c>
      <c r="D444" s="46" t="s">
        <v>342</v>
      </c>
      <c r="E444" s="323">
        <v>10</v>
      </c>
      <c r="F444" s="90"/>
      <c r="G444" s="208">
        <f t="shared" si="15"/>
        <v>0</v>
      </c>
    </row>
    <row r="445" spans="1:7" ht="22.8">
      <c r="A445" s="62" t="s">
        <v>717</v>
      </c>
      <c r="B445" s="58"/>
      <c r="C445" s="56" t="s">
        <v>692</v>
      </c>
      <c r="D445" s="46" t="s">
        <v>121</v>
      </c>
      <c r="E445" s="323">
        <v>1</v>
      </c>
      <c r="F445" s="90"/>
      <c r="G445" s="208">
        <f t="shared" si="15"/>
        <v>0</v>
      </c>
    </row>
    <row r="446" spans="1:7">
      <c r="A446" s="62" t="s">
        <v>718</v>
      </c>
      <c r="B446" s="58"/>
      <c r="C446" s="55" t="s">
        <v>693</v>
      </c>
      <c r="D446" s="46"/>
      <c r="E446" s="323"/>
      <c r="F446" s="90"/>
      <c r="G446" s="208">
        <f t="shared" si="15"/>
        <v>0</v>
      </c>
    </row>
    <row r="447" spans="1:7" ht="22.8">
      <c r="A447" s="62" t="s">
        <v>719</v>
      </c>
      <c r="B447" s="58"/>
      <c r="C447" s="56" t="s">
        <v>1660</v>
      </c>
      <c r="D447" s="46" t="s">
        <v>342</v>
      </c>
      <c r="E447" s="323">
        <v>20</v>
      </c>
      <c r="F447" s="90"/>
      <c r="G447" s="208">
        <f t="shared" si="15"/>
        <v>0</v>
      </c>
    </row>
    <row r="448" spans="1:7" ht="12">
      <c r="A448" s="124">
        <v>7.2</v>
      </c>
      <c r="B448" s="16" t="s">
        <v>50</v>
      </c>
      <c r="C448" s="17" t="s">
        <v>63</v>
      </c>
      <c r="D448" s="18"/>
      <c r="E448" s="326"/>
      <c r="F448" s="90"/>
      <c r="G448" s="208">
        <f t="shared" si="15"/>
        <v>0</v>
      </c>
    </row>
    <row r="449" spans="1:7" ht="12">
      <c r="A449" s="124"/>
      <c r="B449" s="16"/>
      <c r="C449" s="220" t="s">
        <v>269</v>
      </c>
      <c r="D449" s="18"/>
      <c r="E449" s="326"/>
      <c r="F449" s="90"/>
      <c r="G449" s="208"/>
    </row>
    <row r="450" spans="1:7">
      <c r="A450" s="130" t="s">
        <v>531</v>
      </c>
      <c r="B450" s="51" t="s">
        <v>12</v>
      </c>
      <c r="C450" s="52" t="s">
        <v>74</v>
      </c>
      <c r="D450" s="53"/>
      <c r="E450" s="327"/>
      <c r="F450" s="90"/>
      <c r="G450" s="208">
        <f t="shared" si="15"/>
        <v>0</v>
      </c>
    </row>
    <row r="451" spans="1:7">
      <c r="A451" s="130" t="s">
        <v>532</v>
      </c>
      <c r="B451" s="53"/>
      <c r="C451" s="52" t="s">
        <v>330</v>
      </c>
      <c r="D451" s="53" t="s">
        <v>359</v>
      </c>
      <c r="E451" s="327">
        <v>150</v>
      </c>
      <c r="F451" s="90"/>
      <c r="G451" s="208">
        <f t="shared" si="15"/>
        <v>0</v>
      </c>
    </row>
    <row r="452" spans="1:7">
      <c r="A452" s="120" t="s">
        <v>536</v>
      </c>
      <c r="B452" s="20" t="s">
        <v>34</v>
      </c>
      <c r="C452" s="21" t="s">
        <v>35</v>
      </c>
      <c r="D452" s="16"/>
      <c r="E452" s="328"/>
      <c r="F452" s="90"/>
      <c r="G452" s="208">
        <f t="shared" si="15"/>
        <v>0</v>
      </c>
    </row>
    <row r="453" spans="1:7" ht="22.8">
      <c r="A453" s="120" t="s">
        <v>537</v>
      </c>
      <c r="B453" s="16"/>
      <c r="C453" s="50" t="s">
        <v>88</v>
      </c>
      <c r="D453" s="16" t="s">
        <v>92</v>
      </c>
      <c r="E453" s="328">
        <v>1</v>
      </c>
      <c r="F453" s="90"/>
      <c r="G453" s="208">
        <f t="shared" si="15"/>
        <v>0</v>
      </c>
    </row>
    <row r="454" spans="1:7" ht="22.8">
      <c r="A454" s="120" t="s">
        <v>539</v>
      </c>
      <c r="B454" s="16"/>
      <c r="C454" s="21" t="s">
        <v>91</v>
      </c>
      <c r="D454" s="16" t="s">
        <v>92</v>
      </c>
      <c r="E454" s="328">
        <v>1</v>
      </c>
      <c r="F454" s="90"/>
      <c r="G454" s="208">
        <f t="shared" si="15"/>
        <v>0</v>
      </c>
    </row>
    <row r="455" spans="1:7" ht="12">
      <c r="A455" s="126">
        <v>7.3</v>
      </c>
      <c r="B455" s="67"/>
      <c r="C455" s="22" t="s">
        <v>117</v>
      </c>
      <c r="D455" s="48"/>
      <c r="E455" s="329"/>
      <c r="F455" s="90"/>
      <c r="G455" s="208">
        <f t="shared" si="15"/>
        <v>0</v>
      </c>
    </row>
    <row r="456" spans="1:7">
      <c r="A456" s="121" t="s">
        <v>542</v>
      </c>
      <c r="B456" s="4" t="s">
        <v>14</v>
      </c>
      <c r="C456" s="23" t="s">
        <v>36</v>
      </c>
      <c r="D456" s="4"/>
      <c r="E456" s="330"/>
      <c r="F456" s="90"/>
      <c r="G456" s="208">
        <f t="shared" si="15"/>
        <v>0</v>
      </c>
    </row>
    <row r="457" spans="1:7">
      <c r="A457" s="121" t="s">
        <v>543</v>
      </c>
      <c r="B457" s="4"/>
      <c r="C457" s="24">
        <v>10</v>
      </c>
      <c r="D457" s="16" t="s">
        <v>87</v>
      </c>
      <c r="E457" s="331">
        <v>0.5</v>
      </c>
      <c r="F457" s="90"/>
      <c r="G457" s="208">
        <f t="shared" si="15"/>
        <v>0</v>
      </c>
    </row>
    <row r="458" spans="1:7">
      <c r="A458" s="121" t="s">
        <v>544</v>
      </c>
      <c r="B458" s="4" t="s">
        <v>14</v>
      </c>
      <c r="C458" s="25" t="s">
        <v>37</v>
      </c>
      <c r="D458" s="4"/>
      <c r="E458" s="331"/>
      <c r="F458" s="90"/>
      <c r="G458" s="208">
        <f t="shared" si="15"/>
        <v>0</v>
      </c>
    </row>
    <row r="459" spans="1:7">
      <c r="A459" s="121" t="s">
        <v>545</v>
      </c>
      <c r="B459" s="4"/>
      <c r="C459" s="25" t="s">
        <v>38</v>
      </c>
      <c r="D459" s="16" t="s">
        <v>87</v>
      </c>
      <c r="E459" s="331">
        <v>1.5</v>
      </c>
      <c r="F459" s="90"/>
      <c r="G459" s="208">
        <f t="shared" si="15"/>
        <v>0</v>
      </c>
    </row>
    <row r="460" spans="1:7">
      <c r="A460" s="121" t="s">
        <v>546</v>
      </c>
      <c r="B460" s="4"/>
      <c r="C460" s="25" t="s">
        <v>39</v>
      </c>
      <c r="D460" s="16" t="s">
        <v>87</v>
      </c>
      <c r="E460" s="331">
        <v>1.5</v>
      </c>
      <c r="F460" s="90"/>
      <c r="G460" s="208">
        <f t="shared" si="15"/>
        <v>0</v>
      </c>
    </row>
    <row r="461" spans="1:7" ht="22.8">
      <c r="A461" s="62" t="s">
        <v>720</v>
      </c>
      <c r="B461" s="58"/>
      <c r="C461" s="56" t="s">
        <v>694</v>
      </c>
      <c r="D461" s="46" t="s">
        <v>121</v>
      </c>
      <c r="E461" s="323">
        <v>1</v>
      </c>
      <c r="F461" s="90"/>
      <c r="G461" s="208">
        <f t="shared" si="15"/>
        <v>0</v>
      </c>
    </row>
    <row r="462" spans="1:7" ht="12">
      <c r="A462" s="271" t="s">
        <v>638</v>
      </c>
      <c r="B462" s="272"/>
      <c r="C462" s="272"/>
      <c r="D462" s="272"/>
      <c r="E462" s="316"/>
      <c r="F462" s="273"/>
      <c r="G462" s="61"/>
    </row>
    <row r="463" spans="1:7" ht="12">
      <c r="A463" s="196">
        <v>9</v>
      </c>
      <c r="B463" s="197"/>
      <c r="C463" s="198" t="s">
        <v>1560</v>
      </c>
      <c r="D463" s="199"/>
      <c r="E463" s="313"/>
      <c r="F463" s="201"/>
      <c r="G463" s="200"/>
    </row>
    <row r="464" spans="1:7" ht="12">
      <c r="A464" s="202">
        <v>9.1</v>
      </c>
      <c r="B464" s="68"/>
      <c r="C464" s="105" t="s">
        <v>609</v>
      </c>
      <c r="D464" s="111"/>
      <c r="E464" s="333"/>
      <c r="F464" s="76"/>
      <c r="G464" s="85"/>
    </row>
    <row r="465" spans="1:7">
      <c r="A465" s="202" t="s">
        <v>634</v>
      </c>
      <c r="B465" s="68"/>
      <c r="C465" s="38" t="s">
        <v>610</v>
      </c>
      <c r="D465" s="111" t="s">
        <v>5</v>
      </c>
      <c r="E465" s="314">
        <v>1450</v>
      </c>
      <c r="F465" s="76"/>
      <c r="G465" s="85">
        <f>E465*F465</f>
        <v>0</v>
      </c>
    </row>
    <row r="466" spans="1:7">
      <c r="A466" s="202" t="s">
        <v>635</v>
      </c>
      <c r="B466" s="68"/>
      <c r="C466" s="38" t="s">
        <v>611</v>
      </c>
      <c r="D466" s="111"/>
      <c r="E466" s="333"/>
      <c r="F466" s="76"/>
      <c r="G466" s="85">
        <f>E466*F466</f>
        <v>0</v>
      </c>
    </row>
    <row r="467" spans="1:7" ht="34.200000000000003">
      <c r="A467" s="202" t="s">
        <v>636</v>
      </c>
      <c r="B467" s="68"/>
      <c r="C467" s="38" t="s">
        <v>698</v>
      </c>
      <c r="D467" s="111" t="s">
        <v>92</v>
      </c>
      <c r="E467" s="333">
        <v>1</v>
      </c>
      <c r="F467" s="76"/>
      <c r="G467" s="85">
        <f>E467*F467</f>
        <v>0</v>
      </c>
    </row>
    <row r="468" spans="1:7" ht="34.200000000000003">
      <c r="A468" s="202" t="s">
        <v>637</v>
      </c>
      <c r="B468" s="68"/>
      <c r="C468" s="38" t="s">
        <v>699</v>
      </c>
      <c r="D468" s="111" t="s">
        <v>92</v>
      </c>
      <c r="E468" s="333">
        <v>1</v>
      </c>
      <c r="F468" s="76"/>
      <c r="G468" s="85">
        <f>E468*F468</f>
        <v>0</v>
      </c>
    </row>
    <row r="469" spans="1:7" ht="34.799999999999997">
      <c r="A469" s="62" t="s">
        <v>669</v>
      </c>
      <c r="B469" s="165"/>
      <c r="C469" s="56" t="s">
        <v>670</v>
      </c>
      <c r="D469" s="46" t="s">
        <v>5</v>
      </c>
      <c r="E469" s="323">
        <v>1450</v>
      </c>
      <c r="F469" s="75"/>
      <c r="G469" s="85">
        <f>E469*F469</f>
        <v>0</v>
      </c>
    </row>
    <row r="470" spans="1:7" ht="12">
      <c r="A470" s="63" t="s">
        <v>1848</v>
      </c>
      <c r="B470" s="165"/>
      <c r="C470" s="60" t="s">
        <v>1850</v>
      </c>
      <c r="D470" s="46"/>
      <c r="E470" s="323"/>
      <c r="F470" s="75"/>
      <c r="G470" s="85"/>
    </row>
    <row r="471" spans="1:7" ht="12">
      <c r="A471" s="62" t="s">
        <v>1849</v>
      </c>
      <c r="B471" s="165"/>
      <c r="C471" s="56" t="s">
        <v>1847</v>
      </c>
      <c r="D471" s="46" t="s">
        <v>178</v>
      </c>
      <c r="E471" s="323">
        <v>1</v>
      </c>
      <c r="F471" s="75">
        <v>750000</v>
      </c>
      <c r="G471" s="85">
        <f>E471*F471</f>
        <v>750000</v>
      </c>
    </row>
    <row r="472" spans="1:7" ht="12">
      <c r="A472" s="271" t="s">
        <v>633</v>
      </c>
      <c r="B472" s="272"/>
      <c r="C472" s="272"/>
      <c r="D472" s="272"/>
      <c r="E472" s="316"/>
      <c r="F472" s="273"/>
      <c r="G472" s="61">
        <f>SUM(G463:G469)</f>
        <v>0</v>
      </c>
    </row>
    <row r="473" spans="1:7" ht="12">
      <c r="A473" s="162">
        <v>10</v>
      </c>
      <c r="B473" s="163"/>
      <c r="C473" s="164" t="s">
        <v>965</v>
      </c>
      <c r="D473" s="163"/>
      <c r="E473" s="334"/>
      <c r="F473" s="92"/>
      <c r="G473" s="92"/>
    </row>
    <row r="474" spans="1:7" ht="12">
      <c r="A474" s="63"/>
      <c r="B474" s="165"/>
      <c r="C474" s="166" t="s">
        <v>966</v>
      </c>
      <c r="D474" s="165"/>
      <c r="E474" s="335"/>
      <c r="F474" s="93"/>
      <c r="G474" s="93"/>
    </row>
    <row r="475" spans="1:7" ht="12">
      <c r="A475" s="63">
        <v>10.1</v>
      </c>
      <c r="B475" s="165"/>
      <c r="C475" s="166" t="s">
        <v>967</v>
      </c>
      <c r="D475" s="58"/>
      <c r="E475" s="323"/>
      <c r="F475" s="83"/>
      <c r="G475" s="83"/>
    </row>
    <row r="476" spans="1:7" ht="22.8">
      <c r="A476" s="62" t="s">
        <v>969</v>
      </c>
      <c r="B476" s="58"/>
      <c r="C476" s="56" t="s">
        <v>774</v>
      </c>
      <c r="D476" s="46" t="s">
        <v>775</v>
      </c>
      <c r="E476" s="336">
        <v>1</v>
      </c>
      <c r="F476" s="83"/>
      <c r="G476" s="83">
        <f>E476*F476</f>
        <v>0</v>
      </c>
    </row>
    <row r="477" spans="1:7" ht="79.8">
      <c r="A477" s="62" t="s">
        <v>970</v>
      </c>
      <c r="B477" s="58"/>
      <c r="C477" s="56" t="s">
        <v>1811</v>
      </c>
      <c r="D477" s="46" t="s">
        <v>92</v>
      </c>
      <c r="E477" s="336">
        <v>2</v>
      </c>
      <c r="F477" s="83"/>
      <c r="G477" s="83">
        <f t="shared" ref="G477:G540" si="16">E477*F477</f>
        <v>0</v>
      </c>
    </row>
    <row r="478" spans="1:7" ht="22.8">
      <c r="A478" s="62" t="s">
        <v>971</v>
      </c>
      <c r="B478" s="58"/>
      <c r="C478" s="56" t="s">
        <v>776</v>
      </c>
      <c r="D478" s="46" t="s">
        <v>775</v>
      </c>
      <c r="E478" s="336">
        <v>1</v>
      </c>
      <c r="F478" s="83"/>
      <c r="G478" s="83">
        <f t="shared" si="16"/>
        <v>0</v>
      </c>
    </row>
    <row r="479" spans="1:7" ht="12">
      <c r="A479" s="63">
        <v>10.199999999999999</v>
      </c>
      <c r="B479" s="165"/>
      <c r="C479" s="60" t="s">
        <v>968</v>
      </c>
      <c r="D479" s="46"/>
      <c r="E479" s="336"/>
      <c r="F479" s="83"/>
      <c r="G479" s="83">
        <f t="shared" si="16"/>
        <v>0</v>
      </c>
    </row>
    <row r="480" spans="1:7" ht="22.8">
      <c r="A480" s="62" t="s">
        <v>972</v>
      </c>
      <c r="B480" s="58"/>
      <c r="C480" s="56" t="s">
        <v>777</v>
      </c>
      <c r="D480" s="46" t="s">
        <v>775</v>
      </c>
      <c r="E480" s="336">
        <v>1</v>
      </c>
      <c r="F480" s="83"/>
      <c r="G480" s="83">
        <f t="shared" si="16"/>
        <v>0</v>
      </c>
    </row>
    <row r="481" spans="1:7" ht="45.6">
      <c r="A481" s="62" t="s">
        <v>973</v>
      </c>
      <c r="B481" s="58"/>
      <c r="C481" s="56" t="s">
        <v>778</v>
      </c>
      <c r="D481" s="46" t="s">
        <v>92</v>
      </c>
      <c r="E481" s="336">
        <v>3</v>
      </c>
      <c r="F481" s="83"/>
      <c r="G481" s="83">
        <f t="shared" si="16"/>
        <v>0</v>
      </c>
    </row>
    <row r="482" spans="1:7" ht="34.200000000000003">
      <c r="A482" s="167" t="s">
        <v>974</v>
      </c>
      <c r="B482" s="168"/>
      <c r="C482" s="57" t="s">
        <v>779</v>
      </c>
      <c r="D482" s="47" t="s">
        <v>92</v>
      </c>
      <c r="E482" s="337">
        <v>3</v>
      </c>
      <c r="F482" s="169"/>
      <c r="G482" s="169">
        <f t="shared" si="16"/>
        <v>0</v>
      </c>
    </row>
    <row r="483" spans="1:7" ht="57">
      <c r="A483" s="62" t="s">
        <v>975</v>
      </c>
      <c r="B483" s="58"/>
      <c r="C483" s="56" t="s">
        <v>780</v>
      </c>
      <c r="D483" s="46" t="s">
        <v>92</v>
      </c>
      <c r="E483" s="336">
        <v>4</v>
      </c>
      <c r="F483" s="83"/>
      <c r="G483" s="83">
        <f t="shared" si="16"/>
        <v>0</v>
      </c>
    </row>
    <row r="484" spans="1:7" ht="45.6">
      <c r="A484" s="256" t="s">
        <v>976</v>
      </c>
      <c r="B484" s="277"/>
      <c r="C484" s="305" t="s">
        <v>781</v>
      </c>
      <c r="D484" s="110" t="s">
        <v>92</v>
      </c>
      <c r="E484" s="338">
        <v>2</v>
      </c>
      <c r="F484" s="306"/>
      <c r="G484" s="306">
        <f t="shared" si="16"/>
        <v>0</v>
      </c>
    </row>
    <row r="485" spans="1:7" ht="34.200000000000003">
      <c r="A485" s="167" t="s">
        <v>977</v>
      </c>
      <c r="B485" s="168"/>
      <c r="C485" s="57" t="s">
        <v>782</v>
      </c>
      <c r="D485" s="47" t="s">
        <v>92</v>
      </c>
      <c r="E485" s="337">
        <v>3</v>
      </c>
      <c r="F485" s="169"/>
      <c r="G485" s="169">
        <f t="shared" si="16"/>
        <v>0</v>
      </c>
    </row>
    <row r="486" spans="1:7" ht="34.200000000000003">
      <c r="A486" s="62" t="s">
        <v>978</v>
      </c>
      <c r="B486" s="58"/>
      <c r="C486" s="56" t="s">
        <v>783</v>
      </c>
      <c r="D486" s="46" t="s">
        <v>92</v>
      </c>
      <c r="E486" s="336">
        <v>3</v>
      </c>
      <c r="F486" s="83"/>
      <c r="G486" s="83">
        <f t="shared" si="16"/>
        <v>0</v>
      </c>
    </row>
    <row r="487" spans="1:7" ht="34.200000000000003">
      <c r="A487" s="62" t="s">
        <v>979</v>
      </c>
      <c r="B487" s="58"/>
      <c r="C487" s="56" t="s">
        <v>784</v>
      </c>
      <c r="D487" s="46" t="s">
        <v>92</v>
      </c>
      <c r="E487" s="336">
        <v>3</v>
      </c>
      <c r="F487" s="83"/>
      <c r="G487" s="83">
        <f t="shared" si="16"/>
        <v>0</v>
      </c>
    </row>
    <row r="488" spans="1:7" ht="34.200000000000003">
      <c r="A488" s="62" t="s">
        <v>980</v>
      </c>
      <c r="B488" s="58"/>
      <c r="C488" s="56" t="s">
        <v>785</v>
      </c>
      <c r="D488" s="46" t="s">
        <v>92</v>
      </c>
      <c r="E488" s="336">
        <v>1</v>
      </c>
      <c r="F488" s="83"/>
      <c r="G488" s="83">
        <f t="shared" si="16"/>
        <v>0</v>
      </c>
    </row>
    <row r="489" spans="1:7" ht="57">
      <c r="A489" s="62" t="s">
        <v>981</v>
      </c>
      <c r="B489" s="58"/>
      <c r="C489" s="56" t="s">
        <v>786</v>
      </c>
      <c r="D489" s="46" t="s">
        <v>92</v>
      </c>
      <c r="E489" s="336">
        <v>8</v>
      </c>
      <c r="F489" s="83"/>
      <c r="G489" s="83">
        <f t="shared" si="16"/>
        <v>0</v>
      </c>
    </row>
    <row r="490" spans="1:7" ht="57">
      <c r="A490" s="62" t="s">
        <v>982</v>
      </c>
      <c r="B490" s="58"/>
      <c r="C490" s="56" t="s">
        <v>787</v>
      </c>
      <c r="D490" s="46" t="s">
        <v>92</v>
      </c>
      <c r="E490" s="336">
        <v>6</v>
      </c>
      <c r="F490" s="83"/>
      <c r="G490" s="83">
        <f t="shared" si="16"/>
        <v>0</v>
      </c>
    </row>
    <row r="491" spans="1:7" ht="22.8">
      <c r="A491" s="62" t="s">
        <v>983</v>
      </c>
      <c r="B491" s="58"/>
      <c r="C491" s="56" t="s">
        <v>788</v>
      </c>
      <c r="D491" s="46" t="s">
        <v>92</v>
      </c>
      <c r="E491" s="336">
        <v>1</v>
      </c>
      <c r="F491" s="83"/>
      <c r="G491" s="83">
        <f t="shared" si="16"/>
        <v>0</v>
      </c>
    </row>
    <row r="492" spans="1:7">
      <c r="A492" s="62" t="s">
        <v>984</v>
      </c>
      <c r="B492" s="58"/>
      <c r="C492" s="56" t="s">
        <v>789</v>
      </c>
      <c r="D492" s="46" t="s">
        <v>775</v>
      </c>
      <c r="E492" s="336">
        <v>1</v>
      </c>
      <c r="F492" s="83"/>
      <c r="G492" s="83">
        <f t="shared" si="16"/>
        <v>0</v>
      </c>
    </row>
    <row r="493" spans="1:7">
      <c r="A493" s="62" t="s">
        <v>985</v>
      </c>
      <c r="B493" s="58"/>
      <c r="C493" s="56" t="s">
        <v>1812</v>
      </c>
      <c r="D493" s="46" t="s">
        <v>775</v>
      </c>
      <c r="E493" s="336">
        <v>1</v>
      </c>
      <c r="F493" s="83"/>
      <c r="G493" s="83">
        <f t="shared" si="16"/>
        <v>0</v>
      </c>
    </row>
    <row r="494" spans="1:7" ht="22.8">
      <c r="A494" s="62"/>
      <c r="B494" s="58"/>
      <c r="C494" s="56" t="s">
        <v>1813</v>
      </c>
      <c r="D494" s="46" t="s">
        <v>92</v>
      </c>
      <c r="E494" s="336">
        <v>2</v>
      </c>
      <c r="F494" s="83"/>
      <c r="G494" s="83">
        <f t="shared" si="16"/>
        <v>0</v>
      </c>
    </row>
    <row r="495" spans="1:7" ht="12">
      <c r="A495" s="170">
        <v>10.3</v>
      </c>
      <c r="B495" s="168"/>
      <c r="C495" s="171" t="s">
        <v>1165</v>
      </c>
      <c r="D495" s="172"/>
      <c r="E495" s="339"/>
      <c r="F495" s="169"/>
      <c r="G495" s="169"/>
    </row>
    <row r="496" spans="1:7" ht="216.6">
      <c r="A496" s="167"/>
      <c r="B496" s="168"/>
      <c r="C496" s="57" t="s">
        <v>790</v>
      </c>
      <c r="D496" s="172"/>
      <c r="E496" s="339"/>
      <c r="F496" s="169"/>
      <c r="G496" s="169"/>
    </row>
    <row r="497" spans="1:7">
      <c r="A497" s="62" t="s">
        <v>986</v>
      </c>
      <c r="B497" s="58"/>
      <c r="C497" s="56" t="s">
        <v>1203</v>
      </c>
      <c r="D497" s="46"/>
      <c r="E497" s="336"/>
      <c r="F497" s="83"/>
      <c r="G497" s="83">
        <f t="shared" si="16"/>
        <v>0</v>
      </c>
    </row>
    <row r="498" spans="1:7">
      <c r="A498" s="62" t="s">
        <v>987</v>
      </c>
      <c r="B498" s="58"/>
      <c r="C498" s="56" t="s">
        <v>791</v>
      </c>
      <c r="D498" s="46" t="s">
        <v>121</v>
      </c>
      <c r="E498" s="336">
        <v>1</v>
      </c>
      <c r="F498" s="83"/>
      <c r="G498" s="83">
        <f t="shared" si="16"/>
        <v>0</v>
      </c>
    </row>
    <row r="499" spans="1:7" ht="76.5" customHeight="1">
      <c r="A499" s="62" t="s">
        <v>988</v>
      </c>
      <c r="B499" s="58"/>
      <c r="C499" s="56" t="s">
        <v>792</v>
      </c>
      <c r="D499" s="46" t="s">
        <v>92</v>
      </c>
      <c r="E499" s="336">
        <v>2</v>
      </c>
      <c r="F499" s="83"/>
      <c r="G499" s="83">
        <f t="shared" si="16"/>
        <v>0</v>
      </c>
    </row>
    <row r="500" spans="1:7" ht="45.6">
      <c r="A500" s="62" t="s">
        <v>989</v>
      </c>
      <c r="B500" s="58"/>
      <c r="C500" s="56" t="s">
        <v>793</v>
      </c>
      <c r="D500" s="46" t="s">
        <v>92</v>
      </c>
      <c r="E500" s="336">
        <v>2</v>
      </c>
      <c r="F500" s="83"/>
      <c r="G500" s="83">
        <f t="shared" si="16"/>
        <v>0</v>
      </c>
    </row>
    <row r="501" spans="1:7" ht="52.5" customHeight="1">
      <c r="A501" s="62" t="s">
        <v>990</v>
      </c>
      <c r="B501" s="58"/>
      <c r="C501" s="56" t="s">
        <v>794</v>
      </c>
      <c r="D501" s="46"/>
      <c r="E501" s="336"/>
      <c r="F501" s="83"/>
      <c r="G501" s="83">
        <f t="shared" si="16"/>
        <v>0</v>
      </c>
    </row>
    <row r="502" spans="1:7">
      <c r="A502" s="62" t="s">
        <v>991</v>
      </c>
      <c r="B502" s="58"/>
      <c r="C502" s="56" t="s">
        <v>795</v>
      </c>
      <c r="D502" s="46" t="s">
        <v>92</v>
      </c>
      <c r="E502" s="336">
        <v>2</v>
      </c>
      <c r="F502" s="83"/>
      <c r="G502" s="83">
        <f t="shared" si="16"/>
        <v>0</v>
      </c>
    </row>
    <row r="503" spans="1:7">
      <c r="A503" s="62" t="s">
        <v>992</v>
      </c>
      <c r="B503" s="58"/>
      <c r="C503" s="56" t="s">
        <v>796</v>
      </c>
      <c r="D503" s="46" t="s">
        <v>92</v>
      </c>
      <c r="E503" s="336">
        <v>8</v>
      </c>
      <c r="F503" s="83"/>
      <c r="G503" s="83">
        <f t="shared" si="16"/>
        <v>0</v>
      </c>
    </row>
    <row r="504" spans="1:7">
      <c r="A504" s="62" t="s">
        <v>993</v>
      </c>
      <c r="B504" s="58"/>
      <c r="C504" s="56" t="s">
        <v>797</v>
      </c>
      <c r="D504" s="46" t="s">
        <v>92</v>
      </c>
      <c r="E504" s="336">
        <v>2</v>
      </c>
      <c r="F504" s="83"/>
      <c r="G504" s="83">
        <f t="shared" si="16"/>
        <v>0</v>
      </c>
    </row>
    <row r="505" spans="1:7">
      <c r="A505" s="62" t="s">
        <v>994</v>
      </c>
      <c r="B505" s="58"/>
      <c r="C505" s="56" t="s">
        <v>798</v>
      </c>
      <c r="D505" s="46" t="s">
        <v>92</v>
      </c>
      <c r="E505" s="336">
        <v>2</v>
      </c>
      <c r="F505" s="83"/>
      <c r="G505" s="83">
        <f t="shared" si="16"/>
        <v>0</v>
      </c>
    </row>
    <row r="506" spans="1:7">
      <c r="A506" s="62" t="s">
        <v>995</v>
      </c>
      <c r="B506" s="58"/>
      <c r="C506" s="56" t="s">
        <v>799</v>
      </c>
      <c r="D506" s="46" t="s">
        <v>92</v>
      </c>
      <c r="E506" s="336">
        <v>4</v>
      </c>
      <c r="F506" s="83"/>
      <c r="G506" s="83">
        <f t="shared" si="16"/>
        <v>0</v>
      </c>
    </row>
    <row r="507" spans="1:7">
      <c r="A507" s="62" t="s">
        <v>996</v>
      </c>
      <c r="B507" s="58"/>
      <c r="C507" s="56" t="s">
        <v>800</v>
      </c>
      <c r="D507" s="46" t="s">
        <v>92</v>
      </c>
      <c r="E507" s="336">
        <v>4</v>
      </c>
      <c r="F507" s="83"/>
      <c r="G507" s="83">
        <f t="shared" si="16"/>
        <v>0</v>
      </c>
    </row>
    <row r="508" spans="1:7">
      <c r="A508" s="62" t="s">
        <v>997</v>
      </c>
      <c r="B508" s="58"/>
      <c r="C508" s="56" t="s">
        <v>801</v>
      </c>
      <c r="D508" s="46" t="s">
        <v>92</v>
      </c>
      <c r="E508" s="336">
        <v>4</v>
      </c>
      <c r="F508" s="83"/>
      <c r="G508" s="83">
        <f t="shared" si="16"/>
        <v>0</v>
      </c>
    </row>
    <row r="509" spans="1:7">
      <c r="A509" s="62" t="s">
        <v>998</v>
      </c>
      <c r="B509" s="58"/>
      <c r="C509" s="56" t="s">
        <v>802</v>
      </c>
      <c r="D509" s="46" t="s">
        <v>92</v>
      </c>
      <c r="E509" s="336">
        <v>4</v>
      </c>
      <c r="F509" s="83"/>
      <c r="G509" s="83">
        <f t="shared" si="16"/>
        <v>0</v>
      </c>
    </row>
    <row r="510" spans="1:7" ht="22.8">
      <c r="A510" s="62" t="s">
        <v>999</v>
      </c>
      <c r="B510" s="58"/>
      <c r="C510" s="56" t="s">
        <v>803</v>
      </c>
      <c r="D510" s="46" t="s">
        <v>92</v>
      </c>
      <c r="E510" s="336">
        <v>4</v>
      </c>
      <c r="F510" s="83"/>
      <c r="G510" s="83">
        <f t="shared" si="16"/>
        <v>0</v>
      </c>
    </row>
    <row r="511" spans="1:7">
      <c r="A511" s="62" t="s">
        <v>1000</v>
      </c>
      <c r="B511" s="58"/>
      <c r="C511" s="56" t="s">
        <v>804</v>
      </c>
      <c r="D511" s="46" t="s">
        <v>92</v>
      </c>
      <c r="E511" s="336">
        <v>2</v>
      </c>
      <c r="F511" s="83"/>
      <c r="G511" s="83">
        <f t="shared" si="16"/>
        <v>0</v>
      </c>
    </row>
    <row r="512" spans="1:7" ht="34.200000000000003">
      <c r="A512" s="62" t="s">
        <v>1001</v>
      </c>
      <c r="B512" s="58"/>
      <c r="C512" s="56" t="s">
        <v>805</v>
      </c>
      <c r="D512" s="46" t="s">
        <v>775</v>
      </c>
      <c r="E512" s="336">
        <v>1</v>
      </c>
      <c r="F512" s="83"/>
      <c r="G512" s="83">
        <f t="shared" si="16"/>
        <v>0</v>
      </c>
    </row>
    <row r="513" spans="1:7" ht="22.8">
      <c r="A513" s="62" t="s">
        <v>1002</v>
      </c>
      <c r="B513" s="58"/>
      <c r="C513" s="56" t="s">
        <v>806</v>
      </c>
      <c r="D513" s="46" t="s">
        <v>775</v>
      </c>
      <c r="E513" s="336">
        <v>1</v>
      </c>
      <c r="F513" s="83"/>
      <c r="G513" s="83">
        <f t="shared" si="16"/>
        <v>0</v>
      </c>
    </row>
    <row r="514" spans="1:7">
      <c r="A514" s="62" t="s">
        <v>1003</v>
      </c>
      <c r="B514" s="58"/>
      <c r="C514" s="56" t="s">
        <v>807</v>
      </c>
      <c r="D514" s="46" t="s">
        <v>775</v>
      </c>
      <c r="E514" s="336">
        <v>1</v>
      </c>
      <c r="F514" s="83"/>
      <c r="G514" s="83">
        <f t="shared" si="16"/>
        <v>0</v>
      </c>
    </row>
    <row r="515" spans="1:7">
      <c r="A515" s="62" t="s">
        <v>1004</v>
      </c>
      <c r="B515" s="58"/>
      <c r="C515" s="56" t="s">
        <v>1202</v>
      </c>
      <c r="D515" s="46"/>
      <c r="E515" s="336"/>
      <c r="F515" s="83"/>
      <c r="G515" s="83">
        <f t="shared" si="16"/>
        <v>0</v>
      </c>
    </row>
    <row r="516" spans="1:7">
      <c r="A516" s="62" t="s">
        <v>1005</v>
      </c>
      <c r="B516" s="58"/>
      <c r="C516" s="56" t="s">
        <v>791</v>
      </c>
      <c r="D516" s="46" t="s">
        <v>775</v>
      </c>
      <c r="E516" s="336">
        <v>1</v>
      </c>
      <c r="F516" s="83"/>
      <c r="G516" s="83">
        <f t="shared" si="16"/>
        <v>0</v>
      </c>
    </row>
    <row r="517" spans="1:7" ht="75" customHeight="1">
      <c r="A517" s="62" t="s">
        <v>1006</v>
      </c>
      <c r="B517" s="58"/>
      <c r="C517" s="56" t="s">
        <v>808</v>
      </c>
      <c r="D517" s="46" t="s">
        <v>92</v>
      </c>
      <c r="E517" s="336">
        <v>2</v>
      </c>
      <c r="F517" s="83"/>
      <c r="G517" s="83">
        <f t="shared" si="16"/>
        <v>0</v>
      </c>
    </row>
    <row r="518" spans="1:7" ht="34.200000000000003">
      <c r="A518" s="62" t="s">
        <v>1007</v>
      </c>
      <c r="B518" s="58"/>
      <c r="C518" s="56" t="s">
        <v>809</v>
      </c>
      <c r="D518" s="46"/>
      <c r="E518" s="336"/>
      <c r="F518" s="83"/>
      <c r="G518" s="83">
        <f t="shared" si="16"/>
        <v>0</v>
      </c>
    </row>
    <row r="519" spans="1:7">
      <c r="A519" s="62" t="s">
        <v>1008</v>
      </c>
      <c r="B519" s="58"/>
      <c r="C519" s="56" t="s">
        <v>810</v>
      </c>
      <c r="D519" s="46" t="s">
        <v>92</v>
      </c>
      <c r="E519" s="336">
        <v>2</v>
      </c>
      <c r="F519" s="83"/>
      <c r="G519" s="83">
        <f t="shared" si="16"/>
        <v>0</v>
      </c>
    </row>
    <row r="520" spans="1:7">
      <c r="A520" s="62" t="s">
        <v>1009</v>
      </c>
      <c r="B520" s="58"/>
      <c r="C520" s="56" t="s">
        <v>811</v>
      </c>
      <c r="D520" s="46" t="s">
        <v>92</v>
      </c>
      <c r="E520" s="336">
        <v>4</v>
      </c>
      <c r="F520" s="83"/>
      <c r="G520" s="83">
        <f t="shared" si="16"/>
        <v>0</v>
      </c>
    </row>
    <row r="521" spans="1:7">
      <c r="A521" s="62" t="s">
        <v>1010</v>
      </c>
      <c r="B521" s="58"/>
      <c r="C521" s="56" t="s">
        <v>812</v>
      </c>
      <c r="D521" s="46" t="s">
        <v>92</v>
      </c>
      <c r="E521" s="336">
        <v>2</v>
      </c>
      <c r="F521" s="83"/>
      <c r="G521" s="83">
        <f t="shared" si="16"/>
        <v>0</v>
      </c>
    </row>
    <row r="522" spans="1:7" ht="22.8">
      <c r="A522" s="62" t="s">
        <v>1011</v>
      </c>
      <c r="B522" s="58"/>
      <c r="C522" s="56" t="s">
        <v>813</v>
      </c>
      <c r="D522" s="46" t="s">
        <v>92</v>
      </c>
      <c r="E522" s="336">
        <v>2</v>
      </c>
      <c r="F522" s="83"/>
      <c r="G522" s="83">
        <f t="shared" si="16"/>
        <v>0</v>
      </c>
    </row>
    <row r="523" spans="1:7">
      <c r="A523" s="62" t="s">
        <v>1012</v>
      </c>
      <c r="B523" s="58"/>
      <c r="C523" s="56" t="s">
        <v>814</v>
      </c>
      <c r="D523" s="46" t="s">
        <v>92</v>
      </c>
      <c r="E523" s="336">
        <v>2</v>
      </c>
      <c r="F523" s="83"/>
      <c r="G523" s="83">
        <f t="shared" si="16"/>
        <v>0</v>
      </c>
    </row>
    <row r="524" spans="1:7">
      <c r="A524" s="62" t="s">
        <v>1013</v>
      </c>
      <c r="B524" s="58"/>
      <c r="C524" s="56" t="s">
        <v>815</v>
      </c>
      <c r="D524" s="46" t="s">
        <v>92</v>
      </c>
      <c r="E524" s="336">
        <v>4</v>
      </c>
      <c r="F524" s="83"/>
      <c r="G524" s="83">
        <f t="shared" si="16"/>
        <v>0</v>
      </c>
    </row>
    <row r="525" spans="1:7" ht="50.25" customHeight="1">
      <c r="A525" s="62" t="s">
        <v>1014</v>
      </c>
      <c r="B525" s="58"/>
      <c r="C525" s="56" t="s">
        <v>794</v>
      </c>
      <c r="D525" s="46"/>
      <c r="E525" s="336"/>
      <c r="F525" s="83"/>
      <c r="G525" s="83">
        <f t="shared" si="16"/>
        <v>0</v>
      </c>
    </row>
    <row r="526" spans="1:7">
      <c r="A526" s="62" t="s">
        <v>1015</v>
      </c>
      <c r="B526" s="58"/>
      <c r="C526" s="56" t="s">
        <v>795</v>
      </c>
      <c r="D526" s="46" t="s">
        <v>92</v>
      </c>
      <c r="E526" s="336">
        <v>2</v>
      </c>
      <c r="F526" s="83"/>
      <c r="G526" s="83">
        <f t="shared" si="16"/>
        <v>0</v>
      </c>
    </row>
    <row r="527" spans="1:7">
      <c r="A527" s="62" t="s">
        <v>1016</v>
      </c>
      <c r="B527" s="58"/>
      <c r="C527" s="56" t="s">
        <v>796</v>
      </c>
      <c r="D527" s="46" t="s">
        <v>92</v>
      </c>
      <c r="E527" s="336">
        <v>8</v>
      </c>
      <c r="F527" s="83"/>
      <c r="G527" s="83">
        <f t="shared" si="16"/>
        <v>0</v>
      </c>
    </row>
    <row r="528" spans="1:7">
      <c r="A528" s="62" t="s">
        <v>1017</v>
      </c>
      <c r="B528" s="58"/>
      <c r="C528" s="56" t="s">
        <v>797</v>
      </c>
      <c r="D528" s="46" t="s">
        <v>92</v>
      </c>
      <c r="E528" s="336">
        <v>2</v>
      </c>
      <c r="F528" s="83"/>
      <c r="G528" s="83">
        <f t="shared" si="16"/>
        <v>0</v>
      </c>
    </row>
    <row r="529" spans="1:7">
      <c r="A529" s="62" t="s">
        <v>1018</v>
      </c>
      <c r="B529" s="58"/>
      <c r="C529" s="56" t="s">
        <v>816</v>
      </c>
      <c r="D529" s="46" t="s">
        <v>92</v>
      </c>
      <c r="E529" s="336">
        <v>2</v>
      </c>
      <c r="F529" s="83"/>
      <c r="G529" s="83">
        <f t="shared" si="16"/>
        <v>0</v>
      </c>
    </row>
    <row r="530" spans="1:7">
      <c r="A530" s="62" t="s">
        <v>1019</v>
      </c>
      <c r="B530" s="58"/>
      <c r="C530" s="56" t="s">
        <v>817</v>
      </c>
      <c r="D530" s="46" t="s">
        <v>92</v>
      </c>
      <c r="E530" s="336">
        <v>4</v>
      </c>
      <c r="F530" s="83"/>
      <c r="G530" s="83">
        <f t="shared" si="16"/>
        <v>0</v>
      </c>
    </row>
    <row r="531" spans="1:7">
      <c r="A531" s="62" t="s">
        <v>1020</v>
      </c>
      <c r="B531" s="58"/>
      <c r="C531" s="56" t="s">
        <v>800</v>
      </c>
      <c r="D531" s="46" t="s">
        <v>92</v>
      </c>
      <c r="E531" s="336">
        <v>4</v>
      </c>
      <c r="F531" s="83"/>
      <c r="G531" s="83">
        <f t="shared" si="16"/>
        <v>0</v>
      </c>
    </row>
    <row r="532" spans="1:7">
      <c r="A532" s="62" t="s">
        <v>1021</v>
      </c>
      <c r="B532" s="58"/>
      <c r="C532" s="56" t="s">
        <v>801</v>
      </c>
      <c r="D532" s="46" t="s">
        <v>92</v>
      </c>
      <c r="E532" s="336">
        <v>4</v>
      </c>
      <c r="F532" s="83"/>
      <c r="G532" s="83">
        <f t="shared" si="16"/>
        <v>0</v>
      </c>
    </row>
    <row r="533" spans="1:7">
      <c r="A533" s="62" t="s">
        <v>1022</v>
      </c>
      <c r="B533" s="58"/>
      <c r="C533" s="56" t="s">
        <v>802</v>
      </c>
      <c r="D533" s="46" t="s">
        <v>92</v>
      </c>
      <c r="E533" s="336">
        <v>4</v>
      </c>
      <c r="F533" s="83"/>
      <c r="G533" s="83">
        <f t="shared" si="16"/>
        <v>0</v>
      </c>
    </row>
    <row r="534" spans="1:7" ht="22.8">
      <c r="A534" s="62" t="s">
        <v>1023</v>
      </c>
      <c r="B534" s="58"/>
      <c r="C534" s="56" t="s">
        <v>803</v>
      </c>
      <c r="D534" s="46" t="s">
        <v>92</v>
      </c>
      <c r="E534" s="336">
        <v>4</v>
      </c>
      <c r="F534" s="83"/>
      <c r="G534" s="83">
        <f t="shared" si="16"/>
        <v>0</v>
      </c>
    </row>
    <row r="535" spans="1:7">
      <c r="A535" s="62" t="s">
        <v>1024</v>
      </c>
      <c r="B535" s="58"/>
      <c r="C535" s="56" t="s">
        <v>804</v>
      </c>
      <c r="D535" s="46" t="s">
        <v>92</v>
      </c>
      <c r="E535" s="336">
        <v>2</v>
      </c>
      <c r="F535" s="83"/>
      <c r="G535" s="83">
        <f t="shared" si="16"/>
        <v>0</v>
      </c>
    </row>
    <row r="536" spans="1:7" ht="34.200000000000003">
      <c r="A536" s="62" t="s">
        <v>1025</v>
      </c>
      <c r="B536" s="58"/>
      <c r="C536" s="56" t="s">
        <v>805</v>
      </c>
      <c r="D536" s="46" t="s">
        <v>775</v>
      </c>
      <c r="E536" s="336">
        <v>1</v>
      </c>
      <c r="F536" s="83"/>
      <c r="G536" s="83">
        <f t="shared" si="16"/>
        <v>0</v>
      </c>
    </row>
    <row r="537" spans="1:7" ht="22.8">
      <c r="A537" s="62" t="s">
        <v>1026</v>
      </c>
      <c r="B537" s="58"/>
      <c r="C537" s="56" t="s">
        <v>806</v>
      </c>
      <c r="D537" s="46" t="s">
        <v>92</v>
      </c>
      <c r="E537" s="336">
        <v>1</v>
      </c>
      <c r="F537" s="83"/>
      <c r="G537" s="83">
        <f t="shared" si="16"/>
        <v>0</v>
      </c>
    </row>
    <row r="538" spans="1:7">
      <c r="A538" s="62" t="s">
        <v>1027</v>
      </c>
      <c r="B538" s="58"/>
      <c r="C538" s="56" t="s">
        <v>807</v>
      </c>
      <c r="D538" s="46"/>
      <c r="E538" s="336"/>
      <c r="F538" s="83"/>
      <c r="G538" s="83">
        <f t="shared" si="16"/>
        <v>0</v>
      </c>
    </row>
    <row r="539" spans="1:7">
      <c r="A539" s="62" t="s">
        <v>1028</v>
      </c>
      <c r="B539" s="58"/>
      <c r="C539" s="56" t="s">
        <v>1201</v>
      </c>
      <c r="D539" s="46"/>
      <c r="E539" s="336"/>
      <c r="F539" s="83"/>
      <c r="G539" s="83">
        <f t="shared" si="16"/>
        <v>0</v>
      </c>
    </row>
    <row r="540" spans="1:7">
      <c r="A540" s="62" t="s">
        <v>1029</v>
      </c>
      <c r="B540" s="58"/>
      <c r="C540" s="56" t="s">
        <v>791</v>
      </c>
      <c r="D540" s="46" t="s">
        <v>775</v>
      </c>
      <c r="E540" s="336">
        <v>1</v>
      </c>
      <c r="F540" s="83"/>
      <c r="G540" s="83">
        <f t="shared" si="16"/>
        <v>0</v>
      </c>
    </row>
    <row r="541" spans="1:7" ht="87" customHeight="1">
      <c r="A541" s="62" t="s">
        <v>1030</v>
      </c>
      <c r="B541" s="58"/>
      <c r="C541" s="56" t="s">
        <v>818</v>
      </c>
      <c r="D541" s="46" t="s">
        <v>92</v>
      </c>
      <c r="E541" s="336">
        <v>2</v>
      </c>
      <c r="F541" s="83"/>
      <c r="G541" s="83">
        <f t="shared" ref="G541:G604" si="17">E541*F541</f>
        <v>0</v>
      </c>
    </row>
    <row r="542" spans="1:7" ht="34.200000000000003">
      <c r="A542" s="62" t="s">
        <v>1031</v>
      </c>
      <c r="B542" s="58"/>
      <c r="C542" s="56" t="s">
        <v>819</v>
      </c>
      <c r="D542" s="46" t="s">
        <v>92</v>
      </c>
      <c r="E542" s="336">
        <v>2</v>
      </c>
      <c r="F542" s="83"/>
      <c r="G542" s="83">
        <f t="shared" si="17"/>
        <v>0</v>
      </c>
    </row>
    <row r="543" spans="1:7">
      <c r="A543" s="62" t="s">
        <v>1032</v>
      </c>
      <c r="B543" s="58"/>
      <c r="C543" s="56" t="s">
        <v>820</v>
      </c>
      <c r="D543" s="46" t="s">
        <v>92</v>
      </c>
      <c r="E543" s="336">
        <v>2</v>
      </c>
      <c r="F543" s="83"/>
      <c r="G543" s="83">
        <f t="shared" si="17"/>
        <v>0</v>
      </c>
    </row>
    <row r="544" spans="1:7">
      <c r="A544" s="62" t="s">
        <v>1033</v>
      </c>
      <c r="B544" s="58"/>
      <c r="C544" s="56" t="s">
        <v>821</v>
      </c>
      <c r="D544" s="46" t="s">
        <v>92</v>
      </c>
      <c r="E544" s="336">
        <v>4</v>
      </c>
      <c r="F544" s="83"/>
      <c r="G544" s="83">
        <f t="shared" si="17"/>
        <v>0</v>
      </c>
    </row>
    <row r="545" spans="1:7">
      <c r="A545" s="62" t="s">
        <v>1034</v>
      </c>
      <c r="B545" s="58"/>
      <c r="C545" s="56" t="s">
        <v>822</v>
      </c>
      <c r="D545" s="46" t="s">
        <v>92</v>
      </c>
      <c r="E545" s="336">
        <v>2</v>
      </c>
      <c r="F545" s="83"/>
      <c r="G545" s="83">
        <f t="shared" si="17"/>
        <v>0</v>
      </c>
    </row>
    <row r="546" spans="1:7" ht="22.8">
      <c r="A546" s="62" t="s">
        <v>1035</v>
      </c>
      <c r="B546" s="58"/>
      <c r="C546" s="56" t="s">
        <v>823</v>
      </c>
      <c r="D546" s="46" t="s">
        <v>92</v>
      </c>
      <c r="E546" s="336">
        <v>2</v>
      </c>
      <c r="F546" s="83"/>
      <c r="G546" s="83">
        <f t="shared" si="17"/>
        <v>0</v>
      </c>
    </row>
    <row r="547" spans="1:7">
      <c r="A547" s="62" t="s">
        <v>1036</v>
      </c>
      <c r="B547" s="58"/>
      <c r="C547" s="56" t="s">
        <v>824</v>
      </c>
      <c r="D547" s="46" t="s">
        <v>92</v>
      </c>
      <c r="E547" s="336">
        <v>2</v>
      </c>
      <c r="F547" s="83"/>
      <c r="G547" s="83">
        <f t="shared" si="17"/>
        <v>0</v>
      </c>
    </row>
    <row r="548" spans="1:7">
      <c r="A548" s="62" t="s">
        <v>1037</v>
      </c>
      <c r="B548" s="58"/>
      <c r="C548" s="56" t="s">
        <v>825</v>
      </c>
      <c r="D548" s="46" t="s">
        <v>92</v>
      </c>
      <c r="E548" s="336">
        <v>4</v>
      </c>
      <c r="F548" s="83"/>
      <c r="G548" s="83">
        <f t="shared" si="17"/>
        <v>0</v>
      </c>
    </row>
    <row r="549" spans="1:7" ht="52.5" customHeight="1">
      <c r="A549" s="62" t="s">
        <v>1038</v>
      </c>
      <c r="B549" s="58"/>
      <c r="C549" s="56" t="s">
        <v>794</v>
      </c>
      <c r="D549" s="46"/>
      <c r="E549" s="336"/>
      <c r="F549" s="83"/>
      <c r="G549" s="83">
        <f t="shared" si="17"/>
        <v>0</v>
      </c>
    </row>
    <row r="550" spans="1:7">
      <c r="A550" s="62" t="s">
        <v>1039</v>
      </c>
      <c r="B550" s="58"/>
      <c r="C550" s="56" t="s">
        <v>826</v>
      </c>
      <c r="D550" s="46" t="s">
        <v>92</v>
      </c>
      <c r="E550" s="336">
        <v>2</v>
      </c>
      <c r="F550" s="83"/>
      <c r="G550" s="83">
        <f t="shared" si="17"/>
        <v>0</v>
      </c>
    </row>
    <row r="551" spans="1:7">
      <c r="A551" s="62" t="s">
        <v>1040</v>
      </c>
      <c r="B551" s="58"/>
      <c r="C551" s="56" t="s">
        <v>827</v>
      </c>
      <c r="D551" s="46" t="s">
        <v>92</v>
      </c>
      <c r="E551" s="336">
        <v>4</v>
      </c>
      <c r="F551" s="83"/>
      <c r="G551" s="83">
        <f t="shared" si="17"/>
        <v>0</v>
      </c>
    </row>
    <row r="552" spans="1:7">
      <c r="A552" s="62" t="s">
        <v>1041</v>
      </c>
      <c r="B552" s="58"/>
      <c r="C552" s="56" t="s">
        <v>828</v>
      </c>
      <c r="D552" s="46" t="s">
        <v>92</v>
      </c>
      <c r="E552" s="336">
        <v>2</v>
      </c>
      <c r="F552" s="83"/>
      <c r="G552" s="83">
        <f t="shared" si="17"/>
        <v>0</v>
      </c>
    </row>
    <row r="553" spans="1:7">
      <c r="A553" s="62" t="s">
        <v>1042</v>
      </c>
      <c r="B553" s="58"/>
      <c r="C553" s="56" t="s">
        <v>829</v>
      </c>
      <c r="D553" s="46" t="s">
        <v>92</v>
      </c>
      <c r="E553" s="336">
        <v>2</v>
      </c>
      <c r="F553" s="83"/>
      <c r="G553" s="83">
        <f t="shared" si="17"/>
        <v>0</v>
      </c>
    </row>
    <row r="554" spans="1:7">
      <c r="A554" s="62" t="s">
        <v>1043</v>
      </c>
      <c r="B554" s="58"/>
      <c r="C554" s="56" t="s">
        <v>830</v>
      </c>
      <c r="D554" s="46" t="s">
        <v>92</v>
      </c>
      <c r="E554" s="336">
        <v>4</v>
      </c>
      <c r="F554" s="83"/>
      <c r="G554" s="83">
        <f t="shared" si="17"/>
        <v>0</v>
      </c>
    </row>
    <row r="555" spans="1:7">
      <c r="A555" s="62" t="s">
        <v>1044</v>
      </c>
      <c r="B555" s="58"/>
      <c r="C555" s="56" t="s">
        <v>831</v>
      </c>
      <c r="D555" s="46" t="s">
        <v>92</v>
      </c>
      <c r="E555" s="336">
        <v>4</v>
      </c>
      <c r="F555" s="83"/>
      <c r="G555" s="83">
        <f t="shared" si="17"/>
        <v>0</v>
      </c>
    </row>
    <row r="556" spans="1:7" ht="15.75" customHeight="1">
      <c r="A556" s="62" t="s">
        <v>1045</v>
      </c>
      <c r="B556" s="58"/>
      <c r="C556" s="56" t="s">
        <v>832</v>
      </c>
      <c r="D556" s="46" t="s">
        <v>92</v>
      </c>
      <c r="E556" s="336">
        <v>4</v>
      </c>
      <c r="F556" s="83"/>
      <c r="G556" s="83">
        <f t="shared" si="17"/>
        <v>0</v>
      </c>
    </row>
    <row r="557" spans="1:7">
      <c r="A557" s="62" t="s">
        <v>1046</v>
      </c>
      <c r="B557" s="58"/>
      <c r="C557" s="56" t="s">
        <v>833</v>
      </c>
      <c r="D557" s="46" t="s">
        <v>92</v>
      </c>
      <c r="E557" s="336">
        <v>3</v>
      </c>
      <c r="F557" s="83"/>
      <c r="G557" s="83">
        <f t="shared" si="17"/>
        <v>0</v>
      </c>
    </row>
    <row r="558" spans="1:7" ht="22.8">
      <c r="A558" s="62" t="s">
        <v>1047</v>
      </c>
      <c r="B558" s="58"/>
      <c r="C558" s="56" t="s">
        <v>803</v>
      </c>
      <c r="D558" s="46" t="s">
        <v>92</v>
      </c>
      <c r="E558" s="336">
        <v>4</v>
      </c>
      <c r="F558" s="83"/>
      <c r="G558" s="83">
        <f t="shared" si="17"/>
        <v>0</v>
      </c>
    </row>
    <row r="559" spans="1:7">
      <c r="A559" s="62" t="s">
        <v>1048</v>
      </c>
      <c r="B559" s="58"/>
      <c r="C559" s="56" t="s">
        <v>834</v>
      </c>
      <c r="D559" s="46" t="s">
        <v>92</v>
      </c>
      <c r="E559" s="336">
        <v>2</v>
      </c>
      <c r="F559" s="83"/>
      <c r="G559" s="83">
        <f t="shared" si="17"/>
        <v>0</v>
      </c>
    </row>
    <row r="560" spans="1:7" ht="34.200000000000003">
      <c r="A560" s="62" t="s">
        <v>1049</v>
      </c>
      <c r="B560" s="58"/>
      <c r="C560" s="56" t="s">
        <v>805</v>
      </c>
      <c r="D560" s="46" t="s">
        <v>775</v>
      </c>
      <c r="E560" s="336">
        <v>1</v>
      </c>
      <c r="F560" s="83"/>
      <c r="G560" s="83">
        <f t="shared" si="17"/>
        <v>0</v>
      </c>
    </row>
    <row r="561" spans="1:7" ht="22.8">
      <c r="A561" s="62" t="s">
        <v>1050</v>
      </c>
      <c r="B561" s="58"/>
      <c r="C561" s="56" t="s">
        <v>806</v>
      </c>
      <c r="D561" s="46" t="s">
        <v>835</v>
      </c>
      <c r="E561" s="336">
        <v>1</v>
      </c>
      <c r="F561" s="83"/>
      <c r="G561" s="83">
        <f t="shared" si="17"/>
        <v>0</v>
      </c>
    </row>
    <row r="562" spans="1:7">
      <c r="A562" s="62" t="s">
        <v>1051</v>
      </c>
      <c r="B562" s="58"/>
      <c r="C562" s="56" t="s">
        <v>807</v>
      </c>
      <c r="D562" s="46" t="s">
        <v>775</v>
      </c>
      <c r="E562" s="336">
        <v>1</v>
      </c>
      <c r="F562" s="83"/>
      <c r="G562" s="83">
        <f t="shared" si="17"/>
        <v>0</v>
      </c>
    </row>
    <row r="563" spans="1:7">
      <c r="A563" s="62" t="s">
        <v>1052</v>
      </c>
      <c r="B563" s="58"/>
      <c r="C563" s="56" t="s">
        <v>1200</v>
      </c>
      <c r="D563" s="46"/>
      <c r="E563" s="336"/>
      <c r="F563" s="83"/>
      <c r="G563" s="83">
        <f t="shared" si="17"/>
        <v>0</v>
      </c>
    </row>
    <row r="564" spans="1:7">
      <c r="A564" s="62" t="s">
        <v>1053</v>
      </c>
      <c r="B564" s="58"/>
      <c r="C564" s="56" t="s">
        <v>791</v>
      </c>
      <c r="D564" s="46" t="s">
        <v>775</v>
      </c>
      <c r="E564" s="336">
        <v>1</v>
      </c>
      <c r="F564" s="83"/>
      <c r="G564" s="83">
        <f t="shared" si="17"/>
        <v>0</v>
      </c>
    </row>
    <row r="565" spans="1:7" ht="111" customHeight="1">
      <c r="A565" s="62" t="s">
        <v>1054</v>
      </c>
      <c r="B565" s="58"/>
      <c r="C565" s="56" t="s">
        <v>836</v>
      </c>
      <c r="D565" s="46" t="s">
        <v>92</v>
      </c>
      <c r="E565" s="336">
        <v>2</v>
      </c>
      <c r="F565" s="83"/>
      <c r="G565" s="83">
        <f t="shared" si="17"/>
        <v>0</v>
      </c>
    </row>
    <row r="566" spans="1:7">
      <c r="A566" s="62" t="s">
        <v>1055</v>
      </c>
      <c r="B566" s="58"/>
      <c r="C566" s="56" t="s">
        <v>837</v>
      </c>
      <c r="D566" s="46" t="s">
        <v>92</v>
      </c>
      <c r="E566" s="336">
        <v>2</v>
      </c>
      <c r="F566" s="83"/>
      <c r="G566" s="83">
        <f t="shared" si="17"/>
        <v>0</v>
      </c>
    </row>
    <row r="567" spans="1:7">
      <c r="A567" s="62" t="s">
        <v>1056</v>
      </c>
      <c r="B567" s="58"/>
      <c r="C567" s="56" t="s">
        <v>838</v>
      </c>
      <c r="D567" s="46" t="s">
        <v>92</v>
      </c>
      <c r="E567" s="336">
        <v>9</v>
      </c>
      <c r="F567" s="83"/>
      <c r="G567" s="83">
        <f t="shared" si="17"/>
        <v>0</v>
      </c>
    </row>
    <row r="568" spans="1:7">
      <c r="A568" s="62" t="s">
        <v>1057</v>
      </c>
      <c r="B568" s="58"/>
      <c r="C568" s="56" t="s">
        <v>839</v>
      </c>
      <c r="D568" s="46" t="s">
        <v>92</v>
      </c>
      <c r="E568" s="336">
        <v>2</v>
      </c>
      <c r="F568" s="83"/>
      <c r="G568" s="83">
        <f t="shared" si="17"/>
        <v>0</v>
      </c>
    </row>
    <row r="569" spans="1:7">
      <c r="A569" s="62" t="s">
        <v>1058</v>
      </c>
      <c r="B569" s="58"/>
      <c r="C569" s="56" t="s">
        <v>840</v>
      </c>
      <c r="D569" s="46" t="s">
        <v>775</v>
      </c>
      <c r="E569" s="336">
        <v>1</v>
      </c>
      <c r="F569" s="83"/>
      <c r="G569" s="83">
        <f t="shared" si="17"/>
        <v>0</v>
      </c>
    </row>
    <row r="570" spans="1:7">
      <c r="A570" s="62" t="s">
        <v>1059</v>
      </c>
      <c r="B570" s="58"/>
      <c r="C570" s="56" t="s">
        <v>841</v>
      </c>
      <c r="D570" s="46" t="s">
        <v>92</v>
      </c>
      <c r="E570" s="336">
        <v>2</v>
      </c>
      <c r="F570" s="83"/>
      <c r="G570" s="83">
        <f t="shared" si="17"/>
        <v>0</v>
      </c>
    </row>
    <row r="571" spans="1:7">
      <c r="A571" s="62" t="s">
        <v>1060</v>
      </c>
      <c r="B571" s="58"/>
      <c r="C571" s="56" t="s">
        <v>842</v>
      </c>
      <c r="D571" s="46" t="s">
        <v>92</v>
      </c>
      <c r="E571" s="336">
        <v>4</v>
      </c>
      <c r="F571" s="83"/>
      <c r="G571" s="83">
        <f t="shared" si="17"/>
        <v>0</v>
      </c>
    </row>
    <row r="572" spans="1:7">
      <c r="A572" s="62" t="s">
        <v>1061</v>
      </c>
      <c r="B572" s="58"/>
      <c r="C572" s="56" t="s">
        <v>843</v>
      </c>
      <c r="D572" s="46" t="s">
        <v>92</v>
      </c>
      <c r="E572" s="336">
        <v>2</v>
      </c>
      <c r="F572" s="83"/>
      <c r="G572" s="83">
        <f t="shared" si="17"/>
        <v>0</v>
      </c>
    </row>
    <row r="573" spans="1:7">
      <c r="A573" s="62" t="s">
        <v>1062</v>
      </c>
      <c r="B573" s="58"/>
      <c r="C573" s="56" t="s">
        <v>844</v>
      </c>
      <c r="D573" s="46" t="s">
        <v>92</v>
      </c>
      <c r="E573" s="336">
        <v>2</v>
      </c>
      <c r="F573" s="83"/>
      <c r="G573" s="83">
        <f t="shared" si="17"/>
        <v>0</v>
      </c>
    </row>
    <row r="574" spans="1:7">
      <c r="A574" s="62" t="s">
        <v>1063</v>
      </c>
      <c r="B574" s="58"/>
      <c r="C574" s="56" t="s">
        <v>845</v>
      </c>
      <c r="D574" s="46" t="s">
        <v>92</v>
      </c>
      <c r="E574" s="336">
        <v>4</v>
      </c>
      <c r="F574" s="83"/>
      <c r="G574" s="83">
        <f t="shared" si="17"/>
        <v>0</v>
      </c>
    </row>
    <row r="575" spans="1:7">
      <c r="A575" s="62" t="s">
        <v>1064</v>
      </c>
      <c r="B575" s="58"/>
      <c r="C575" s="56" t="s">
        <v>846</v>
      </c>
      <c r="D575" s="46" t="s">
        <v>92</v>
      </c>
      <c r="E575" s="336">
        <v>4</v>
      </c>
      <c r="F575" s="83"/>
      <c r="G575" s="83">
        <f t="shared" si="17"/>
        <v>0</v>
      </c>
    </row>
    <row r="576" spans="1:7">
      <c r="A576" s="62" t="s">
        <v>1065</v>
      </c>
      <c r="B576" s="58"/>
      <c r="C576" s="56" t="s">
        <v>847</v>
      </c>
      <c r="D576" s="46" t="s">
        <v>92</v>
      </c>
      <c r="E576" s="336">
        <v>1</v>
      </c>
      <c r="F576" s="83"/>
      <c r="G576" s="83">
        <f t="shared" si="17"/>
        <v>0</v>
      </c>
    </row>
    <row r="577" spans="1:7">
      <c r="A577" s="62" t="s">
        <v>1066</v>
      </c>
      <c r="B577" s="58"/>
      <c r="C577" s="56" t="s">
        <v>848</v>
      </c>
      <c r="D577" s="46" t="s">
        <v>92</v>
      </c>
      <c r="E577" s="336">
        <v>1</v>
      </c>
      <c r="F577" s="83"/>
      <c r="G577" s="83">
        <f t="shared" si="17"/>
        <v>0</v>
      </c>
    </row>
    <row r="578" spans="1:7">
      <c r="A578" s="62" t="s">
        <v>1067</v>
      </c>
      <c r="B578" s="58"/>
      <c r="C578" s="56" t="s">
        <v>849</v>
      </c>
      <c r="D578" s="46" t="s">
        <v>92</v>
      </c>
      <c r="E578" s="336">
        <v>2</v>
      </c>
      <c r="F578" s="83"/>
      <c r="G578" s="83">
        <f t="shared" si="17"/>
        <v>0</v>
      </c>
    </row>
    <row r="579" spans="1:7" ht="34.200000000000003">
      <c r="A579" s="62" t="s">
        <v>1068</v>
      </c>
      <c r="B579" s="58"/>
      <c r="C579" s="56" t="s">
        <v>805</v>
      </c>
      <c r="D579" s="46" t="s">
        <v>775</v>
      </c>
      <c r="E579" s="336">
        <v>1</v>
      </c>
      <c r="F579" s="83"/>
      <c r="G579" s="83">
        <f t="shared" si="17"/>
        <v>0</v>
      </c>
    </row>
    <row r="580" spans="1:7" ht="22.8">
      <c r="A580" s="62" t="s">
        <v>1069</v>
      </c>
      <c r="B580" s="58"/>
      <c r="C580" s="56" t="s">
        <v>806</v>
      </c>
      <c r="D580" s="46" t="s">
        <v>835</v>
      </c>
      <c r="E580" s="336">
        <v>1</v>
      </c>
      <c r="F580" s="83"/>
      <c r="G580" s="83">
        <f t="shared" si="17"/>
        <v>0</v>
      </c>
    </row>
    <row r="581" spans="1:7">
      <c r="A581" s="62" t="s">
        <v>1070</v>
      </c>
      <c r="B581" s="58"/>
      <c r="C581" s="56" t="s">
        <v>807</v>
      </c>
      <c r="D581" s="46" t="s">
        <v>775</v>
      </c>
      <c r="E581" s="336">
        <v>1</v>
      </c>
      <c r="F581" s="83"/>
      <c r="G581" s="83">
        <f t="shared" si="17"/>
        <v>0</v>
      </c>
    </row>
    <row r="582" spans="1:7">
      <c r="A582" s="62" t="s">
        <v>1071</v>
      </c>
      <c r="B582" s="58"/>
      <c r="C582" s="56" t="s">
        <v>1199</v>
      </c>
      <c r="D582" s="46"/>
      <c r="E582" s="336"/>
      <c r="F582" s="83"/>
      <c r="G582" s="83">
        <f t="shared" si="17"/>
        <v>0</v>
      </c>
    </row>
    <row r="583" spans="1:7">
      <c r="A583" s="62" t="s">
        <v>1072</v>
      </c>
      <c r="B583" s="58"/>
      <c r="C583" s="56" t="s">
        <v>791</v>
      </c>
      <c r="D583" s="46" t="s">
        <v>775</v>
      </c>
      <c r="E583" s="336">
        <v>1</v>
      </c>
      <c r="F583" s="83"/>
      <c r="G583" s="83">
        <f t="shared" si="17"/>
        <v>0</v>
      </c>
    </row>
    <row r="584" spans="1:7" ht="89.25" customHeight="1">
      <c r="A584" s="62" t="s">
        <v>1073</v>
      </c>
      <c r="B584" s="58"/>
      <c r="C584" s="56" t="s">
        <v>850</v>
      </c>
      <c r="D584" s="46" t="s">
        <v>92</v>
      </c>
      <c r="E584" s="336">
        <v>2</v>
      </c>
      <c r="F584" s="83"/>
      <c r="G584" s="83">
        <f t="shared" si="17"/>
        <v>0</v>
      </c>
    </row>
    <row r="585" spans="1:7" ht="34.200000000000003">
      <c r="A585" s="62" t="s">
        <v>1074</v>
      </c>
      <c r="B585" s="58"/>
      <c r="C585" s="56" t="s">
        <v>809</v>
      </c>
      <c r="D585" s="46"/>
      <c r="E585" s="336"/>
      <c r="F585" s="83"/>
      <c r="G585" s="83">
        <f t="shared" si="17"/>
        <v>0</v>
      </c>
    </row>
    <row r="586" spans="1:7">
      <c r="A586" s="62" t="s">
        <v>1075</v>
      </c>
      <c r="B586" s="58"/>
      <c r="C586" s="56" t="s">
        <v>810</v>
      </c>
      <c r="D586" s="46" t="s">
        <v>92</v>
      </c>
      <c r="E586" s="336">
        <v>2</v>
      </c>
      <c r="F586" s="83"/>
      <c r="G586" s="83">
        <f t="shared" si="17"/>
        <v>0</v>
      </c>
    </row>
    <row r="587" spans="1:7">
      <c r="A587" s="62" t="s">
        <v>1076</v>
      </c>
      <c r="B587" s="58"/>
      <c r="C587" s="56" t="s">
        <v>811</v>
      </c>
      <c r="D587" s="46" t="s">
        <v>92</v>
      </c>
      <c r="E587" s="336">
        <v>4</v>
      </c>
      <c r="F587" s="83"/>
      <c r="G587" s="83">
        <f t="shared" si="17"/>
        <v>0</v>
      </c>
    </row>
    <row r="588" spans="1:7">
      <c r="A588" s="62" t="s">
        <v>1077</v>
      </c>
      <c r="B588" s="58"/>
      <c r="C588" s="56" t="s">
        <v>812</v>
      </c>
      <c r="D588" s="46" t="s">
        <v>92</v>
      </c>
      <c r="E588" s="336">
        <v>2</v>
      </c>
      <c r="F588" s="83"/>
      <c r="G588" s="83">
        <f t="shared" si="17"/>
        <v>0</v>
      </c>
    </row>
    <row r="589" spans="1:7" ht="22.8">
      <c r="A589" s="62" t="s">
        <v>1078</v>
      </c>
      <c r="B589" s="58"/>
      <c r="C589" s="56" t="s">
        <v>813</v>
      </c>
      <c r="D589" s="46" t="s">
        <v>92</v>
      </c>
      <c r="E589" s="336">
        <v>2</v>
      </c>
      <c r="F589" s="83"/>
      <c r="G589" s="83">
        <f t="shared" si="17"/>
        <v>0</v>
      </c>
    </row>
    <row r="590" spans="1:7">
      <c r="A590" s="62" t="s">
        <v>1079</v>
      </c>
      <c r="B590" s="58"/>
      <c r="C590" s="56" t="s">
        <v>814</v>
      </c>
      <c r="D590" s="46" t="s">
        <v>92</v>
      </c>
      <c r="E590" s="336">
        <v>2</v>
      </c>
      <c r="F590" s="83"/>
      <c r="G590" s="83">
        <f t="shared" si="17"/>
        <v>0</v>
      </c>
    </row>
    <row r="591" spans="1:7">
      <c r="A591" s="62" t="s">
        <v>1080</v>
      </c>
      <c r="B591" s="58"/>
      <c r="C591" s="56" t="s">
        <v>815</v>
      </c>
      <c r="D591" s="46" t="s">
        <v>775</v>
      </c>
      <c r="E591" s="336">
        <v>1</v>
      </c>
      <c r="F591" s="83"/>
      <c r="G591" s="83">
        <f t="shared" si="17"/>
        <v>0</v>
      </c>
    </row>
    <row r="592" spans="1:7" ht="51" customHeight="1">
      <c r="A592" s="62" t="s">
        <v>1081</v>
      </c>
      <c r="B592" s="58"/>
      <c r="C592" s="56" t="s">
        <v>794</v>
      </c>
      <c r="D592" s="46"/>
      <c r="E592" s="336"/>
      <c r="F592" s="83"/>
      <c r="G592" s="83">
        <f t="shared" si="17"/>
        <v>0</v>
      </c>
    </row>
    <row r="593" spans="1:7">
      <c r="A593" s="62" t="s">
        <v>1082</v>
      </c>
      <c r="B593" s="58"/>
      <c r="C593" s="56" t="s">
        <v>795</v>
      </c>
      <c r="D593" s="46" t="s">
        <v>92</v>
      </c>
      <c r="E593" s="336">
        <v>2</v>
      </c>
      <c r="F593" s="83"/>
      <c r="G593" s="83">
        <f t="shared" si="17"/>
        <v>0</v>
      </c>
    </row>
    <row r="594" spans="1:7">
      <c r="A594" s="62" t="s">
        <v>1083</v>
      </c>
      <c r="B594" s="58"/>
      <c r="C594" s="56" t="s">
        <v>796</v>
      </c>
      <c r="D594" s="46" t="s">
        <v>92</v>
      </c>
      <c r="E594" s="336">
        <v>4</v>
      </c>
      <c r="F594" s="83"/>
      <c r="G594" s="83">
        <f t="shared" si="17"/>
        <v>0</v>
      </c>
    </row>
    <row r="595" spans="1:7">
      <c r="A595" s="62" t="s">
        <v>1084</v>
      </c>
      <c r="B595" s="58"/>
      <c r="C595" s="56" t="s">
        <v>797</v>
      </c>
      <c r="D595" s="46" t="s">
        <v>92</v>
      </c>
      <c r="E595" s="336">
        <v>2</v>
      </c>
      <c r="F595" s="83"/>
      <c r="G595" s="83">
        <f t="shared" si="17"/>
        <v>0</v>
      </c>
    </row>
    <row r="596" spans="1:7">
      <c r="A596" s="62" t="s">
        <v>1085</v>
      </c>
      <c r="B596" s="58"/>
      <c r="C596" s="56" t="s">
        <v>851</v>
      </c>
      <c r="D596" s="46" t="s">
        <v>92</v>
      </c>
      <c r="E596" s="336">
        <v>2</v>
      </c>
      <c r="F596" s="83"/>
      <c r="G596" s="83">
        <f t="shared" si="17"/>
        <v>0</v>
      </c>
    </row>
    <row r="597" spans="1:7">
      <c r="A597" s="62" t="s">
        <v>1086</v>
      </c>
      <c r="B597" s="58"/>
      <c r="C597" s="56" t="s">
        <v>817</v>
      </c>
      <c r="D597" s="46" t="s">
        <v>92</v>
      </c>
      <c r="E597" s="336">
        <v>4</v>
      </c>
      <c r="F597" s="83"/>
      <c r="G597" s="83">
        <f t="shared" si="17"/>
        <v>0</v>
      </c>
    </row>
    <row r="598" spans="1:7">
      <c r="A598" s="62" t="s">
        <v>1087</v>
      </c>
      <c r="B598" s="58"/>
      <c r="C598" s="56" t="s">
        <v>800</v>
      </c>
      <c r="D598" s="46" t="s">
        <v>92</v>
      </c>
      <c r="E598" s="336">
        <v>4</v>
      </c>
      <c r="F598" s="83"/>
      <c r="G598" s="83">
        <f t="shared" si="17"/>
        <v>0</v>
      </c>
    </row>
    <row r="599" spans="1:7">
      <c r="A599" s="62" t="s">
        <v>1088</v>
      </c>
      <c r="B599" s="58"/>
      <c r="C599" s="56" t="s">
        <v>801</v>
      </c>
      <c r="D599" s="46" t="s">
        <v>92</v>
      </c>
      <c r="E599" s="336">
        <v>4</v>
      </c>
      <c r="F599" s="83"/>
      <c r="G599" s="83">
        <f t="shared" si="17"/>
        <v>0</v>
      </c>
    </row>
    <row r="600" spans="1:7">
      <c r="A600" s="62" t="s">
        <v>1089</v>
      </c>
      <c r="B600" s="58"/>
      <c r="C600" s="56" t="s">
        <v>802</v>
      </c>
      <c r="D600" s="46" t="s">
        <v>92</v>
      </c>
      <c r="E600" s="336">
        <v>4</v>
      </c>
      <c r="F600" s="83"/>
      <c r="G600" s="83">
        <f t="shared" si="17"/>
        <v>0</v>
      </c>
    </row>
    <row r="601" spans="1:7" ht="22.8">
      <c r="A601" s="62" t="s">
        <v>1090</v>
      </c>
      <c r="B601" s="58"/>
      <c r="C601" s="56" t="s">
        <v>803</v>
      </c>
      <c r="D601" s="46" t="s">
        <v>92</v>
      </c>
      <c r="E601" s="336">
        <v>5</v>
      </c>
      <c r="F601" s="83"/>
      <c r="G601" s="83">
        <f t="shared" si="17"/>
        <v>0</v>
      </c>
    </row>
    <row r="602" spans="1:7">
      <c r="A602" s="62" t="s">
        <v>1091</v>
      </c>
      <c r="B602" s="58"/>
      <c r="C602" s="56" t="s">
        <v>804</v>
      </c>
      <c r="D602" s="46" t="s">
        <v>92</v>
      </c>
      <c r="E602" s="336">
        <v>2</v>
      </c>
      <c r="F602" s="83"/>
      <c r="G602" s="83">
        <f t="shared" si="17"/>
        <v>0</v>
      </c>
    </row>
    <row r="603" spans="1:7" ht="34.200000000000003">
      <c r="A603" s="62" t="s">
        <v>1092</v>
      </c>
      <c r="B603" s="58"/>
      <c r="C603" s="56" t="s">
        <v>805</v>
      </c>
      <c r="D603" s="46" t="s">
        <v>775</v>
      </c>
      <c r="E603" s="336">
        <v>1</v>
      </c>
      <c r="F603" s="83"/>
      <c r="G603" s="83">
        <f t="shared" si="17"/>
        <v>0</v>
      </c>
    </row>
    <row r="604" spans="1:7" ht="22.8">
      <c r="A604" s="62" t="s">
        <v>1093</v>
      </c>
      <c r="B604" s="58"/>
      <c r="C604" s="56" t="s">
        <v>806</v>
      </c>
      <c r="D604" s="46"/>
      <c r="E604" s="336"/>
      <c r="F604" s="83"/>
      <c r="G604" s="83">
        <f t="shared" si="17"/>
        <v>0</v>
      </c>
    </row>
    <row r="605" spans="1:7">
      <c r="A605" s="62" t="s">
        <v>1094</v>
      </c>
      <c r="B605" s="58"/>
      <c r="C605" s="56" t="s">
        <v>807</v>
      </c>
      <c r="D605" s="46"/>
      <c r="E605" s="336"/>
      <c r="F605" s="83"/>
      <c r="G605" s="83">
        <f t="shared" ref="G605:G668" si="18">E605*F605</f>
        <v>0</v>
      </c>
    </row>
    <row r="606" spans="1:7">
      <c r="A606" s="62" t="s">
        <v>1095</v>
      </c>
      <c r="B606" s="58"/>
      <c r="C606" s="56" t="s">
        <v>1198</v>
      </c>
      <c r="D606" s="46"/>
      <c r="E606" s="336"/>
      <c r="F606" s="83"/>
      <c r="G606" s="83">
        <f t="shared" si="18"/>
        <v>0</v>
      </c>
    </row>
    <row r="607" spans="1:7">
      <c r="A607" s="62" t="s">
        <v>1096</v>
      </c>
      <c r="B607" s="58"/>
      <c r="C607" s="56" t="s">
        <v>791</v>
      </c>
      <c r="D607" s="46" t="s">
        <v>775</v>
      </c>
      <c r="E607" s="336">
        <v>1</v>
      </c>
      <c r="F607" s="83"/>
      <c r="G607" s="83">
        <f t="shared" si="18"/>
        <v>0</v>
      </c>
    </row>
    <row r="608" spans="1:7" ht="86.25" customHeight="1">
      <c r="A608" s="62" t="s">
        <v>1097</v>
      </c>
      <c r="B608" s="58"/>
      <c r="C608" s="56" t="s">
        <v>852</v>
      </c>
      <c r="D608" s="46" t="s">
        <v>92</v>
      </c>
      <c r="E608" s="336">
        <v>2</v>
      </c>
      <c r="F608" s="83"/>
      <c r="G608" s="83">
        <f t="shared" si="18"/>
        <v>0</v>
      </c>
    </row>
    <row r="609" spans="1:7" ht="34.200000000000003">
      <c r="A609" s="62" t="s">
        <v>1098</v>
      </c>
      <c r="B609" s="58"/>
      <c r="C609" s="56" t="s">
        <v>819</v>
      </c>
      <c r="D609" s="46" t="s">
        <v>92</v>
      </c>
      <c r="E609" s="336">
        <v>2</v>
      </c>
      <c r="F609" s="83"/>
      <c r="G609" s="83">
        <f t="shared" si="18"/>
        <v>0</v>
      </c>
    </row>
    <row r="610" spans="1:7">
      <c r="A610" s="62" t="s">
        <v>1099</v>
      </c>
      <c r="B610" s="58"/>
      <c r="C610" s="56" t="s">
        <v>853</v>
      </c>
      <c r="D610" s="46" t="s">
        <v>92</v>
      </c>
      <c r="E610" s="336">
        <v>2</v>
      </c>
      <c r="F610" s="83"/>
      <c r="G610" s="83">
        <f t="shared" si="18"/>
        <v>0</v>
      </c>
    </row>
    <row r="611" spans="1:7">
      <c r="A611" s="62" t="s">
        <v>1100</v>
      </c>
      <c r="B611" s="58"/>
      <c r="C611" s="56" t="s">
        <v>854</v>
      </c>
      <c r="D611" s="46" t="s">
        <v>92</v>
      </c>
      <c r="E611" s="336">
        <v>4</v>
      </c>
      <c r="F611" s="83"/>
      <c r="G611" s="83">
        <f t="shared" si="18"/>
        <v>0</v>
      </c>
    </row>
    <row r="612" spans="1:7">
      <c r="A612" s="62" t="s">
        <v>1101</v>
      </c>
      <c r="B612" s="58"/>
      <c r="C612" s="56" t="s">
        <v>855</v>
      </c>
      <c r="D612" s="46" t="s">
        <v>92</v>
      </c>
      <c r="E612" s="336">
        <v>2</v>
      </c>
      <c r="F612" s="83"/>
      <c r="G612" s="83">
        <f t="shared" si="18"/>
        <v>0</v>
      </c>
    </row>
    <row r="613" spans="1:7" ht="22.8">
      <c r="A613" s="62" t="s">
        <v>1102</v>
      </c>
      <c r="B613" s="58"/>
      <c r="C613" s="56" t="s">
        <v>856</v>
      </c>
      <c r="D613" s="46" t="s">
        <v>92</v>
      </c>
      <c r="E613" s="336">
        <v>2</v>
      </c>
      <c r="F613" s="83"/>
      <c r="G613" s="83">
        <f t="shared" si="18"/>
        <v>0</v>
      </c>
    </row>
    <row r="614" spans="1:7">
      <c r="A614" s="62" t="s">
        <v>1103</v>
      </c>
      <c r="B614" s="58"/>
      <c r="C614" s="56" t="s">
        <v>857</v>
      </c>
      <c r="D614" s="46" t="s">
        <v>92</v>
      </c>
      <c r="E614" s="336">
        <v>2</v>
      </c>
      <c r="F614" s="83"/>
      <c r="G614" s="83">
        <f t="shared" si="18"/>
        <v>0</v>
      </c>
    </row>
    <row r="615" spans="1:7">
      <c r="A615" s="62" t="s">
        <v>1104</v>
      </c>
      <c r="B615" s="58"/>
      <c r="C615" s="56" t="s">
        <v>825</v>
      </c>
      <c r="D615" s="46"/>
      <c r="E615" s="336"/>
      <c r="F615" s="83"/>
      <c r="G615" s="83">
        <f t="shared" si="18"/>
        <v>0</v>
      </c>
    </row>
    <row r="616" spans="1:7" ht="52.5" customHeight="1">
      <c r="A616" s="62" t="s">
        <v>1105</v>
      </c>
      <c r="B616" s="58"/>
      <c r="C616" s="56" t="s">
        <v>794</v>
      </c>
      <c r="D616" s="46"/>
      <c r="E616" s="336"/>
      <c r="F616" s="83"/>
      <c r="G616" s="83">
        <f t="shared" si="18"/>
        <v>0</v>
      </c>
    </row>
    <row r="617" spans="1:7">
      <c r="A617" s="62" t="s">
        <v>1106</v>
      </c>
      <c r="B617" s="58"/>
      <c r="C617" s="56" t="s">
        <v>826</v>
      </c>
      <c r="D617" s="46" t="s">
        <v>92</v>
      </c>
      <c r="E617" s="336">
        <v>2</v>
      </c>
      <c r="F617" s="83"/>
      <c r="G617" s="83">
        <f t="shared" si="18"/>
        <v>0</v>
      </c>
    </row>
    <row r="618" spans="1:7">
      <c r="A618" s="62" t="s">
        <v>1107</v>
      </c>
      <c r="B618" s="58"/>
      <c r="C618" s="56" t="s">
        <v>827</v>
      </c>
      <c r="D618" s="46" t="s">
        <v>92</v>
      </c>
      <c r="E618" s="336">
        <v>4</v>
      </c>
      <c r="F618" s="83"/>
      <c r="G618" s="83">
        <f t="shared" si="18"/>
        <v>0</v>
      </c>
    </row>
    <row r="619" spans="1:7">
      <c r="A619" s="62" t="s">
        <v>1108</v>
      </c>
      <c r="B619" s="58"/>
      <c r="C619" s="56" t="s">
        <v>828</v>
      </c>
      <c r="D619" s="46" t="s">
        <v>92</v>
      </c>
      <c r="E619" s="336">
        <v>2</v>
      </c>
      <c r="F619" s="83"/>
      <c r="G619" s="83">
        <f t="shared" si="18"/>
        <v>0</v>
      </c>
    </row>
    <row r="620" spans="1:7">
      <c r="A620" s="62" t="s">
        <v>1109</v>
      </c>
      <c r="B620" s="58"/>
      <c r="C620" s="56" t="s">
        <v>858</v>
      </c>
      <c r="D620" s="46" t="s">
        <v>92</v>
      </c>
      <c r="E620" s="336">
        <v>2</v>
      </c>
      <c r="F620" s="83"/>
      <c r="G620" s="83">
        <f t="shared" si="18"/>
        <v>0</v>
      </c>
    </row>
    <row r="621" spans="1:7">
      <c r="A621" s="62" t="s">
        <v>1110</v>
      </c>
      <c r="B621" s="58"/>
      <c r="C621" s="56" t="s">
        <v>830</v>
      </c>
      <c r="D621" s="46" t="s">
        <v>92</v>
      </c>
      <c r="E621" s="336">
        <v>4</v>
      </c>
      <c r="F621" s="83"/>
      <c r="G621" s="83">
        <f t="shared" si="18"/>
        <v>0</v>
      </c>
    </row>
    <row r="622" spans="1:7">
      <c r="A622" s="62" t="s">
        <v>1111</v>
      </c>
      <c r="B622" s="58"/>
      <c r="C622" s="56" t="s">
        <v>831</v>
      </c>
      <c r="D622" s="46" t="s">
        <v>92</v>
      </c>
      <c r="E622" s="336">
        <v>4</v>
      </c>
      <c r="F622" s="83"/>
      <c r="G622" s="83">
        <f t="shared" si="18"/>
        <v>0</v>
      </c>
    </row>
    <row r="623" spans="1:7" ht="15" customHeight="1">
      <c r="A623" s="62" t="s">
        <v>1112</v>
      </c>
      <c r="B623" s="58"/>
      <c r="C623" s="56" t="s">
        <v>832</v>
      </c>
      <c r="D623" s="46" t="s">
        <v>92</v>
      </c>
      <c r="E623" s="336">
        <v>4</v>
      </c>
      <c r="F623" s="83"/>
      <c r="G623" s="83">
        <f t="shared" si="18"/>
        <v>0</v>
      </c>
    </row>
    <row r="624" spans="1:7">
      <c r="A624" s="62" t="s">
        <v>1113</v>
      </c>
      <c r="B624" s="58"/>
      <c r="C624" s="56" t="s">
        <v>833</v>
      </c>
      <c r="D624" s="46" t="s">
        <v>92</v>
      </c>
      <c r="E624" s="336">
        <v>2</v>
      </c>
      <c r="F624" s="83"/>
      <c r="G624" s="83">
        <f t="shared" si="18"/>
        <v>0</v>
      </c>
    </row>
    <row r="625" spans="1:7" ht="22.8">
      <c r="A625" s="62" t="s">
        <v>1114</v>
      </c>
      <c r="B625" s="58"/>
      <c r="C625" s="56" t="s">
        <v>803</v>
      </c>
      <c r="D625" s="46" t="s">
        <v>92</v>
      </c>
      <c r="E625" s="336">
        <v>4</v>
      </c>
      <c r="F625" s="83"/>
      <c r="G625" s="83">
        <f t="shared" si="18"/>
        <v>0</v>
      </c>
    </row>
    <row r="626" spans="1:7">
      <c r="A626" s="62" t="s">
        <v>1115</v>
      </c>
      <c r="B626" s="58"/>
      <c r="C626" s="56" t="s">
        <v>834</v>
      </c>
      <c r="D626" s="46" t="s">
        <v>92</v>
      </c>
      <c r="E626" s="336">
        <v>2</v>
      </c>
      <c r="F626" s="83"/>
      <c r="G626" s="83">
        <f t="shared" si="18"/>
        <v>0</v>
      </c>
    </row>
    <row r="627" spans="1:7" ht="34.200000000000003">
      <c r="A627" s="62" t="s">
        <v>1116</v>
      </c>
      <c r="B627" s="58"/>
      <c r="C627" s="56" t="s">
        <v>805</v>
      </c>
      <c r="D627" s="46" t="s">
        <v>775</v>
      </c>
      <c r="E627" s="336">
        <v>1</v>
      </c>
      <c r="F627" s="83"/>
      <c r="G627" s="83">
        <f t="shared" si="18"/>
        <v>0</v>
      </c>
    </row>
    <row r="628" spans="1:7" ht="22.8">
      <c r="A628" s="62" t="s">
        <v>1117</v>
      </c>
      <c r="B628" s="58"/>
      <c r="C628" s="56" t="s">
        <v>806</v>
      </c>
      <c r="D628" s="46" t="s">
        <v>835</v>
      </c>
      <c r="E628" s="336">
        <v>1</v>
      </c>
      <c r="F628" s="83"/>
      <c r="G628" s="83">
        <f t="shared" si="18"/>
        <v>0</v>
      </c>
    </row>
    <row r="629" spans="1:7">
      <c r="A629" s="62" t="s">
        <v>1118</v>
      </c>
      <c r="B629" s="58"/>
      <c r="C629" s="56" t="s">
        <v>807</v>
      </c>
      <c r="D629" s="46" t="s">
        <v>775</v>
      </c>
      <c r="E629" s="336">
        <v>1</v>
      </c>
      <c r="F629" s="83"/>
      <c r="G629" s="83">
        <f t="shared" si="18"/>
        <v>0</v>
      </c>
    </row>
    <row r="630" spans="1:7">
      <c r="A630" s="62" t="s">
        <v>1119</v>
      </c>
      <c r="B630" s="58"/>
      <c r="C630" s="56" t="s">
        <v>1197</v>
      </c>
      <c r="D630" s="46"/>
      <c r="E630" s="336"/>
      <c r="F630" s="83"/>
      <c r="G630" s="83">
        <f t="shared" si="18"/>
        <v>0</v>
      </c>
    </row>
    <row r="631" spans="1:7">
      <c r="A631" s="62" t="s">
        <v>1120</v>
      </c>
      <c r="B631" s="58"/>
      <c r="C631" s="56" t="s">
        <v>859</v>
      </c>
      <c r="D631" s="46" t="s">
        <v>775</v>
      </c>
      <c r="E631" s="336">
        <v>1</v>
      </c>
      <c r="F631" s="83"/>
      <c r="G631" s="83">
        <f t="shared" si="18"/>
        <v>0</v>
      </c>
    </row>
    <row r="632" spans="1:7" ht="34.200000000000003">
      <c r="A632" s="62" t="s">
        <v>1121</v>
      </c>
      <c r="B632" s="58"/>
      <c r="C632" s="56" t="s">
        <v>860</v>
      </c>
      <c r="D632" s="46" t="s">
        <v>775</v>
      </c>
      <c r="E632" s="336">
        <v>1</v>
      </c>
      <c r="F632" s="83"/>
      <c r="G632" s="83">
        <f t="shared" si="18"/>
        <v>0</v>
      </c>
    </row>
    <row r="633" spans="1:7" ht="34.200000000000003">
      <c r="A633" s="62" t="s">
        <v>1122</v>
      </c>
      <c r="B633" s="58"/>
      <c r="C633" s="56" t="s">
        <v>861</v>
      </c>
      <c r="D633" s="46" t="s">
        <v>775</v>
      </c>
      <c r="E633" s="336">
        <v>1</v>
      </c>
      <c r="F633" s="83"/>
      <c r="G633" s="83">
        <f t="shared" si="18"/>
        <v>0</v>
      </c>
    </row>
    <row r="634" spans="1:7">
      <c r="A634" s="62" t="s">
        <v>1123</v>
      </c>
      <c r="B634" s="58"/>
      <c r="C634" s="56" t="s">
        <v>1196</v>
      </c>
      <c r="D634" s="46"/>
      <c r="E634" s="336"/>
      <c r="F634" s="83"/>
      <c r="G634" s="83">
        <f t="shared" si="18"/>
        <v>0</v>
      </c>
    </row>
    <row r="635" spans="1:7">
      <c r="A635" s="62" t="s">
        <v>1124</v>
      </c>
      <c r="B635" s="58"/>
      <c r="C635" s="56" t="s">
        <v>791</v>
      </c>
      <c r="D635" s="46" t="s">
        <v>775</v>
      </c>
      <c r="E635" s="336">
        <v>1</v>
      </c>
      <c r="F635" s="83"/>
      <c r="G635" s="83">
        <f t="shared" si="18"/>
        <v>0</v>
      </c>
    </row>
    <row r="636" spans="1:7" ht="57">
      <c r="A636" s="62" t="s">
        <v>1125</v>
      </c>
      <c r="B636" s="58"/>
      <c r="C636" s="56" t="s">
        <v>862</v>
      </c>
      <c r="D636" s="46" t="s">
        <v>92</v>
      </c>
      <c r="E636" s="336">
        <v>2</v>
      </c>
      <c r="F636" s="83"/>
      <c r="G636" s="83">
        <f t="shared" si="18"/>
        <v>0</v>
      </c>
    </row>
    <row r="637" spans="1:7" ht="34.200000000000003">
      <c r="A637" s="62" t="s">
        <v>1126</v>
      </c>
      <c r="B637" s="58"/>
      <c r="C637" s="56" t="s">
        <v>819</v>
      </c>
      <c r="D637" s="46" t="s">
        <v>92</v>
      </c>
      <c r="E637" s="336">
        <v>2</v>
      </c>
      <c r="F637" s="83"/>
      <c r="G637" s="83">
        <f t="shared" si="18"/>
        <v>0</v>
      </c>
    </row>
    <row r="638" spans="1:7">
      <c r="A638" s="62" t="s">
        <v>1127</v>
      </c>
      <c r="B638" s="58"/>
      <c r="C638" s="56" t="s">
        <v>810</v>
      </c>
      <c r="D638" s="46" t="s">
        <v>92</v>
      </c>
      <c r="E638" s="336">
        <v>2</v>
      </c>
      <c r="F638" s="83"/>
      <c r="G638" s="83">
        <f t="shared" si="18"/>
        <v>0</v>
      </c>
    </row>
    <row r="639" spans="1:7">
      <c r="A639" s="62" t="s">
        <v>1128</v>
      </c>
      <c r="B639" s="58"/>
      <c r="C639" s="56" t="s">
        <v>811</v>
      </c>
      <c r="D639" s="46" t="s">
        <v>92</v>
      </c>
      <c r="E639" s="336">
        <v>4</v>
      </c>
      <c r="F639" s="83"/>
      <c r="G639" s="83">
        <f t="shared" si="18"/>
        <v>0</v>
      </c>
    </row>
    <row r="640" spans="1:7">
      <c r="A640" s="62" t="s">
        <v>1129</v>
      </c>
      <c r="B640" s="58"/>
      <c r="C640" s="56" t="s">
        <v>812</v>
      </c>
      <c r="D640" s="46" t="s">
        <v>92</v>
      </c>
      <c r="E640" s="336">
        <v>2</v>
      </c>
      <c r="F640" s="83"/>
      <c r="G640" s="83">
        <f t="shared" si="18"/>
        <v>0</v>
      </c>
    </row>
    <row r="641" spans="1:7" ht="22.8">
      <c r="A641" s="62" t="s">
        <v>1130</v>
      </c>
      <c r="B641" s="58"/>
      <c r="C641" s="56" t="s">
        <v>813</v>
      </c>
      <c r="D641" s="46" t="s">
        <v>92</v>
      </c>
      <c r="E641" s="336">
        <v>2</v>
      </c>
      <c r="F641" s="83"/>
      <c r="G641" s="83">
        <f t="shared" si="18"/>
        <v>0</v>
      </c>
    </row>
    <row r="642" spans="1:7">
      <c r="A642" s="62" t="s">
        <v>1131</v>
      </c>
      <c r="B642" s="58"/>
      <c r="C642" s="56" t="s">
        <v>814</v>
      </c>
      <c r="D642" s="46" t="s">
        <v>92</v>
      </c>
      <c r="E642" s="336">
        <v>2</v>
      </c>
      <c r="F642" s="83"/>
      <c r="G642" s="83">
        <f t="shared" si="18"/>
        <v>0</v>
      </c>
    </row>
    <row r="643" spans="1:7">
      <c r="A643" s="62" t="s">
        <v>1132</v>
      </c>
      <c r="B643" s="58"/>
      <c r="C643" s="56" t="s">
        <v>815</v>
      </c>
      <c r="D643" s="46" t="s">
        <v>775</v>
      </c>
      <c r="E643" s="336">
        <v>1</v>
      </c>
      <c r="F643" s="83"/>
      <c r="G643" s="83">
        <f t="shared" si="18"/>
        <v>0</v>
      </c>
    </row>
    <row r="644" spans="1:7" ht="50.4" customHeight="1">
      <c r="A644" s="62" t="s">
        <v>1133</v>
      </c>
      <c r="B644" s="58"/>
      <c r="C644" s="56" t="s">
        <v>794</v>
      </c>
      <c r="D644" s="46"/>
      <c r="E644" s="336"/>
      <c r="F644" s="83"/>
      <c r="G644" s="83">
        <f t="shared" si="18"/>
        <v>0</v>
      </c>
    </row>
    <row r="645" spans="1:7">
      <c r="A645" s="62" t="s">
        <v>1134</v>
      </c>
      <c r="B645" s="58"/>
      <c r="C645" s="56" t="s">
        <v>795</v>
      </c>
      <c r="D645" s="46" t="s">
        <v>92</v>
      </c>
      <c r="E645" s="336">
        <v>2</v>
      </c>
      <c r="F645" s="83"/>
      <c r="G645" s="83">
        <f t="shared" si="18"/>
        <v>0</v>
      </c>
    </row>
    <row r="646" spans="1:7">
      <c r="A646" s="62" t="s">
        <v>1135</v>
      </c>
      <c r="B646" s="58"/>
      <c r="C646" s="56" t="s">
        <v>796</v>
      </c>
      <c r="D646" s="46" t="s">
        <v>92</v>
      </c>
      <c r="E646" s="336">
        <v>4</v>
      </c>
      <c r="F646" s="83"/>
      <c r="G646" s="83">
        <f t="shared" si="18"/>
        <v>0</v>
      </c>
    </row>
    <row r="647" spans="1:7">
      <c r="A647" s="62" t="s">
        <v>1136</v>
      </c>
      <c r="B647" s="58"/>
      <c r="C647" s="56" t="s">
        <v>797</v>
      </c>
      <c r="D647" s="46" t="s">
        <v>92</v>
      </c>
      <c r="E647" s="336">
        <v>2</v>
      </c>
      <c r="F647" s="83"/>
      <c r="G647" s="83">
        <f t="shared" si="18"/>
        <v>0</v>
      </c>
    </row>
    <row r="648" spans="1:7">
      <c r="A648" s="62" t="s">
        <v>1137</v>
      </c>
      <c r="B648" s="58"/>
      <c r="C648" s="56" t="s">
        <v>851</v>
      </c>
      <c r="D648" s="46" t="s">
        <v>92</v>
      </c>
      <c r="E648" s="336">
        <v>2</v>
      </c>
      <c r="F648" s="83"/>
      <c r="G648" s="83">
        <f t="shared" si="18"/>
        <v>0</v>
      </c>
    </row>
    <row r="649" spans="1:7">
      <c r="A649" s="62" t="s">
        <v>1138</v>
      </c>
      <c r="B649" s="58"/>
      <c r="C649" s="56" t="s">
        <v>817</v>
      </c>
      <c r="D649" s="46" t="s">
        <v>92</v>
      </c>
      <c r="E649" s="336">
        <v>4</v>
      </c>
      <c r="F649" s="83"/>
      <c r="G649" s="83">
        <f t="shared" si="18"/>
        <v>0</v>
      </c>
    </row>
    <row r="650" spans="1:7">
      <c r="A650" s="62" t="s">
        <v>1139</v>
      </c>
      <c r="B650" s="58"/>
      <c r="C650" s="56" t="s">
        <v>800</v>
      </c>
      <c r="D650" s="46" t="s">
        <v>92</v>
      </c>
      <c r="E650" s="336">
        <v>4</v>
      </c>
      <c r="F650" s="83"/>
      <c r="G650" s="83">
        <f t="shared" si="18"/>
        <v>0</v>
      </c>
    </row>
    <row r="651" spans="1:7">
      <c r="A651" s="62" t="s">
        <v>1140</v>
      </c>
      <c r="B651" s="58"/>
      <c r="C651" s="56" t="s">
        <v>801</v>
      </c>
      <c r="D651" s="46" t="s">
        <v>92</v>
      </c>
      <c r="E651" s="336">
        <v>4</v>
      </c>
      <c r="F651" s="83"/>
      <c r="G651" s="83">
        <f t="shared" si="18"/>
        <v>0</v>
      </c>
    </row>
    <row r="652" spans="1:7">
      <c r="A652" s="62" t="s">
        <v>1141</v>
      </c>
      <c r="B652" s="58"/>
      <c r="C652" s="56" t="s">
        <v>802</v>
      </c>
      <c r="D652" s="46" t="s">
        <v>92</v>
      </c>
      <c r="E652" s="336">
        <v>4</v>
      </c>
      <c r="F652" s="83"/>
      <c r="G652" s="83">
        <f t="shared" si="18"/>
        <v>0</v>
      </c>
    </row>
    <row r="653" spans="1:7" ht="22.8">
      <c r="A653" s="62" t="s">
        <v>1142</v>
      </c>
      <c r="B653" s="58"/>
      <c r="C653" s="56" t="s">
        <v>803</v>
      </c>
      <c r="D653" s="46" t="s">
        <v>92</v>
      </c>
      <c r="E653" s="336">
        <v>5</v>
      </c>
      <c r="F653" s="83"/>
      <c r="G653" s="83">
        <f t="shared" si="18"/>
        <v>0</v>
      </c>
    </row>
    <row r="654" spans="1:7">
      <c r="A654" s="62" t="s">
        <v>1143</v>
      </c>
      <c r="B654" s="58"/>
      <c r="C654" s="56" t="s">
        <v>804</v>
      </c>
      <c r="D654" s="46" t="s">
        <v>92</v>
      </c>
      <c r="E654" s="336">
        <v>2</v>
      </c>
      <c r="F654" s="83"/>
      <c r="G654" s="83">
        <f t="shared" si="18"/>
        <v>0</v>
      </c>
    </row>
    <row r="655" spans="1:7" ht="34.200000000000003">
      <c r="A655" s="62" t="s">
        <v>1144</v>
      </c>
      <c r="B655" s="58"/>
      <c r="C655" s="56" t="s">
        <v>805</v>
      </c>
      <c r="D655" s="46" t="s">
        <v>775</v>
      </c>
      <c r="E655" s="336">
        <v>1</v>
      </c>
      <c r="F655" s="83"/>
      <c r="G655" s="83">
        <f t="shared" si="18"/>
        <v>0</v>
      </c>
    </row>
    <row r="656" spans="1:7" ht="22.8">
      <c r="A656" s="62" t="s">
        <v>1145</v>
      </c>
      <c r="B656" s="58"/>
      <c r="C656" s="56" t="s">
        <v>806</v>
      </c>
      <c r="D656" s="46" t="s">
        <v>775</v>
      </c>
      <c r="E656" s="336">
        <v>1</v>
      </c>
      <c r="F656" s="83"/>
      <c r="G656" s="83">
        <f t="shared" si="18"/>
        <v>0</v>
      </c>
    </row>
    <row r="657" spans="1:7">
      <c r="A657" s="62" t="s">
        <v>1146</v>
      </c>
      <c r="B657" s="58"/>
      <c r="C657" s="56" t="s">
        <v>807</v>
      </c>
      <c r="D657" s="46"/>
      <c r="E657" s="336"/>
      <c r="F657" s="83"/>
      <c r="G657" s="83">
        <f t="shared" si="18"/>
        <v>0</v>
      </c>
    </row>
    <row r="658" spans="1:7" ht="12">
      <c r="A658" s="63">
        <v>10.4</v>
      </c>
      <c r="B658" s="58"/>
      <c r="C658" s="60" t="s">
        <v>1164</v>
      </c>
      <c r="D658" s="46"/>
      <c r="E658" s="336"/>
      <c r="F658" s="83"/>
      <c r="G658" s="83">
        <f t="shared" si="18"/>
        <v>0</v>
      </c>
    </row>
    <row r="659" spans="1:7">
      <c r="A659" s="62" t="s">
        <v>1147</v>
      </c>
      <c r="B659" s="58"/>
      <c r="C659" s="56" t="s">
        <v>863</v>
      </c>
      <c r="D659" s="46" t="s">
        <v>775</v>
      </c>
      <c r="E659" s="336">
        <v>1</v>
      </c>
      <c r="F659" s="83"/>
      <c r="G659" s="83">
        <f t="shared" si="18"/>
        <v>0</v>
      </c>
    </row>
    <row r="660" spans="1:7" ht="57">
      <c r="A660" s="62" t="s">
        <v>1148</v>
      </c>
      <c r="B660" s="58"/>
      <c r="C660" s="56" t="s">
        <v>864</v>
      </c>
      <c r="D660" s="46" t="s">
        <v>92</v>
      </c>
      <c r="E660" s="336">
        <v>2</v>
      </c>
      <c r="F660" s="83"/>
      <c r="G660" s="83">
        <f t="shared" si="18"/>
        <v>0</v>
      </c>
    </row>
    <row r="661" spans="1:7" ht="99.75" customHeight="1">
      <c r="A661" s="62" t="s">
        <v>1149</v>
      </c>
      <c r="B661" s="58"/>
      <c r="C661" s="56" t="s">
        <v>865</v>
      </c>
      <c r="D661" s="46" t="s">
        <v>866</v>
      </c>
      <c r="E661" s="336">
        <v>2</v>
      </c>
      <c r="F661" s="83"/>
      <c r="G661" s="83">
        <f t="shared" si="18"/>
        <v>0</v>
      </c>
    </row>
    <row r="662" spans="1:7" ht="68.400000000000006">
      <c r="A662" s="62" t="s">
        <v>1150</v>
      </c>
      <c r="B662" s="58"/>
      <c r="C662" s="56" t="s">
        <v>867</v>
      </c>
      <c r="D662" s="46" t="s">
        <v>866</v>
      </c>
      <c r="E662" s="336">
        <v>2</v>
      </c>
      <c r="F662" s="83"/>
      <c r="G662" s="83">
        <f t="shared" si="18"/>
        <v>0</v>
      </c>
    </row>
    <row r="663" spans="1:7" ht="45.6">
      <c r="A663" s="62" t="s">
        <v>1151</v>
      </c>
      <c r="B663" s="58"/>
      <c r="C663" s="56" t="s">
        <v>868</v>
      </c>
      <c r="D663" s="46" t="s">
        <v>866</v>
      </c>
      <c r="E663" s="336">
        <v>2</v>
      </c>
      <c r="F663" s="83"/>
      <c r="G663" s="83">
        <f t="shared" si="18"/>
        <v>0</v>
      </c>
    </row>
    <row r="664" spans="1:7" ht="45.6">
      <c r="A664" s="62" t="s">
        <v>1152</v>
      </c>
      <c r="B664" s="58"/>
      <c r="C664" s="56" t="s">
        <v>869</v>
      </c>
      <c r="D664" s="46" t="s">
        <v>866</v>
      </c>
      <c r="E664" s="336">
        <v>2</v>
      </c>
      <c r="F664" s="83"/>
      <c r="G664" s="83">
        <f t="shared" si="18"/>
        <v>0</v>
      </c>
    </row>
    <row r="665" spans="1:7" ht="22.8">
      <c r="A665" s="62" t="s">
        <v>1153</v>
      </c>
      <c r="B665" s="58"/>
      <c r="C665" s="56" t="s">
        <v>870</v>
      </c>
      <c r="D665" s="46" t="s">
        <v>866</v>
      </c>
      <c r="E665" s="336">
        <v>2</v>
      </c>
      <c r="F665" s="83"/>
      <c r="G665" s="83">
        <f t="shared" si="18"/>
        <v>0</v>
      </c>
    </row>
    <row r="666" spans="1:7" ht="27.75" customHeight="1">
      <c r="A666" s="62" t="s">
        <v>1154</v>
      </c>
      <c r="B666" s="58"/>
      <c r="C666" s="56" t="s">
        <v>871</v>
      </c>
      <c r="D666" s="46" t="s">
        <v>866</v>
      </c>
      <c r="E666" s="336">
        <v>2</v>
      </c>
      <c r="F666" s="83"/>
      <c r="G666" s="83">
        <f t="shared" si="18"/>
        <v>0</v>
      </c>
    </row>
    <row r="667" spans="1:7" ht="34.200000000000003">
      <c r="A667" s="62" t="s">
        <v>1155</v>
      </c>
      <c r="B667" s="58"/>
      <c r="C667" s="56" t="s">
        <v>872</v>
      </c>
      <c r="D667" s="46" t="s">
        <v>866</v>
      </c>
      <c r="E667" s="336">
        <v>2</v>
      </c>
      <c r="F667" s="83"/>
      <c r="G667" s="83">
        <f t="shared" si="18"/>
        <v>0</v>
      </c>
    </row>
    <row r="668" spans="1:7" ht="22.8">
      <c r="A668" s="62" t="s">
        <v>1156</v>
      </c>
      <c r="B668" s="58"/>
      <c r="C668" s="56" t="s">
        <v>873</v>
      </c>
      <c r="D668" s="46" t="s">
        <v>866</v>
      </c>
      <c r="E668" s="336">
        <v>2</v>
      </c>
      <c r="F668" s="83"/>
      <c r="G668" s="83">
        <f t="shared" si="18"/>
        <v>0</v>
      </c>
    </row>
    <row r="669" spans="1:7">
      <c r="A669" s="62" t="s">
        <v>1157</v>
      </c>
      <c r="B669" s="58"/>
      <c r="C669" s="56" t="s">
        <v>874</v>
      </c>
      <c r="D669" s="46" t="s">
        <v>866</v>
      </c>
      <c r="E669" s="336">
        <v>2</v>
      </c>
      <c r="F669" s="83"/>
      <c r="G669" s="83">
        <f t="shared" ref="G669:G710" si="19">E669*F669</f>
        <v>0</v>
      </c>
    </row>
    <row r="670" spans="1:7">
      <c r="A670" s="62" t="s">
        <v>1158</v>
      </c>
      <c r="B670" s="58"/>
      <c r="C670" s="56" t="s">
        <v>875</v>
      </c>
      <c r="D670" s="46" t="s">
        <v>866</v>
      </c>
      <c r="E670" s="336">
        <v>2</v>
      </c>
      <c r="F670" s="83"/>
      <c r="G670" s="83">
        <f t="shared" si="19"/>
        <v>0</v>
      </c>
    </row>
    <row r="671" spans="1:7" ht="22.8">
      <c r="A671" s="62" t="s">
        <v>1159</v>
      </c>
      <c r="B671" s="58"/>
      <c r="C671" s="56" t="s">
        <v>876</v>
      </c>
      <c r="D671" s="46" t="s">
        <v>92</v>
      </c>
      <c r="E671" s="336">
        <v>2</v>
      </c>
      <c r="F671" s="83"/>
      <c r="G671" s="83">
        <f t="shared" si="19"/>
        <v>0</v>
      </c>
    </row>
    <row r="672" spans="1:7">
      <c r="A672" s="62" t="s">
        <v>1160</v>
      </c>
      <c r="B672" s="58"/>
      <c r="C672" s="56" t="s">
        <v>877</v>
      </c>
      <c r="D672" s="32" t="s">
        <v>178</v>
      </c>
      <c r="E672" s="336">
        <v>1</v>
      </c>
      <c r="F672" s="83">
        <v>34000</v>
      </c>
      <c r="G672" s="83">
        <f t="shared" si="19"/>
        <v>34000</v>
      </c>
    </row>
    <row r="673" spans="1:7">
      <c r="A673" s="62" t="s">
        <v>1161</v>
      </c>
      <c r="B673" s="58"/>
      <c r="C673" s="56"/>
      <c r="D673" s="46"/>
      <c r="E673" s="336"/>
      <c r="F673" s="83"/>
      <c r="G673" s="83">
        <f t="shared" si="19"/>
        <v>0</v>
      </c>
    </row>
    <row r="674" spans="1:7">
      <c r="A674" s="62" t="s">
        <v>1162</v>
      </c>
      <c r="B674" s="58"/>
      <c r="C674" s="56" t="s">
        <v>878</v>
      </c>
      <c r="D674" s="46" t="s">
        <v>775</v>
      </c>
      <c r="E674" s="336">
        <v>1</v>
      </c>
      <c r="F674" s="83"/>
      <c r="G674" s="83">
        <f t="shared" si="19"/>
        <v>0</v>
      </c>
    </row>
    <row r="675" spans="1:7">
      <c r="A675" s="62" t="s">
        <v>1163</v>
      </c>
      <c r="B675" s="58"/>
      <c r="C675" s="56" t="s">
        <v>879</v>
      </c>
      <c r="D675" s="46" t="s">
        <v>775</v>
      </c>
      <c r="E675" s="336">
        <v>1</v>
      </c>
      <c r="F675" s="83"/>
      <c r="G675" s="83">
        <f t="shared" si="19"/>
        <v>0</v>
      </c>
    </row>
    <row r="676" spans="1:7" ht="12">
      <c r="A676" s="63">
        <v>10.5</v>
      </c>
      <c r="B676" s="165"/>
      <c r="C676" s="60" t="s">
        <v>1166</v>
      </c>
      <c r="D676" s="46"/>
      <c r="E676" s="336"/>
      <c r="F676" s="83"/>
      <c r="G676" s="83">
        <f t="shared" si="19"/>
        <v>0</v>
      </c>
    </row>
    <row r="677" spans="1:7" ht="28.5" customHeight="1">
      <c r="A677" s="62" t="s">
        <v>1167</v>
      </c>
      <c r="B677" s="58"/>
      <c r="C677" s="56" t="s">
        <v>880</v>
      </c>
      <c r="D677" s="32" t="s">
        <v>178</v>
      </c>
      <c r="E677" s="336">
        <v>1</v>
      </c>
      <c r="F677" s="83">
        <v>250000</v>
      </c>
      <c r="G677" s="83">
        <f t="shared" si="19"/>
        <v>250000</v>
      </c>
    </row>
    <row r="678" spans="1:7">
      <c r="A678" s="62" t="s">
        <v>1168</v>
      </c>
      <c r="B678" s="58"/>
      <c r="C678" s="56" t="s">
        <v>881</v>
      </c>
      <c r="D678" s="46"/>
      <c r="E678" s="336"/>
      <c r="F678" s="83"/>
      <c r="G678" s="83">
        <f t="shared" si="19"/>
        <v>0</v>
      </c>
    </row>
    <row r="679" spans="1:7" ht="22.8">
      <c r="A679" s="62" t="s">
        <v>1169</v>
      </c>
      <c r="B679" s="58"/>
      <c r="C679" s="56" t="s">
        <v>882</v>
      </c>
      <c r="D679" s="46" t="s">
        <v>92</v>
      </c>
      <c r="E679" s="336">
        <v>16</v>
      </c>
      <c r="F679" s="83"/>
      <c r="G679" s="83">
        <f t="shared" si="19"/>
        <v>0</v>
      </c>
    </row>
    <row r="680" spans="1:7" ht="22.8">
      <c r="A680" s="62" t="s">
        <v>1170</v>
      </c>
      <c r="B680" s="58"/>
      <c r="C680" s="56" t="s">
        <v>883</v>
      </c>
      <c r="D680" s="46"/>
      <c r="E680" s="336"/>
      <c r="F680" s="83"/>
      <c r="G680" s="83">
        <f t="shared" si="19"/>
        <v>0</v>
      </c>
    </row>
    <row r="681" spans="1:7">
      <c r="A681" s="62" t="s">
        <v>1171</v>
      </c>
      <c r="B681" s="58"/>
      <c r="C681" s="56" t="s">
        <v>884</v>
      </c>
      <c r="D681" s="46" t="s">
        <v>92</v>
      </c>
      <c r="E681" s="336">
        <v>14</v>
      </c>
      <c r="F681" s="83"/>
      <c r="G681" s="83">
        <f t="shared" si="19"/>
        <v>0</v>
      </c>
    </row>
    <row r="682" spans="1:7">
      <c r="A682" s="62" t="s">
        <v>1172</v>
      </c>
      <c r="B682" s="58"/>
      <c r="C682" s="56" t="s">
        <v>885</v>
      </c>
      <c r="D682" s="46" t="s">
        <v>92</v>
      </c>
      <c r="E682" s="336">
        <v>13</v>
      </c>
      <c r="F682" s="83"/>
      <c r="G682" s="83">
        <f t="shared" si="19"/>
        <v>0</v>
      </c>
    </row>
    <row r="683" spans="1:7">
      <c r="A683" s="62" t="s">
        <v>1173</v>
      </c>
      <c r="B683" s="58"/>
      <c r="C683" s="56" t="s">
        <v>886</v>
      </c>
      <c r="D683" s="46" t="s">
        <v>92</v>
      </c>
      <c r="E683" s="336">
        <v>20</v>
      </c>
      <c r="F683" s="83"/>
      <c r="G683" s="83">
        <f t="shared" si="19"/>
        <v>0</v>
      </c>
    </row>
    <row r="684" spans="1:7">
      <c r="A684" s="62" t="s">
        <v>1174</v>
      </c>
      <c r="B684" s="58"/>
      <c r="C684" s="56" t="s">
        <v>887</v>
      </c>
      <c r="D684" s="46" t="s">
        <v>92</v>
      </c>
      <c r="E684" s="336">
        <v>16</v>
      </c>
      <c r="F684" s="83"/>
      <c r="G684" s="83">
        <f t="shared" si="19"/>
        <v>0</v>
      </c>
    </row>
    <row r="685" spans="1:7">
      <c r="A685" s="62" t="s">
        <v>1175</v>
      </c>
      <c r="B685" s="58"/>
      <c r="C685" s="56" t="s">
        <v>888</v>
      </c>
      <c r="D685" s="46" t="s">
        <v>92</v>
      </c>
      <c r="E685" s="336">
        <v>28</v>
      </c>
      <c r="F685" s="83"/>
      <c r="G685" s="83">
        <f t="shared" si="19"/>
        <v>0</v>
      </c>
    </row>
    <row r="686" spans="1:7" ht="22.8">
      <c r="A686" s="62" t="s">
        <v>1176</v>
      </c>
      <c r="B686" s="58"/>
      <c r="C686" s="56" t="s">
        <v>889</v>
      </c>
      <c r="D686" s="46" t="s">
        <v>775</v>
      </c>
      <c r="E686" s="336">
        <v>1</v>
      </c>
      <c r="F686" s="83"/>
      <c r="G686" s="83">
        <f t="shared" si="19"/>
        <v>0</v>
      </c>
    </row>
    <row r="687" spans="1:7">
      <c r="A687" s="62">
        <v>10.6</v>
      </c>
      <c r="B687" s="58"/>
      <c r="C687" s="56" t="s">
        <v>1177</v>
      </c>
      <c r="D687" s="46"/>
      <c r="E687" s="336"/>
      <c r="F687" s="83"/>
      <c r="G687" s="83">
        <f t="shared" si="19"/>
        <v>0</v>
      </c>
    </row>
    <row r="688" spans="1:7" ht="45.6">
      <c r="A688" s="62" t="s">
        <v>1178</v>
      </c>
      <c r="B688" s="58"/>
      <c r="C688" s="56" t="s">
        <v>890</v>
      </c>
      <c r="D688" s="46" t="s">
        <v>775</v>
      </c>
      <c r="E688" s="336">
        <v>1</v>
      </c>
      <c r="F688" s="83"/>
      <c r="G688" s="83">
        <f t="shared" si="19"/>
        <v>0</v>
      </c>
    </row>
    <row r="689" spans="1:7" ht="22.8">
      <c r="A689" s="62" t="s">
        <v>1179</v>
      </c>
      <c r="B689" s="58"/>
      <c r="C689" s="56" t="s">
        <v>891</v>
      </c>
      <c r="D689" s="46" t="s">
        <v>866</v>
      </c>
      <c r="E689" s="336">
        <v>4</v>
      </c>
      <c r="F689" s="83"/>
      <c r="G689" s="83">
        <f t="shared" si="19"/>
        <v>0</v>
      </c>
    </row>
    <row r="690" spans="1:7" ht="22.8">
      <c r="A690" s="62" t="s">
        <v>1180</v>
      </c>
      <c r="B690" s="58"/>
      <c r="C690" s="56" t="s">
        <v>892</v>
      </c>
      <c r="D690" s="46" t="s">
        <v>775</v>
      </c>
      <c r="E690" s="336">
        <v>1</v>
      </c>
      <c r="F690" s="83"/>
      <c r="G690" s="83">
        <f t="shared" si="19"/>
        <v>0</v>
      </c>
    </row>
    <row r="691" spans="1:7" ht="22.8">
      <c r="A691" s="62" t="s">
        <v>1181</v>
      </c>
      <c r="B691" s="58"/>
      <c r="C691" s="56" t="s">
        <v>893</v>
      </c>
      <c r="D691" s="46" t="s">
        <v>92</v>
      </c>
      <c r="E691" s="336">
        <v>2</v>
      </c>
      <c r="F691" s="83"/>
      <c r="G691" s="83">
        <f t="shared" si="19"/>
        <v>0</v>
      </c>
    </row>
    <row r="692" spans="1:7">
      <c r="A692" s="62" t="s">
        <v>1182</v>
      </c>
      <c r="B692" s="58"/>
      <c r="C692" s="56" t="s">
        <v>894</v>
      </c>
      <c r="D692" s="46" t="s">
        <v>92</v>
      </c>
      <c r="E692" s="336">
        <v>8</v>
      </c>
      <c r="F692" s="83"/>
      <c r="G692" s="83">
        <f t="shared" si="19"/>
        <v>0</v>
      </c>
    </row>
    <row r="693" spans="1:7">
      <c r="A693" s="62" t="s">
        <v>1183</v>
      </c>
      <c r="B693" s="58"/>
      <c r="C693" s="56" t="s">
        <v>895</v>
      </c>
      <c r="D693" s="46" t="s">
        <v>866</v>
      </c>
      <c r="E693" s="336">
        <v>1</v>
      </c>
      <c r="F693" s="83"/>
      <c r="G693" s="83">
        <f t="shared" si="19"/>
        <v>0</v>
      </c>
    </row>
    <row r="694" spans="1:7">
      <c r="A694" s="62" t="s">
        <v>1184</v>
      </c>
      <c r="B694" s="58"/>
      <c r="C694" s="56" t="s">
        <v>896</v>
      </c>
      <c r="D694" s="46" t="s">
        <v>92</v>
      </c>
      <c r="E694" s="336">
        <v>2</v>
      </c>
      <c r="F694" s="83"/>
      <c r="G694" s="83">
        <f t="shared" si="19"/>
        <v>0</v>
      </c>
    </row>
    <row r="695" spans="1:7" ht="22.8">
      <c r="A695" s="62" t="s">
        <v>1185</v>
      </c>
      <c r="B695" s="58"/>
      <c r="C695" s="56" t="s">
        <v>897</v>
      </c>
      <c r="D695" s="46" t="s">
        <v>92</v>
      </c>
      <c r="E695" s="336">
        <v>1</v>
      </c>
      <c r="F695" s="83"/>
      <c r="G695" s="83">
        <f t="shared" si="19"/>
        <v>0</v>
      </c>
    </row>
    <row r="696" spans="1:7" ht="22.8">
      <c r="A696" s="62" t="s">
        <v>1186</v>
      </c>
      <c r="B696" s="58"/>
      <c r="C696" s="56" t="s">
        <v>898</v>
      </c>
      <c r="D696" s="46" t="s">
        <v>92</v>
      </c>
      <c r="E696" s="336">
        <v>2</v>
      </c>
      <c r="F696" s="83"/>
      <c r="G696" s="83">
        <f t="shared" si="19"/>
        <v>0</v>
      </c>
    </row>
    <row r="697" spans="1:7" ht="34.200000000000003">
      <c r="A697" s="62" t="s">
        <v>1187</v>
      </c>
      <c r="B697" s="58"/>
      <c r="C697" s="56" t="s">
        <v>899</v>
      </c>
      <c r="D697" s="46" t="s">
        <v>92</v>
      </c>
      <c r="E697" s="336">
        <v>2</v>
      </c>
      <c r="F697" s="83"/>
      <c r="G697" s="83">
        <f t="shared" si="19"/>
        <v>0</v>
      </c>
    </row>
    <row r="698" spans="1:7" ht="85.5" customHeight="1">
      <c r="A698" s="62" t="s">
        <v>1188</v>
      </c>
      <c r="B698" s="58"/>
      <c r="C698" s="56" t="s">
        <v>900</v>
      </c>
      <c r="D698" s="46" t="s">
        <v>92</v>
      </c>
      <c r="E698" s="336">
        <v>2</v>
      </c>
      <c r="F698" s="83"/>
      <c r="G698" s="83">
        <f t="shared" si="19"/>
        <v>0</v>
      </c>
    </row>
    <row r="699" spans="1:7" ht="45.6">
      <c r="A699" s="62" t="s">
        <v>1189</v>
      </c>
      <c r="B699" s="58"/>
      <c r="C699" s="56" t="s">
        <v>901</v>
      </c>
      <c r="D699" s="46" t="s">
        <v>775</v>
      </c>
      <c r="E699" s="336">
        <v>1</v>
      </c>
      <c r="F699" s="83"/>
      <c r="G699" s="83">
        <f t="shared" si="19"/>
        <v>0</v>
      </c>
    </row>
    <row r="700" spans="1:7" ht="22.8">
      <c r="A700" s="62" t="s">
        <v>1190</v>
      </c>
      <c r="B700" s="58"/>
      <c r="C700" s="56" t="s">
        <v>902</v>
      </c>
      <c r="D700" s="46" t="s">
        <v>775</v>
      </c>
      <c r="E700" s="336">
        <v>1</v>
      </c>
      <c r="F700" s="83"/>
      <c r="G700" s="83">
        <f t="shared" si="19"/>
        <v>0</v>
      </c>
    </row>
    <row r="701" spans="1:7" ht="22.8">
      <c r="A701" s="62" t="s">
        <v>1191</v>
      </c>
      <c r="B701" s="58"/>
      <c r="C701" s="56" t="s">
        <v>903</v>
      </c>
      <c r="D701" s="46" t="s">
        <v>92</v>
      </c>
      <c r="E701" s="336">
        <v>2</v>
      </c>
      <c r="F701" s="83"/>
      <c r="G701" s="83">
        <f t="shared" si="19"/>
        <v>0</v>
      </c>
    </row>
    <row r="702" spans="1:7" ht="65.25" customHeight="1">
      <c r="A702" s="62" t="s">
        <v>1192</v>
      </c>
      <c r="B702" s="58"/>
      <c r="C702" s="56" t="s">
        <v>904</v>
      </c>
      <c r="D702" s="46" t="s">
        <v>775</v>
      </c>
      <c r="E702" s="336">
        <v>1</v>
      </c>
      <c r="F702" s="83"/>
      <c r="G702" s="83">
        <f t="shared" si="19"/>
        <v>0</v>
      </c>
    </row>
    <row r="703" spans="1:7" ht="34.200000000000003">
      <c r="A703" s="62" t="s">
        <v>1193</v>
      </c>
      <c r="B703" s="58"/>
      <c r="C703" s="56" t="s">
        <v>905</v>
      </c>
      <c r="D703" s="46" t="s">
        <v>775</v>
      </c>
      <c r="E703" s="336">
        <v>1</v>
      </c>
      <c r="F703" s="83"/>
      <c r="G703" s="83">
        <f t="shared" si="19"/>
        <v>0</v>
      </c>
    </row>
    <row r="704" spans="1:7" ht="27.75" customHeight="1">
      <c r="A704" s="173" t="s">
        <v>1194</v>
      </c>
      <c r="B704" s="174"/>
      <c r="C704" s="175" t="s">
        <v>906</v>
      </c>
      <c r="D704" s="176" t="s">
        <v>775</v>
      </c>
      <c r="E704" s="340">
        <v>1</v>
      </c>
      <c r="F704" s="177"/>
      <c r="G704" s="177">
        <f t="shared" si="19"/>
        <v>0</v>
      </c>
    </row>
    <row r="705" spans="1:7">
      <c r="A705" s="62" t="s">
        <v>1826</v>
      </c>
      <c r="B705" s="46"/>
      <c r="C705" s="308" t="s">
        <v>686</v>
      </c>
      <c r="D705" s="46"/>
      <c r="E705" s="323"/>
      <c r="F705" s="83"/>
      <c r="G705" s="177">
        <f t="shared" si="19"/>
        <v>0</v>
      </c>
    </row>
    <row r="706" spans="1:7" ht="34.200000000000003">
      <c r="A706" s="62" t="s">
        <v>1827</v>
      </c>
      <c r="B706" s="46"/>
      <c r="C706" s="308" t="s">
        <v>1823</v>
      </c>
      <c r="D706" s="32" t="s">
        <v>178</v>
      </c>
      <c r="E706" s="323">
        <v>1</v>
      </c>
      <c r="F706" s="83">
        <v>350000</v>
      </c>
      <c r="G706" s="177">
        <f t="shared" si="19"/>
        <v>350000</v>
      </c>
    </row>
    <row r="707" spans="1:7" ht="47.4" customHeight="1">
      <c r="A707" s="62" t="s">
        <v>1828</v>
      </c>
      <c r="B707" s="46"/>
      <c r="C707" s="308" t="s">
        <v>1824</v>
      </c>
      <c r="D707" s="32" t="s">
        <v>178</v>
      </c>
      <c r="E707" s="323">
        <v>1</v>
      </c>
      <c r="F707" s="83">
        <v>100000</v>
      </c>
      <c r="G707" s="177">
        <f t="shared" si="19"/>
        <v>100000</v>
      </c>
    </row>
    <row r="708" spans="1:7">
      <c r="A708" s="62" t="s">
        <v>1829</v>
      </c>
      <c r="B708" s="46"/>
      <c r="C708" s="308" t="s">
        <v>677</v>
      </c>
      <c r="D708" s="46"/>
      <c r="E708" s="323"/>
      <c r="F708" s="83"/>
      <c r="G708" s="177">
        <f t="shared" si="19"/>
        <v>0</v>
      </c>
    </row>
    <row r="709" spans="1:7" ht="41.25" customHeight="1">
      <c r="A709" s="62" t="s">
        <v>1830</v>
      </c>
      <c r="B709" s="46"/>
      <c r="C709" s="308" t="s">
        <v>1825</v>
      </c>
      <c r="D709" s="32" t="s">
        <v>178</v>
      </c>
      <c r="E709" s="323">
        <v>1</v>
      </c>
      <c r="F709" s="83">
        <v>350000</v>
      </c>
      <c r="G709" s="177">
        <f t="shared" si="19"/>
        <v>350000</v>
      </c>
    </row>
    <row r="710" spans="1:7" ht="45.6">
      <c r="A710" s="309" t="s">
        <v>1831</v>
      </c>
      <c r="B710" s="59"/>
      <c r="C710" s="310" t="s">
        <v>1832</v>
      </c>
      <c r="D710" s="32" t="s">
        <v>178</v>
      </c>
      <c r="E710" s="341">
        <v>1</v>
      </c>
      <c r="F710" s="311">
        <v>100000</v>
      </c>
      <c r="G710" s="177">
        <f t="shared" si="19"/>
        <v>100000</v>
      </c>
    </row>
    <row r="711" spans="1:7" ht="12">
      <c r="A711" s="271" t="s">
        <v>964</v>
      </c>
      <c r="B711" s="272"/>
      <c r="C711" s="272"/>
      <c r="D711" s="272"/>
      <c r="E711" s="316"/>
      <c r="F711" s="273"/>
      <c r="G711" s="61"/>
    </row>
    <row r="712" spans="1:7" ht="12">
      <c r="A712" s="178">
        <v>11</v>
      </c>
      <c r="B712" s="179"/>
      <c r="C712" s="180" t="s">
        <v>1195</v>
      </c>
      <c r="D712" s="181"/>
      <c r="E712" s="342"/>
      <c r="F712" s="182"/>
      <c r="G712" s="182"/>
    </row>
    <row r="713" spans="1:7" ht="22.8">
      <c r="A713" s="183" t="s">
        <v>1215</v>
      </c>
      <c r="B713" s="184"/>
      <c r="C713" s="185" t="s">
        <v>907</v>
      </c>
      <c r="D713" s="186"/>
      <c r="E713" s="343"/>
      <c r="F713" s="187"/>
      <c r="G713" s="187"/>
    </row>
    <row r="714" spans="1:7" ht="45.6">
      <c r="A714" s="183" t="s">
        <v>1216</v>
      </c>
      <c r="B714" s="184"/>
      <c r="C714" s="185" t="s">
        <v>908</v>
      </c>
      <c r="D714" s="186" t="s">
        <v>775</v>
      </c>
      <c r="E714" s="343">
        <v>1</v>
      </c>
      <c r="F714" s="187"/>
      <c r="G714" s="187">
        <f>E714*F714</f>
        <v>0</v>
      </c>
    </row>
    <row r="715" spans="1:7" ht="34.200000000000003">
      <c r="A715" s="183" t="s">
        <v>1217</v>
      </c>
      <c r="B715" s="184"/>
      <c r="C715" s="185" t="s">
        <v>909</v>
      </c>
      <c r="D715" s="186" t="s">
        <v>775</v>
      </c>
      <c r="E715" s="343">
        <v>1</v>
      </c>
      <c r="F715" s="187"/>
      <c r="G715" s="187">
        <f t="shared" ref="G715:G778" si="20">E715*F715</f>
        <v>0</v>
      </c>
    </row>
    <row r="716" spans="1:7" ht="22.8">
      <c r="A716" s="183" t="s">
        <v>1218</v>
      </c>
      <c r="B716" s="184"/>
      <c r="C716" s="185" t="s">
        <v>910</v>
      </c>
      <c r="D716" s="186" t="s">
        <v>92</v>
      </c>
      <c r="E716" s="343">
        <v>5</v>
      </c>
      <c r="F716" s="187"/>
      <c r="G716" s="187">
        <f t="shared" si="20"/>
        <v>0</v>
      </c>
    </row>
    <row r="717" spans="1:7">
      <c r="A717" s="183" t="s">
        <v>1219</v>
      </c>
      <c r="B717" s="184"/>
      <c r="C717" s="188" t="s">
        <v>911</v>
      </c>
      <c r="D717" s="186" t="s">
        <v>92</v>
      </c>
      <c r="E717" s="343">
        <v>1</v>
      </c>
      <c r="F717" s="187"/>
      <c r="G717" s="187">
        <f t="shared" si="20"/>
        <v>0</v>
      </c>
    </row>
    <row r="718" spans="1:7">
      <c r="A718" s="183" t="s">
        <v>1220</v>
      </c>
      <c r="B718" s="184"/>
      <c r="C718" s="188" t="s">
        <v>912</v>
      </c>
      <c r="D718" s="186" t="s">
        <v>92</v>
      </c>
      <c r="E718" s="343">
        <v>1</v>
      </c>
      <c r="F718" s="187"/>
      <c r="G718" s="187">
        <f t="shared" si="20"/>
        <v>0</v>
      </c>
    </row>
    <row r="719" spans="1:7" ht="45.6">
      <c r="A719" s="189">
        <v>11.6</v>
      </c>
      <c r="B719" s="184"/>
      <c r="C719" s="185" t="s">
        <v>913</v>
      </c>
      <c r="D719" s="186" t="s">
        <v>92</v>
      </c>
      <c r="E719" s="343">
        <v>2</v>
      </c>
      <c r="F719" s="187"/>
      <c r="G719" s="187">
        <f t="shared" si="20"/>
        <v>0</v>
      </c>
    </row>
    <row r="720" spans="1:7">
      <c r="A720" s="183"/>
      <c r="B720" s="184"/>
      <c r="C720" s="188"/>
      <c r="D720" s="186"/>
      <c r="E720" s="343"/>
      <c r="F720" s="187"/>
      <c r="G720" s="187">
        <f t="shared" si="20"/>
        <v>0</v>
      </c>
    </row>
    <row r="721" spans="1:7" ht="25.2" customHeight="1">
      <c r="A721" s="183" t="s">
        <v>1204</v>
      </c>
      <c r="B721" s="184"/>
      <c r="C721" s="185" t="s">
        <v>914</v>
      </c>
      <c r="D721" s="186" t="s">
        <v>92</v>
      </c>
      <c r="E721" s="343">
        <v>7</v>
      </c>
      <c r="F721" s="187"/>
      <c r="G721" s="187">
        <f t="shared" si="20"/>
        <v>0</v>
      </c>
    </row>
    <row r="722" spans="1:7">
      <c r="A722" s="183" t="s">
        <v>1206</v>
      </c>
      <c r="B722" s="184"/>
      <c r="C722" s="185" t="s">
        <v>915</v>
      </c>
      <c r="D722" s="186" t="s">
        <v>775</v>
      </c>
      <c r="E722" s="343">
        <v>1</v>
      </c>
      <c r="F722" s="187"/>
      <c r="G722" s="187">
        <f t="shared" si="20"/>
        <v>0</v>
      </c>
    </row>
    <row r="723" spans="1:7">
      <c r="A723" s="183"/>
      <c r="B723" s="184"/>
      <c r="C723" s="188"/>
      <c r="D723" s="186"/>
      <c r="E723" s="343"/>
      <c r="F723" s="187"/>
      <c r="G723" s="187">
        <f t="shared" si="20"/>
        <v>0</v>
      </c>
    </row>
    <row r="724" spans="1:7" ht="15" customHeight="1">
      <c r="A724" s="183" t="s">
        <v>1207</v>
      </c>
      <c r="B724" s="184"/>
      <c r="C724" s="185" t="s">
        <v>916</v>
      </c>
      <c r="D724" s="186" t="s">
        <v>775</v>
      </c>
      <c r="E724" s="343">
        <v>1</v>
      </c>
      <c r="F724" s="187"/>
      <c r="G724" s="187">
        <f t="shared" si="20"/>
        <v>0</v>
      </c>
    </row>
    <row r="725" spans="1:7" ht="22.8">
      <c r="A725" s="183" t="s">
        <v>1208</v>
      </c>
      <c r="B725" s="184"/>
      <c r="C725" s="185" t="s">
        <v>917</v>
      </c>
      <c r="D725" s="186" t="s">
        <v>775</v>
      </c>
      <c r="E725" s="343">
        <v>1</v>
      </c>
      <c r="F725" s="187"/>
      <c r="G725" s="187">
        <f t="shared" si="20"/>
        <v>0</v>
      </c>
    </row>
    <row r="726" spans="1:7" ht="14.4" customHeight="1">
      <c r="A726" s="183" t="s">
        <v>1209</v>
      </c>
      <c r="B726" s="184"/>
      <c r="C726" s="185" t="s">
        <v>1814</v>
      </c>
      <c r="D726" s="186" t="s">
        <v>178</v>
      </c>
      <c r="E726" s="343">
        <v>1</v>
      </c>
      <c r="F726" s="187">
        <v>750000</v>
      </c>
      <c r="G726" s="187">
        <f t="shared" si="20"/>
        <v>750000</v>
      </c>
    </row>
    <row r="727" spans="1:7">
      <c r="A727" s="183" t="s">
        <v>1210</v>
      </c>
      <c r="B727" s="184"/>
      <c r="C727" s="185" t="s">
        <v>918</v>
      </c>
      <c r="D727" s="186" t="s">
        <v>92</v>
      </c>
      <c r="E727" s="343">
        <v>1</v>
      </c>
      <c r="F727" s="187"/>
      <c r="G727" s="187">
        <f t="shared" si="20"/>
        <v>0</v>
      </c>
    </row>
    <row r="728" spans="1:7" ht="79.8">
      <c r="A728" s="183" t="s">
        <v>1211</v>
      </c>
      <c r="B728" s="184"/>
      <c r="C728" s="185" t="s">
        <v>1815</v>
      </c>
      <c r="D728" s="186" t="s">
        <v>775</v>
      </c>
      <c r="E728" s="343">
        <v>1</v>
      </c>
      <c r="F728" s="187"/>
      <c r="G728" s="187">
        <f t="shared" si="20"/>
        <v>0</v>
      </c>
    </row>
    <row r="729" spans="1:7" ht="92.4">
      <c r="A729" s="183" t="s">
        <v>1212</v>
      </c>
      <c r="B729" s="184"/>
      <c r="C729" s="185" t="s">
        <v>1816</v>
      </c>
      <c r="D729" s="186" t="s">
        <v>775</v>
      </c>
      <c r="E729" s="343">
        <v>1</v>
      </c>
      <c r="F729" s="187"/>
      <c r="G729" s="187">
        <f t="shared" si="20"/>
        <v>0</v>
      </c>
    </row>
    <row r="730" spans="1:7" ht="60" customHeight="1">
      <c r="A730" s="183" t="s">
        <v>1213</v>
      </c>
      <c r="B730" s="184"/>
      <c r="C730" s="185" t="s">
        <v>919</v>
      </c>
      <c r="D730" s="186" t="s">
        <v>775</v>
      </c>
      <c r="E730" s="343">
        <v>1</v>
      </c>
      <c r="F730" s="187"/>
      <c r="G730" s="187">
        <f t="shared" si="20"/>
        <v>0</v>
      </c>
    </row>
    <row r="731" spans="1:7">
      <c r="A731" s="183" t="s">
        <v>1227</v>
      </c>
      <c r="B731" s="184"/>
      <c r="C731" s="188" t="s">
        <v>1214</v>
      </c>
      <c r="D731" s="186" t="s">
        <v>775</v>
      </c>
      <c r="E731" s="343">
        <v>1</v>
      </c>
      <c r="F731" s="187"/>
      <c r="G731" s="187">
        <f t="shared" si="20"/>
        <v>0</v>
      </c>
    </row>
    <row r="732" spans="1:7" ht="102.6">
      <c r="A732" s="183"/>
      <c r="B732" s="184"/>
      <c r="C732" s="185" t="s">
        <v>920</v>
      </c>
      <c r="D732" s="186"/>
      <c r="E732" s="343"/>
      <c r="F732" s="187"/>
      <c r="G732" s="187">
        <f t="shared" si="20"/>
        <v>0</v>
      </c>
    </row>
    <row r="733" spans="1:7">
      <c r="A733" s="183" t="s">
        <v>1228</v>
      </c>
      <c r="B733" s="184"/>
      <c r="C733" s="188" t="s">
        <v>921</v>
      </c>
      <c r="D733" s="186" t="s">
        <v>775</v>
      </c>
      <c r="E733" s="343">
        <v>1</v>
      </c>
      <c r="F733" s="187"/>
      <c r="G733" s="187">
        <f t="shared" si="20"/>
        <v>0</v>
      </c>
    </row>
    <row r="734" spans="1:7">
      <c r="A734" s="183" t="s">
        <v>1229</v>
      </c>
      <c r="B734" s="184"/>
      <c r="C734" s="188" t="s">
        <v>922</v>
      </c>
      <c r="D734" s="186"/>
      <c r="E734" s="343"/>
      <c r="F734" s="187"/>
      <c r="G734" s="187">
        <f t="shared" si="20"/>
        <v>0</v>
      </c>
    </row>
    <row r="735" spans="1:7">
      <c r="A735" s="183" t="s">
        <v>1230</v>
      </c>
      <c r="B735" s="184"/>
      <c r="C735" s="188" t="s">
        <v>923</v>
      </c>
      <c r="D735" s="186" t="s">
        <v>775</v>
      </c>
      <c r="E735" s="343">
        <v>1</v>
      </c>
      <c r="F735" s="187"/>
      <c r="G735" s="187">
        <f t="shared" si="20"/>
        <v>0</v>
      </c>
    </row>
    <row r="736" spans="1:7">
      <c r="A736" s="183" t="s">
        <v>1231</v>
      </c>
      <c r="B736" s="184"/>
      <c r="C736" s="188" t="s">
        <v>924</v>
      </c>
      <c r="D736" s="186" t="s">
        <v>775</v>
      </c>
      <c r="E736" s="343">
        <v>1</v>
      </c>
      <c r="F736" s="187"/>
      <c r="G736" s="187">
        <f t="shared" si="20"/>
        <v>0</v>
      </c>
    </row>
    <row r="737" spans="1:7">
      <c r="A737" s="183" t="s">
        <v>1232</v>
      </c>
      <c r="B737" s="184"/>
      <c r="C737" s="188" t="s">
        <v>925</v>
      </c>
      <c r="D737" s="186"/>
      <c r="E737" s="343"/>
      <c r="F737" s="187"/>
      <c r="G737" s="187">
        <f t="shared" si="20"/>
        <v>0</v>
      </c>
    </row>
    <row r="738" spans="1:7">
      <c r="A738" s="183" t="s">
        <v>1233</v>
      </c>
      <c r="B738" s="184"/>
      <c r="C738" s="188" t="s">
        <v>923</v>
      </c>
      <c r="D738" s="186" t="s">
        <v>775</v>
      </c>
      <c r="E738" s="343">
        <v>1</v>
      </c>
      <c r="F738" s="187"/>
      <c r="G738" s="187">
        <f t="shared" si="20"/>
        <v>0</v>
      </c>
    </row>
    <row r="739" spans="1:7">
      <c r="A739" s="183" t="s">
        <v>1234</v>
      </c>
      <c r="B739" s="184"/>
      <c r="C739" s="188" t="s">
        <v>924</v>
      </c>
      <c r="D739" s="186" t="s">
        <v>775</v>
      </c>
      <c r="E739" s="343">
        <v>1</v>
      </c>
      <c r="F739" s="187"/>
      <c r="G739" s="187">
        <f t="shared" si="20"/>
        <v>0</v>
      </c>
    </row>
    <row r="740" spans="1:7">
      <c r="A740" s="183" t="s">
        <v>1235</v>
      </c>
      <c r="B740" s="184"/>
      <c r="C740" s="188" t="s">
        <v>926</v>
      </c>
      <c r="D740" s="186"/>
      <c r="E740" s="343"/>
      <c r="F740" s="187"/>
      <c r="G740" s="187">
        <f t="shared" si="20"/>
        <v>0</v>
      </c>
    </row>
    <row r="741" spans="1:7">
      <c r="A741" s="183" t="s">
        <v>1236</v>
      </c>
      <c r="B741" s="184"/>
      <c r="C741" s="188" t="s">
        <v>923</v>
      </c>
      <c r="D741" s="186" t="s">
        <v>775</v>
      </c>
      <c r="E741" s="343">
        <v>1</v>
      </c>
      <c r="F741" s="187"/>
      <c r="G741" s="187">
        <f t="shared" si="20"/>
        <v>0</v>
      </c>
    </row>
    <row r="742" spans="1:7">
      <c r="A742" s="183" t="s">
        <v>1237</v>
      </c>
      <c r="B742" s="184"/>
      <c r="C742" s="188" t="s">
        <v>924</v>
      </c>
      <c r="D742" s="186" t="s">
        <v>775</v>
      </c>
      <c r="E742" s="343">
        <v>1</v>
      </c>
      <c r="F742" s="187"/>
      <c r="G742" s="187">
        <f t="shared" si="20"/>
        <v>0</v>
      </c>
    </row>
    <row r="743" spans="1:7">
      <c r="A743" s="183" t="s">
        <v>1238</v>
      </c>
      <c r="B743" s="184"/>
      <c r="C743" s="188" t="s">
        <v>927</v>
      </c>
      <c r="D743" s="186"/>
      <c r="E743" s="343"/>
      <c r="F743" s="187"/>
      <c r="G743" s="187">
        <f t="shared" si="20"/>
        <v>0</v>
      </c>
    </row>
    <row r="744" spans="1:7">
      <c r="A744" s="183" t="s">
        <v>1239</v>
      </c>
      <c r="B744" s="184"/>
      <c r="C744" s="188" t="s">
        <v>923</v>
      </c>
      <c r="D744" s="186" t="s">
        <v>775</v>
      </c>
      <c r="E744" s="343">
        <v>1</v>
      </c>
      <c r="F744" s="187"/>
      <c r="G744" s="187">
        <f t="shared" si="20"/>
        <v>0</v>
      </c>
    </row>
    <row r="745" spans="1:7">
      <c r="A745" s="183" t="s">
        <v>1240</v>
      </c>
      <c r="B745" s="184"/>
      <c r="C745" s="188" t="s">
        <v>924</v>
      </c>
      <c r="D745" s="186" t="s">
        <v>775</v>
      </c>
      <c r="E745" s="343">
        <v>1</v>
      </c>
      <c r="F745" s="187"/>
      <c r="G745" s="187">
        <f t="shared" si="20"/>
        <v>0</v>
      </c>
    </row>
    <row r="746" spans="1:7">
      <c r="A746" s="183" t="s">
        <v>1241</v>
      </c>
      <c r="B746" s="184"/>
      <c r="C746" s="188" t="s">
        <v>928</v>
      </c>
      <c r="D746" s="186"/>
      <c r="E746" s="343"/>
      <c r="F746" s="187"/>
      <c r="G746" s="187">
        <f t="shared" si="20"/>
        <v>0</v>
      </c>
    </row>
    <row r="747" spans="1:7">
      <c r="A747" s="183" t="s">
        <v>1242</v>
      </c>
      <c r="B747" s="184"/>
      <c r="C747" s="188" t="s">
        <v>923</v>
      </c>
      <c r="D747" s="186" t="s">
        <v>775</v>
      </c>
      <c r="E747" s="343">
        <v>1</v>
      </c>
      <c r="F747" s="187"/>
      <c r="G747" s="187">
        <f t="shared" si="20"/>
        <v>0</v>
      </c>
    </row>
    <row r="748" spans="1:7">
      <c r="A748" s="183" t="s">
        <v>1243</v>
      </c>
      <c r="B748" s="184"/>
      <c r="C748" s="188" t="s">
        <v>924</v>
      </c>
      <c r="D748" s="186" t="s">
        <v>775</v>
      </c>
      <c r="E748" s="343">
        <v>1</v>
      </c>
      <c r="F748" s="187"/>
      <c r="G748" s="187">
        <f t="shared" si="20"/>
        <v>0</v>
      </c>
    </row>
    <row r="749" spans="1:7">
      <c r="A749" s="183" t="s">
        <v>1244</v>
      </c>
      <c r="B749" s="184"/>
      <c r="C749" s="188" t="s">
        <v>929</v>
      </c>
      <c r="D749" s="186"/>
      <c r="E749" s="343"/>
      <c r="F749" s="187"/>
      <c r="G749" s="187">
        <f t="shared" si="20"/>
        <v>0</v>
      </c>
    </row>
    <row r="750" spans="1:7">
      <c r="A750" s="183" t="s">
        <v>1245</v>
      </c>
      <c r="B750" s="184"/>
      <c r="C750" s="188" t="s">
        <v>923</v>
      </c>
      <c r="D750" s="186" t="s">
        <v>775</v>
      </c>
      <c r="E750" s="343">
        <v>1</v>
      </c>
      <c r="F750" s="187"/>
      <c r="G750" s="187">
        <f t="shared" si="20"/>
        <v>0</v>
      </c>
    </row>
    <row r="751" spans="1:7">
      <c r="A751" s="183" t="s">
        <v>1246</v>
      </c>
      <c r="B751" s="184"/>
      <c r="C751" s="188" t="s">
        <v>924</v>
      </c>
      <c r="D751" s="186" t="s">
        <v>775</v>
      </c>
      <c r="E751" s="343">
        <v>1</v>
      </c>
      <c r="F751" s="187"/>
      <c r="G751" s="187">
        <f t="shared" si="20"/>
        <v>0</v>
      </c>
    </row>
    <row r="752" spans="1:7">
      <c r="A752" s="183" t="s">
        <v>1247</v>
      </c>
      <c r="B752" s="184"/>
      <c r="C752" s="188" t="s">
        <v>930</v>
      </c>
      <c r="D752" s="186"/>
      <c r="E752" s="343"/>
      <c r="F752" s="187"/>
      <c r="G752" s="187">
        <f t="shared" si="20"/>
        <v>0</v>
      </c>
    </row>
    <row r="753" spans="1:7">
      <c r="A753" s="183" t="s">
        <v>1248</v>
      </c>
      <c r="B753" s="184"/>
      <c r="C753" s="188" t="s">
        <v>923</v>
      </c>
      <c r="D753" s="186" t="s">
        <v>775</v>
      </c>
      <c r="E753" s="343">
        <v>1</v>
      </c>
      <c r="F753" s="187"/>
      <c r="G753" s="187">
        <f t="shared" si="20"/>
        <v>0</v>
      </c>
    </row>
    <row r="754" spans="1:7">
      <c r="A754" s="183" t="s">
        <v>1249</v>
      </c>
      <c r="B754" s="184"/>
      <c r="C754" s="188" t="s">
        <v>924</v>
      </c>
      <c r="D754" s="186" t="s">
        <v>775</v>
      </c>
      <c r="E754" s="343">
        <v>1</v>
      </c>
      <c r="F754" s="187"/>
      <c r="G754" s="187">
        <f t="shared" si="20"/>
        <v>0</v>
      </c>
    </row>
    <row r="755" spans="1:7">
      <c r="A755" s="183" t="s">
        <v>1250</v>
      </c>
      <c r="B755" s="184"/>
      <c r="C755" s="188" t="s">
        <v>931</v>
      </c>
      <c r="D755" s="186"/>
      <c r="E755" s="343"/>
      <c r="F755" s="187"/>
      <c r="G755" s="187">
        <f t="shared" si="20"/>
        <v>0</v>
      </c>
    </row>
    <row r="756" spans="1:7">
      <c r="A756" s="183" t="s">
        <v>1251</v>
      </c>
      <c r="B756" s="184"/>
      <c r="C756" s="188" t="s">
        <v>923</v>
      </c>
      <c r="D756" s="186" t="s">
        <v>775</v>
      </c>
      <c r="E756" s="343">
        <v>1</v>
      </c>
      <c r="F756" s="187"/>
      <c r="G756" s="187">
        <f t="shared" si="20"/>
        <v>0</v>
      </c>
    </row>
    <row r="757" spans="1:7">
      <c r="A757" s="183" t="s">
        <v>1252</v>
      </c>
      <c r="B757" s="184"/>
      <c r="C757" s="188" t="s">
        <v>924</v>
      </c>
      <c r="D757" s="186" t="s">
        <v>775</v>
      </c>
      <c r="E757" s="343">
        <v>1</v>
      </c>
      <c r="F757" s="187"/>
      <c r="G757" s="187">
        <f t="shared" si="20"/>
        <v>0</v>
      </c>
    </row>
    <row r="758" spans="1:7">
      <c r="A758" s="183" t="s">
        <v>1253</v>
      </c>
      <c r="B758" s="184"/>
      <c r="C758" s="188" t="s">
        <v>932</v>
      </c>
      <c r="D758" s="186"/>
      <c r="E758" s="343"/>
      <c r="F758" s="187"/>
      <c r="G758" s="187">
        <f t="shared" si="20"/>
        <v>0</v>
      </c>
    </row>
    <row r="759" spans="1:7">
      <c r="A759" s="183" t="s">
        <v>1254</v>
      </c>
      <c r="B759" s="184"/>
      <c r="C759" s="188" t="s">
        <v>933</v>
      </c>
      <c r="D759" s="186"/>
      <c r="E759" s="343"/>
      <c r="F759" s="187"/>
      <c r="G759" s="187">
        <f t="shared" si="20"/>
        <v>0</v>
      </c>
    </row>
    <row r="760" spans="1:7">
      <c r="A760" s="183" t="s">
        <v>1255</v>
      </c>
      <c r="B760" s="184"/>
      <c r="C760" s="188" t="s">
        <v>923</v>
      </c>
      <c r="D760" s="186" t="s">
        <v>775</v>
      </c>
      <c r="E760" s="343">
        <v>1</v>
      </c>
      <c r="F760" s="187"/>
      <c r="G760" s="187">
        <f t="shared" si="20"/>
        <v>0</v>
      </c>
    </row>
    <row r="761" spans="1:7">
      <c r="A761" s="183" t="s">
        <v>1256</v>
      </c>
      <c r="B761" s="184"/>
      <c r="C761" s="188" t="s">
        <v>924</v>
      </c>
      <c r="D761" s="186" t="s">
        <v>775</v>
      </c>
      <c r="E761" s="343">
        <v>1</v>
      </c>
      <c r="F761" s="187"/>
      <c r="G761" s="187">
        <f t="shared" si="20"/>
        <v>0</v>
      </c>
    </row>
    <row r="762" spans="1:7">
      <c r="A762" s="183" t="s">
        <v>1257</v>
      </c>
      <c r="B762" s="184"/>
      <c r="C762" s="188" t="s">
        <v>934</v>
      </c>
      <c r="D762" s="186"/>
      <c r="E762" s="343"/>
      <c r="F762" s="187"/>
      <c r="G762" s="187">
        <f t="shared" si="20"/>
        <v>0</v>
      </c>
    </row>
    <row r="763" spans="1:7">
      <c r="A763" s="183" t="s">
        <v>1258</v>
      </c>
      <c r="B763" s="184"/>
      <c r="C763" s="188" t="s">
        <v>923</v>
      </c>
      <c r="D763" s="186" t="s">
        <v>775</v>
      </c>
      <c r="E763" s="343">
        <v>1</v>
      </c>
      <c r="F763" s="187"/>
      <c r="G763" s="187">
        <f t="shared" si="20"/>
        <v>0</v>
      </c>
    </row>
    <row r="764" spans="1:7">
      <c r="A764" s="183" t="s">
        <v>1259</v>
      </c>
      <c r="B764" s="184"/>
      <c r="C764" s="188" t="s">
        <v>924</v>
      </c>
      <c r="D764" s="186" t="s">
        <v>775</v>
      </c>
      <c r="E764" s="343">
        <v>1</v>
      </c>
      <c r="F764" s="187"/>
      <c r="G764" s="187">
        <f t="shared" si="20"/>
        <v>0</v>
      </c>
    </row>
    <row r="765" spans="1:7">
      <c r="A765" s="183" t="s">
        <v>1260</v>
      </c>
      <c r="B765" s="184"/>
      <c r="C765" s="188" t="s">
        <v>935</v>
      </c>
      <c r="D765" s="186"/>
      <c r="E765" s="343"/>
      <c r="F765" s="187"/>
      <c r="G765" s="187">
        <f t="shared" si="20"/>
        <v>0</v>
      </c>
    </row>
    <row r="766" spans="1:7">
      <c r="A766" s="183" t="s">
        <v>1261</v>
      </c>
      <c r="B766" s="184"/>
      <c r="C766" s="188" t="s">
        <v>923</v>
      </c>
      <c r="D766" s="186" t="s">
        <v>775</v>
      </c>
      <c r="E766" s="343">
        <v>1</v>
      </c>
      <c r="F766" s="187"/>
      <c r="G766" s="187">
        <f t="shared" si="20"/>
        <v>0</v>
      </c>
    </row>
    <row r="767" spans="1:7">
      <c r="A767" s="183" t="s">
        <v>1262</v>
      </c>
      <c r="B767" s="184"/>
      <c r="C767" s="188" t="s">
        <v>924</v>
      </c>
      <c r="D767" s="186" t="s">
        <v>775</v>
      </c>
      <c r="E767" s="343">
        <v>1</v>
      </c>
      <c r="F767" s="187"/>
      <c r="G767" s="187">
        <f t="shared" si="20"/>
        <v>0</v>
      </c>
    </row>
    <row r="768" spans="1:7">
      <c r="A768" s="183" t="s">
        <v>1265</v>
      </c>
      <c r="B768" s="184"/>
      <c r="C768" s="188" t="s">
        <v>936</v>
      </c>
      <c r="D768" s="186"/>
      <c r="E768" s="343"/>
      <c r="F768" s="187"/>
      <c r="G768" s="187">
        <f t="shared" si="20"/>
        <v>0</v>
      </c>
    </row>
    <row r="769" spans="1:7">
      <c r="A769" s="183" t="s">
        <v>1263</v>
      </c>
      <c r="B769" s="184"/>
      <c r="C769" s="188" t="s">
        <v>923</v>
      </c>
      <c r="D769" s="186" t="s">
        <v>775</v>
      </c>
      <c r="E769" s="343">
        <v>1</v>
      </c>
      <c r="F769" s="187"/>
      <c r="G769" s="187">
        <f t="shared" si="20"/>
        <v>0</v>
      </c>
    </row>
    <row r="770" spans="1:7">
      <c r="A770" s="183" t="s">
        <v>1264</v>
      </c>
      <c r="B770" s="184"/>
      <c r="C770" s="188" t="s">
        <v>924</v>
      </c>
      <c r="D770" s="186" t="s">
        <v>775</v>
      </c>
      <c r="E770" s="343">
        <v>1</v>
      </c>
      <c r="F770" s="187"/>
      <c r="G770" s="187">
        <f t="shared" si="20"/>
        <v>0</v>
      </c>
    </row>
    <row r="771" spans="1:7">
      <c r="A771" s="183" t="s">
        <v>1266</v>
      </c>
      <c r="B771" s="184"/>
      <c r="C771" s="188" t="s">
        <v>937</v>
      </c>
      <c r="D771" s="186"/>
      <c r="E771" s="343"/>
      <c r="F771" s="187"/>
      <c r="G771" s="187">
        <f t="shared" si="20"/>
        <v>0</v>
      </c>
    </row>
    <row r="772" spans="1:7">
      <c r="A772" s="183" t="s">
        <v>1267</v>
      </c>
      <c r="B772" s="184"/>
      <c r="C772" s="188" t="s">
        <v>923</v>
      </c>
      <c r="D772" s="186" t="s">
        <v>775</v>
      </c>
      <c r="E772" s="343">
        <v>1</v>
      </c>
      <c r="F772" s="187"/>
      <c r="G772" s="187">
        <f t="shared" si="20"/>
        <v>0</v>
      </c>
    </row>
    <row r="773" spans="1:7">
      <c r="A773" s="183" t="s">
        <v>1268</v>
      </c>
      <c r="B773" s="184"/>
      <c r="C773" s="188" t="s">
        <v>924</v>
      </c>
      <c r="D773" s="186" t="s">
        <v>775</v>
      </c>
      <c r="E773" s="343">
        <v>1</v>
      </c>
      <c r="F773" s="187"/>
      <c r="G773" s="187">
        <f t="shared" si="20"/>
        <v>0</v>
      </c>
    </row>
    <row r="774" spans="1:7">
      <c r="A774" s="183" t="s">
        <v>1269</v>
      </c>
      <c r="B774" s="184"/>
      <c r="C774" s="188" t="s">
        <v>938</v>
      </c>
      <c r="D774" s="186"/>
      <c r="E774" s="343"/>
      <c r="F774" s="187"/>
      <c r="G774" s="187">
        <f t="shared" si="20"/>
        <v>0</v>
      </c>
    </row>
    <row r="775" spans="1:7">
      <c r="A775" s="183" t="s">
        <v>1270</v>
      </c>
      <c r="B775" s="184"/>
      <c r="C775" s="188" t="s">
        <v>923</v>
      </c>
      <c r="D775" s="186"/>
      <c r="E775" s="343"/>
      <c r="F775" s="187"/>
      <c r="G775" s="187">
        <f t="shared" si="20"/>
        <v>0</v>
      </c>
    </row>
    <row r="776" spans="1:7">
      <c r="A776" s="183" t="s">
        <v>1271</v>
      </c>
      <c r="B776" s="184"/>
      <c r="C776" s="188" t="s">
        <v>924</v>
      </c>
      <c r="D776" s="186"/>
      <c r="E776" s="343"/>
      <c r="F776" s="187"/>
      <c r="G776" s="187">
        <f t="shared" si="20"/>
        <v>0</v>
      </c>
    </row>
    <row r="777" spans="1:7">
      <c r="A777" s="183" t="s">
        <v>1272</v>
      </c>
      <c r="B777" s="184"/>
      <c r="C777" s="188" t="s">
        <v>939</v>
      </c>
      <c r="D777" s="186"/>
      <c r="E777" s="343"/>
      <c r="F777" s="187"/>
      <c r="G777" s="187">
        <f t="shared" si="20"/>
        <v>0</v>
      </c>
    </row>
    <row r="778" spans="1:7">
      <c r="A778" s="183" t="s">
        <v>1273</v>
      </c>
      <c r="B778" s="184"/>
      <c r="C778" s="188" t="s">
        <v>923</v>
      </c>
      <c r="D778" s="186" t="s">
        <v>775</v>
      </c>
      <c r="E778" s="343">
        <v>1</v>
      </c>
      <c r="F778" s="187"/>
      <c r="G778" s="187">
        <f t="shared" si="20"/>
        <v>0</v>
      </c>
    </row>
    <row r="779" spans="1:7">
      <c r="A779" s="183" t="s">
        <v>1274</v>
      </c>
      <c r="B779" s="184"/>
      <c r="C779" s="188" t="s">
        <v>924</v>
      </c>
      <c r="D779" s="186" t="s">
        <v>775</v>
      </c>
      <c r="E779" s="343">
        <v>1</v>
      </c>
      <c r="F779" s="187"/>
      <c r="G779" s="187">
        <f t="shared" ref="G779:G833" si="21">E779*F779</f>
        <v>0</v>
      </c>
    </row>
    <row r="780" spans="1:7">
      <c r="A780" s="183" t="s">
        <v>1275</v>
      </c>
      <c r="B780" s="184"/>
      <c r="C780" s="188" t="s">
        <v>940</v>
      </c>
      <c r="D780" s="186"/>
      <c r="E780" s="343"/>
      <c r="F780" s="187"/>
      <c r="G780" s="187">
        <f t="shared" si="21"/>
        <v>0</v>
      </c>
    </row>
    <row r="781" spans="1:7">
      <c r="A781" s="183" t="s">
        <v>1276</v>
      </c>
      <c r="B781" s="184"/>
      <c r="C781" s="188" t="s">
        <v>923</v>
      </c>
      <c r="D781" s="186" t="s">
        <v>775</v>
      </c>
      <c r="E781" s="343">
        <v>1</v>
      </c>
      <c r="F781" s="187"/>
      <c r="G781" s="187">
        <f t="shared" si="21"/>
        <v>0</v>
      </c>
    </row>
    <row r="782" spans="1:7">
      <c r="A782" s="183" t="s">
        <v>1277</v>
      </c>
      <c r="B782" s="184"/>
      <c r="C782" s="188" t="s">
        <v>924</v>
      </c>
      <c r="D782" s="186" t="s">
        <v>775</v>
      </c>
      <c r="E782" s="343">
        <v>1</v>
      </c>
      <c r="F782" s="187"/>
      <c r="G782" s="187">
        <f t="shared" si="21"/>
        <v>0</v>
      </c>
    </row>
    <row r="783" spans="1:7">
      <c r="A783" s="183"/>
      <c r="B783" s="184"/>
      <c r="C783" s="190" t="s">
        <v>941</v>
      </c>
      <c r="D783" s="186"/>
      <c r="E783" s="343"/>
      <c r="F783" s="187"/>
      <c r="G783" s="187">
        <f t="shared" si="21"/>
        <v>0</v>
      </c>
    </row>
    <row r="784" spans="1:7">
      <c r="A784" s="183" t="s">
        <v>1280</v>
      </c>
      <c r="B784" s="184"/>
      <c r="C784" s="188" t="s">
        <v>942</v>
      </c>
      <c r="D784" s="186"/>
      <c r="E784" s="343"/>
      <c r="F784" s="187"/>
      <c r="G784" s="187">
        <f t="shared" si="21"/>
        <v>0</v>
      </c>
    </row>
    <row r="785" spans="1:7">
      <c r="A785" s="183" t="s">
        <v>1281</v>
      </c>
      <c r="B785" s="184"/>
      <c r="C785" s="188" t="s">
        <v>923</v>
      </c>
      <c r="D785" s="186" t="s">
        <v>775</v>
      </c>
      <c r="E785" s="343">
        <v>1</v>
      </c>
      <c r="F785" s="187"/>
      <c r="G785" s="187">
        <f t="shared" si="21"/>
        <v>0</v>
      </c>
    </row>
    <row r="786" spans="1:7">
      <c r="A786" s="183" t="s">
        <v>1282</v>
      </c>
      <c r="B786" s="184"/>
      <c r="C786" s="188" t="s">
        <v>924</v>
      </c>
      <c r="D786" s="186" t="s">
        <v>775</v>
      </c>
      <c r="E786" s="343">
        <v>1</v>
      </c>
      <c r="F786" s="187"/>
      <c r="G786" s="187">
        <f t="shared" si="21"/>
        <v>0</v>
      </c>
    </row>
    <row r="787" spans="1:7">
      <c r="A787" s="183" t="s">
        <v>1283</v>
      </c>
      <c r="B787" s="184"/>
      <c r="C787" s="188" t="s">
        <v>943</v>
      </c>
      <c r="D787" s="186"/>
      <c r="E787" s="343"/>
      <c r="F787" s="187"/>
      <c r="G787" s="187">
        <f t="shared" si="21"/>
        <v>0</v>
      </c>
    </row>
    <row r="788" spans="1:7">
      <c r="A788" s="183" t="s">
        <v>1284</v>
      </c>
      <c r="B788" s="184"/>
      <c r="C788" s="188" t="s">
        <v>923</v>
      </c>
      <c r="D788" s="186" t="s">
        <v>775</v>
      </c>
      <c r="E788" s="343">
        <v>1</v>
      </c>
      <c r="F788" s="187"/>
      <c r="G788" s="187">
        <f t="shared" si="21"/>
        <v>0</v>
      </c>
    </row>
    <row r="789" spans="1:7">
      <c r="A789" s="183" t="s">
        <v>1285</v>
      </c>
      <c r="B789" s="184"/>
      <c r="C789" s="188" t="s">
        <v>924</v>
      </c>
      <c r="D789" s="186" t="s">
        <v>775</v>
      </c>
      <c r="E789" s="343">
        <v>1</v>
      </c>
      <c r="F789" s="187"/>
      <c r="G789" s="187">
        <f t="shared" si="21"/>
        <v>0</v>
      </c>
    </row>
    <row r="790" spans="1:7">
      <c r="A790" s="183" t="s">
        <v>1286</v>
      </c>
      <c r="B790" s="184"/>
      <c r="C790" s="188" t="s">
        <v>944</v>
      </c>
      <c r="D790" s="186"/>
      <c r="E790" s="343"/>
      <c r="F790" s="187"/>
      <c r="G790" s="187">
        <f t="shared" si="21"/>
        <v>0</v>
      </c>
    </row>
    <row r="791" spans="1:7">
      <c r="A791" s="183" t="s">
        <v>1287</v>
      </c>
      <c r="B791" s="184"/>
      <c r="C791" s="188" t="s">
        <v>923</v>
      </c>
      <c r="D791" s="186" t="s">
        <v>775</v>
      </c>
      <c r="E791" s="343">
        <v>1</v>
      </c>
      <c r="F791" s="187"/>
      <c r="G791" s="187">
        <f t="shared" si="21"/>
        <v>0</v>
      </c>
    </row>
    <row r="792" spans="1:7">
      <c r="A792" s="183" t="s">
        <v>1288</v>
      </c>
      <c r="B792" s="184"/>
      <c r="C792" s="188" t="s">
        <v>945</v>
      </c>
      <c r="D792" s="186"/>
      <c r="E792" s="343"/>
      <c r="F792" s="187"/>
      <c r="G792" s="187">
        <f t="shared" si="21"/>
        <v>0</v>
      </c>
    </row>
    <row r="793" spans="1:7">
      <c r="A793" s="183" t="s">
        <v>1289</v>
      </c>
      <c r="B793" s="184"/>
      <c r="C793" s="188" t="s">
        <v>923</v>
      </c>
      <c r="D793" s="186" t="s">
        <v>775</v>
      </c>
      <c r="E793" s="343">
        <v>1</v>
      </c>
      <c r="F793" s="187"/>
      <c r="G793" s="187">
        <f t="shared" si="21"/>
        <v>0</v>
      </c>
    </row>
    <row r="794" spans="1:7">
      <c r="A794" s="183" t="s">
        <v>1290</v>
      </c>
      <c r="B794" s="184"/>
      <c r="C794" s="188" t="s">
        <v>946</v>
      </c>
      <c r="D794" s="186"/>
      <c r="E794" s="343"/>
      <c r="F794" s="187"/>
      <c r="G794" s="187">
        <f t="shared" si="21"/>
        <v>0</v>
      </c>
    </row>
    <row r="795" spans="1:7">
      <c r="A795" s="183" t="s">
        <v>1291</v>
      </c>
      <c r="B795" s="184"/>
      <c r="C795" s="188" t="s">
        <v>923</v>
      </c>
      <c r="D795" s="186" t="s">
        <v>775</v>
      </c>
      <c r="E795" s="343">
        <v>1</v>
      </c>
      <c r="F795" s="187"/>
      <c r="G795" s="187">
        <f t="shared" si="21"/>
        <v>0</v>
      </c>
    </row>
    <row r="796" spans="1:7">
      <c r="A796" s="183" t="s">
        <v>1292</v>
      </c>
      <c r="B796" s="184"/>
      <c r="C796" s="188" t="s">
        <v>924</v>
      </c>
      <c r="D796" s="186" t="s">
        <v>775</v>
      </c>
      <c r="E796" s="343">
        <v>1</v>
      </c>
      <c r="F796" s="187"/>
      <c r="G796" s="187">
        <f t="shared" si="21"/>
        <v>0</v>
      </c>
    </row>
    <row r="797" spans="1:7">
      <c r="A797" s="183" t="s">
        <v>1293</v>
      </c>
      <c r="B797" s="184"/>
      <c r="C797" s="188" t="s">
        <v>947</v>
      </c>
      <c r="D797" s="186"/>
      <c r="E797" s="343"/>
      <c r="F797" s="187"/>
      <c r="G797" s="187">
        <f t="shared" si="21"/>
        <v>0</v>
      </c>
    </row>
    <row r="798" spans="1:7">
      <c r="A798" s="183" t="s">
        <v>1294</v>
      </c>
      <c r="B798" s="184"/>
      <c r="C798" s="188" t="s">
        <v>923</v>
      </c>
      <c r="D798" s="186" t="s">
        <v>775</v>
      </c>
      <c r="E798" s="343">
        <v>1</v>
      </c>
      <c r="F798" s="187"/>
      <c r="G798" s="187">
        <f t="shared" si="21"/>
        <v>0</v>
      </c>
    </row>
    <row r="799" spans="1:7">
      <c r="A799" s="183" t="s">
        <v>1295</v>
      </c>
      <c r="B799" s="184"/>
      <c r="C799" s="188" t="s">
        <v>924</v>
      </c>
      <c r="D799" s="186" t="s">
        <v>775</v>
      </c>
      <c r="E799" s="343">
        <v>1</v>
      </c>
      <c r="F799" s="187"/>
      <c r="G799" s="187">
        <f t="shared" si="21"/>
        <v>0</v>
      </c>
    </row>
    <row r="800" spans="1:7">
      <c r="A800" s="183" t="s">
        <v>1296</v>
      </c>
      <c r="B800" s="184"/>
      <c r="C800" s="185" t="s">
        <v>948</v>
      </c>
      <c r="D800" s="186"/>
      <c r="E800" s="343"/>
      <c r="F800" s="187"/>
      <c r="G800" s="187">
        <f t="shared" si="21"/>
        <v>0</v>
      </c>
    </row>
    <row r="801" spans="1:7">
      <c r="A801" s="183" t="s">
        <v>1297</v>
      </c>
      <c r="B801" s="184"/>
      <c r="C801" s="188" t="s">
        <v>923</v>
      </c>
      <c r="D801" s="186" t="s">
        <v>775</v>
      </c>
      <c r="E801" s="343">
        <v>1</v>
      </c>
      <c r="F801" s="187"/>
      <c r="G801" s="187">
        <f t="shared" si="21"/>
        <v>0</v>
      </c>
    </row>
    <row r="802" spans="1:7">
      <c r="A802" s="183" t="s">
        <v>1298</v>
      </c>
      <c r="B802" s="184"/>
      <c r="C802" s="188" t="s">
        <v>924</v>
      </c>
      <c r="D802" s="186" t="s">
        <v>775</v>
      </c>
      <c r="E802" s="343">
        <v>1</v>
      </c>
      <c r="F802" s="187"/>
      <c r="G802" s="187">
        <f t="shared" si="21"/>
        <v>0</v>
      </c>
    </row>
    <row r="803" spans="1:7">
      <c r="A803" s="183" t="s">
        <v>1299</v>
      </c>
      <c r="B803" s="184"/>
      <c r="C803" s="185" t="s">
        <v>949</v>
      </c>
      <c r="D803" s="186"/>
      <c r="E803" s="343"/>
      <c r="F803" s="187"/>
      <c r="G803" s="187">
        <f t="shared" si="21"/>
        <v>0</v>
      </c>
    </row>
    <row r="804" spans="1:7">
      <c r="A804" s="183" t="s">
        <v>1300</v>
      </c>
      <c r="B804" s="184"/>
      <c r="C804" s="188" t="s">
        <v>923</v>
      </c>
      <c r="D804" s="186" t="s">
        <v>775</v>
      </c>
      <c r="E804" s="343">
        <v>1</v>
      </c>
      <c r="F804" s="187"/>
      <c r="G804" s="187">
        <f t="shared" si="21"/>
        <v>0</v>
      </c>
    </row>
    <row r="805" spans="1:7">
      <c r="A805" s="183" t="s">
        <v>1301</v>
      </c>
      <c r="B805" s="184"/>
      <c r="C805" s="188" t="s">
        <v>924</v>
      </c>
      <c r="D805" s="186" t="s">
        <v>775</v>
      </c>
      <c r="E805" s="343">
        <v>1</v>
      </c>
      <c r="F805" s="187"/>
      <c r="G805" s="187">
        <f t="shared" si="21"/>
        <v>0</v>
      </c>
    </row>
    <row r="806" spans="1:7">
      <c r="A806" s="183" t="s">
        <v>1302</v>
      </c>
      <c r="B806" s="184"/>
      <c r="C806" s="185" t="s">
        <v>950</v>
      </c>
      <c r="D806" s="186"/>
      <c r="E806" s="343"/>
      <c r="F806" s="187"/>
      <c r="G806" s="187">
        <f t="shared" si="21"/>
        <v>0</v>
      </c>
    </row>
    <row r="807" spans="1:7">
      <c r="A807" s="183" t="s">
        <v>1303</v>
      </c>
      <c r="B807" s="184"/>
      <c r="C807" s="188" t="s">
        <v>923</v>
      </c>
      <c r="D807" s="186" t="s">
        <v>775</v>
      </c>
      <c r="E807" s="343">
        <v>1</v>
      </c>
      <c r="F807" s="187"/>
      <c r="G807" s="187">
        <f t="shared" si="21"/>
        <v>0</v>
      </c>
    </row>
    <row r="808" spans="1:7">
      <c r="A808" s="183" t="s">
        <v>1304</v>
      </c>
      <c r="B808" s="184"/>
      <c r="C808" s="188" t="s">
        <v>924</v>
      </c>
      <c r="D808" s="186" t="s">
        <v>775</v>
      </c>
      <c r="E808" s="343">
        <v>1</v>
      </c>
      <c r="F808" s="187"/>
      <c r="G808" s="187">
        <f t="shared" si="21"/>
        <v>0</v>
      </c>
    </row>
    <row r="809" spans="1:7">
      <c r="A809" s="183" t="s">
        <v>1305</v>
      </c>
      <c r="B809" s="184"/>
      <c r="C809" s="185" t="s">
        <v>951</v>
      </c>
      <c r="D809" s="186"/>
      <c r="E809" s="343"/>
      <c r="F809" s="187"/>
      <c r="G809" s="187">
        <f t="shared" si="21"/>
        <v>0</v>
      </c>
    </row>
    <row r="810" spans="1:7">
      <c r="A810" s="183" t="s">
        <v>1306</v>
      </c>
      <c r="B810" s="184"/>
      <c r="C810" s="188" t="s">
        <v>923</v>
      </c>
      <c r="D810" s="186" t="s">
        <v>775</v>
      </c>
      <c r="E810" s="343">
        <v>1</v>
      </c>
      <c r="F810" s="187"/>
      <c r="G810" s="187">
        <f t="shared" si="21"/>
        <v>0</v>
      </c>
    </row>
    <row r="811" spans="1:7">
      <c r="A811" s="183" t="s">
        <v>1307</v>
      </c>
      <c r="B811" s="184"/>
      <c r="C811" s="188" t="s">
        <v>924</v>
      </c>
      <c r="D811" s="186" t="s">
        <v>775</v>
      </c>
      <c r="E811" s="343">
        <v>1</v>
      </c>
      <c r="F811" s="187"/>
      <c r="G811" s="187">
        <f t="shared" si="21"/>
        <v>0</v>
      </c>
    </row>
    <row r="812" spans="1:7">
      <c r="A812" s="183"/>
      <c r="B812" s="184"/>
      <c r="C812" s="190" t="s">
        <v>952</v>
      </c>
      <c r="D812" s="186"/>
      <c r="E812" s="343"/>
      <c r="F812" s="187"/>
      <c r="G812" s="187">
        <f t="shared" si="21"/>
        <v>0</v>
      </c>
    </row>
    <row r="813" spans="1:7">
      <c r="A813" s="183" t="s">
        <v>1308</v>
      </c>
      <c r="B813" s="184"/>
      <c r="C813" s="188" t="s">
        <v>953</v>
      </c>
      <c r="D813" s="186" t="s">
        <v>5</v>
      </c>
      <c r="E813" s="343">
        <v>42</v>
      </c>
      <c r="F813" s="187"/>
      <c r="G813" s="187">
        <f t="shared" si="21"/>
        <v>0</v>
      </c>
    </row>
    <row r="814" spans="1:7">
      <c r="A814" s="183" t="s">
        <v>1309</v>
      </c>
      <c r="B814" s="184"/>
      <c r="C814" s="188" t="s">
        <v>923</v>
      </c>
      <c r="D814" s="186" t="s">
        <v>775</v>
      </c>
      <c r="E814" s="343">
        <v>1</v>
      </c>
      <c r="F814" s="187"/>
      <c r="G814" s="187">
        <f t="shared" si="21"/>
        <v>0</v>
      </c>
    </row>
    <row r="815" spans="1:7">
      <c r="A815" s="183" t="s">
        <v>1310</v>
      </c>
      <c r="B815" s="184"/>
      <c r="C815" s="188" t="s">
        <v>924</v>
      </c>
      <c r="D815" s="186" t="s">
        <v>775</v>
      </c>
      <c r="E815" s="343">
        <v>1</v>
      </c>
      <c r="F815" s="187"/>
      <c r="G815" s="187">
        <f t="shared" si="21"/>
        <v>0</v>
      </c>
    </row>
    <row r="816" spans="1:7">
      <c r="A816" s="183" t="s">
        <v>1311</v>
      </c>
      <c r="B816" s="184"/>
      <c r="C816" s="188" t="s">
        <v>954</v>
      </c>
      <c r="D816" s="186"/>
      <c r="E816" s="343"/>
      <c r="F816" s="187"/>
      <c r="G816" s="187">
        <f t="shared" si="21"/>
        <v>0</v>
      </c>
    </row>
    <row r="817" spans="1:7">
      <c r="A817" s="183" t="s">
        <v>1312</v>
      </c>
      <c r="B817" s="184"/>
      <c r="C817" s="188" t="s">
        <v>923</v>
      </c>
      <c r="D817" s="186" t="s">
        <v>775</v>
      </c>
      <c r="E817" s="343">
        <v>1</v>
      </c>
      <c r="F817" s="187"/>
      <c r="G817" s="187">
        <f t="shared" si="21"/>
        <v>0</v>
      </c>
    </row>
    <row r="818" spans="1:7">
      <c r="A818" s="183" t="s">
        <v>1313</v>
      </c>
      <c r="B818" s="184"/>
      <c r="C818" s="188" t="s">
        <v>924</v>
      </c>
      <c r="D818" s="186" t="s">
        <v>775</v>
      </c>
      <c r="E818" s="343">
        <v>1</v>
      </c>
      <c r="F818" s="187"/>
      <c r="G818" s="187">
        <f t="shared" si="21"/>
        <v>0</v>
      </c>
    </row>
    <row r="819" spans="1:7">
      <c r="A819" s="183"/>
      <c r="B819" s="184"/>
      <c r="C819" s="190" t="s">
        <v>955</v>
      </c>
      <c r="D819" s="186"/>
      <c r="E819" s="343"/>
      <c r="F819" s="187"/>
      <c r="G819" s="187">
        <f t="shared" si="21"/>
        <v>0</v>
      </c>
    </row>
    <row r="820" spans="1:7">
      <c r="A820" s="183" t="s">
        <v>1314</v>
      </c>
      <c r="B820" s="184"/>
      <c r="C820" s="188" t="s">
        <v>956</v>
      </c>
      <c r="D820" s="186"/>
      <c r="E820" s="343"/>
      <c r="F820" s="187"/>
      <c r="G820" s="187">
        <f t="shared" si="21"/>
        <v>0</v>
      </c>
    </row>
    <row r="821" spans="1:7">
      <c r="A821" s="183" t="s">
        <v>1315</v>
      </c>
      <c r="B821" s="184"/>
      <c r="C821" s="188" t="s">
        <v>923</v>
      </c>
      <c r="D821" s="186" t="s">
        <v>775</v>
      </c>
      <c r="E821" s="343">
        <v>1</v>
      </c>
      <c r="F821" s="187"/>
      <c r="G821" s="187">
        <f t="shared" si="21"/>
        <v>0</v>
      </c>
    </row>
    <row r="822" spans="1:7">
      <c r="A822" s="183" t="s">
        <v>1316</v>
      </c>
      <c r="B822" s="184"/>
      <c r="C822" s="188" t="s">
        <v>924</v>
      </c>
      <c r="D822" s="186" t="s">
        <v>775</v>
      </c>
      <c r="E822" s="343">
        <v>1</v>
      </c>
      <c r="F822" s="187"/>
      <c r="G822" s="187">
        <f t="shared" si="21"/>
        <v>0</v>
      </c>
    </row>
    <row r="823" spans="1:7">
      <c r="A823" s="183" t="s">
        <v>1317</v>
      </c>
      <c r="B823" s="184"/>
      <c r="C823" s="188" t="s">
        <v>957</v>
      </c>
      <c r="D823" s="186"/>
      <c r="E823" s="343"/>
      <c r="F823" s="187"/>
      <c r="G823" s="187">
        <f t="shared" si="21"/>
        <v>0</v>
      </c>
    </row>
    <row r="824" spans="1:7">
      <c r="A824" s="183" t="s">
        <v>1318</v>
      </c>
      <c r="B824" s="184"/>
      <c r="C824" s="188" t="s">
        <v>923</v>
      </c>
      <c r="D824" s="186" t="s">
        <v>775</v>
      </c>
      <c r="E824" s="343">
        <v>1</v>
      </c>
      <c r="F824" s="187"/>
      <c r="G824" s="187">
        <f t="shared" si="21"/>
        <v>0</v>
      </c>
    </row>
    <row r="825" spans="1:7">
      <c r="A825" s="183" t="s">
        <v>1319</v>
      </c>
      <c r="B825" s="184"/>
      <c r="C825" s="188" t="s">
        <v>924</v>
      </c>
      <c r="D825" s="186" t="s">
        <v>775</v>
      </c>
      <c r="E825" s="343">
        <v>1</v>
      </c>
      <c r="F825" s="187"/>
      <c r="G825" s="187">
        <f t="shared" si="21"/>
        <v>0</v>
      </c>
    </row>
    <row r="826" spans="1:7">
      <c r="A826" s="183" t="s">
        <v>1320</v>
      </c>
      <c r="B826" s="184"/>
      <c r="C826" s="188" t="s">
        <v>958</v>
      </c>
      <c r="D826" s="186"/>
      <c r="E826" s="343"/>
      <c r="F826" s="187"/>
      <c r="G826" s="187">
        <f t="shared" si="21"/>
        <v>0</v>
      </c>
    </row>
    <row r="827" spans="1:7">
      <c r="A827" s="183" t="s">
        <v>1321</v>
      </c>
      <c r="B827" s="184"/>
      <c r="C827" s="188" t="s">
        <v>924</v>
      </c>
      <c r="D827" s="186"/>
      <c r="E827" s="343"/>
      <c r="F827" s="187"/>
      <c r="G827" s="187">
        <f t="shared" si="21"/>
        <v>0</v>
      </c>
    </row>
    <row r="828" spans="1:7">
      <c r="A828" s="183" t="s">
        <v>1278</v>
      </c>
      <c r="B828" s="184"/>
      <c r="C828" s="190" t="s">
        <v>959</v>
      </c>
      <c r="D828" s="186"/>
      <c r="E828" s="343"/>
      <c r="F828" s="187"/>
      <c r="G828" s="187">
        <f t="shared" si="21"/>
        <v>0</v>
      </c>
    </row>
    <row r="829" spans="1:7">
      <c r="A829" s="183" t="s">
        <v>1279</v>
      </c>
      <c r="B829" s="184"/>
      <c r="C829" s="188" t="s">
        <v>960</v>
      </c>
      <c r="D829" s="186" t="s">
        <v>121</v>
      </c>
      <c r="E829" s="343">
        <v>4</v>
      </c>
      <c r="F829" s="187"/>
      <c r="G829" s="187">
        <f t="shared" si="21"/>
        <v>0</v>
      </c>
    </row>
    <row r="830" spans="1:7">
      <c r="A830" s="183" t="s">
        <v>1322</v>
      </c>
      <c r="B830" s="184"/>
      <c r="C830" s="188" t="s">
        <v>961</v>
      </c>
      <c r="D830" s="186" t="s">
        <v>178</v>
      </c>
      <c r="E830" s="343">
        <v>1</v>
      </c>
      <c r="F830" s="187">
        <v>85000</v>
      </c>
      <c r="G830" s="187">
        <f t="shared" si="21"/>
        <v>85000</v>
      </c>
    </row>
    <row r="831" spans="1:7">
      <c r="A831" s="183" t="s">
        <v>1323</v>
      </c>
      <c r="B831" s="184"/>
      <c r="C831" s="188" t="s">
        <v>962</v>
      </c>
      <c r="D831" s="186" t="s">
        <v>178</v>
      </c>
      <c r="E831" s="343">
        <v>1</v>
      </c>
      <c r="F831" s="187">
        <v>150000</v>
      </c>
      <c r="G831" s="187">
        <f t="shared" si="21"/>
        <v>150000</v>
      </c>
    </row>
    <row r="832" spans="1:7">
      <c r="A832" s="183"/>
      <c r="B832" s="184"/>
      <c r="C832" s="188"/>
      <c r="D832" s="186"/>
      <c r="E832" s="343"/>
      <c r="F832" s="187"/>
      <c r="G832" s="187">
        <f t="shared" si="21"/>
        <v>0</v>
      </c>
    </row>
    <row r="833" spans="1:7">
      <c r="A833" s="191" t="s">
        <v>1324</v>
      </c>
      <c r="B833" s="192"/>
      <c r="C833" s="193" t="s">
        <v>963</v>
      </c>
      <c r="D833" s="194" t="s">
        <v>775</v>
      </c>
      <c r="E833" s="344">
        <v>1</v>
      </c>
      <c r="F833" s="195"/>
      <c r="G833" s="187">
        <f t="shared" si="21"/>
        <v>0</v>
      </c>
    </row>
    <row r="834" spans="1:7" ht="12">
      <c r="A834" s="271" t="s">
        <v>1205</v>
      </c>
      <c r="B834" s="272"/>
      <c r="C834" s="272"/>
      <c r="D834" s="272"/>
      <c r="E834" s="316"/>
      <c r="F834" s="273"/>
      <c r="G834" s="61"/>
    </row>
    <row r="835" spans="1:7" ht="12">
      <c r="A835" s="94">
        <v>12</v>
      </c>
      <c r="B835" s="95"/>
      <c r="C835" s="96" t="s">
        <v>1563</v>
      </c>
      <c r="D835" s="97"/>
      <c r="E835" s="345"/>
      <c r="F835" s="98"/>
      <c r="G835" s="99"/>
    </row>
    <row r="836" spans="1:7" ht="23.4">
      <c r="A836" s="100" t="s">
        <v>1330</v>
      </c>
      <c r="B836" s="68" t="s">
        <v>1331</v>
      </c>
      <c r="C836" s="101" t="s">
        <v>612</v>
      </c>
      <c r="D836" s="64"/>
      <c r="E836" s="333"/>
      <c r="F836" s="102"/>
      <c r="G836" s="85">
        <v>0</v>
      </c>
    </row>
    <row r="837" spans="1:7" ht="22.8">
      <c r="A837" s="103" t="s">
        <v>1332</v>
      </c>
      <c r="B837" s="64" t="s">
        <v>613</v>
      </c>
      <c r="C837" s="26" t="s">
        <v>1333</v>
      </c>
      <c r="D837" s="64" t="s">
        <v>5</v>
      </c>
      <c r="E837" s="333">
        <v>1500</v>
      </c>
      <c r="F837" s="102"/>
      <c r="G837" s="85">
        <f>E837*F837</f>
        <v>0</v>
      </c>
    </row>
    <row r="838" spans="1:7" ht="24">
      <c r="A838" s="104" t="s">
        <v>1334</v>
      </c>
      <c r="B838" s="118" t="s">
        <v>1335</v>
      </c>
      <c r="C838" s="105" t="s">
        <v>52</v>
      </c>
      <c r="D838" s="106"/>
      <c r="E838" s="346"/>
      <c r="F838" s="107"/>
      <c r="G838" s="108">
        <f>E838*F838</f>
        <v>0</v>
      </c>
    </row>
    <row r="839" spans="1:7" ht="34.200000000000003">
      <c r="A839" s="109" t="s">
        <v>1336</v>
      </c>
      <c r="B839" s="110"/>
      <c r="C839" s="38" t="s">
        <v>1337</v>
      </c>
      <c r="D839" s="106"/>
      <c r="E839" s="346"/>
      <c r="F839" s="107"/>
      <c r="G839" s="108">
        <f>E839*F839</f>
        <v>0</v>
      </c>
    </row>
    <row r="840" spans="1:7">
      <c r="A840" s="109"/>
      <c r="B840" s="110"/>
      <c r="C840" s="38" t="s">
        <v>1338</v>
      </c>
      <c r="D840" s="106"/>
      <c r="E840" s="346"/>
      <c r="F840" s="107"/>
      <c r="G840" s="108">
        <f>E840*F840</f>
        <v>0</v>
      </c>
    </row>
    <row r="841" spans="1:7">
      <c r="A841" s="109" t="s">
        <v>1339</v>
      </c>
      <c r="B841" s="110" t="s">
        <v>1340</v>
      </c>
      <c r="C841" s="38" t="s">
        <v>1341</v>
      </c>
      <c r="D841" s="106" t="s">
        <v>5</v>
      </c>
      <c r="E841" s="346">
        <v>1500</v>
      </c>
      <c r="F841" s="107"/>
      <c r="G841" s="108">
        <f>E841*F841</f>
        <v>0</v>
      </c>
    </row>
    <row r="842" spans="1:7">
      <c r="A842" s="109" t="s">
        <v>1342</v>
      </c>
      <c r="B842" s="110"/>
      <c r="C842" s="38" t="s">
        <v>1343</v>
      </c>
      <c r="D842" s="106" t="s">
        <v>5</v>
      </c>
      <c r="E842" s="346">
        <v>0</v>
      </c>
      <c r="F842" s="107"/>
      <c r="G842" s="108" t="s">
        <v>237</v>
      </c>
    </row>
    <row r="843" spans="1:7">
      <c r="A843" s="109" t="s">
        <v>1344</v>
      </c>
      <c r="B843" s="110"/>
      <c r="C843" s="38" t="s">
        <v>1345</v>
      </c>
      <c r="D843" s="106" t="s">
        <v>5</v>
      </c>
      <c r="E843" s="346">
        <v>0</v>
      </c>
      <c r="F843" s="107"/>
      <c r="G843" s="108" t="s">
        <v>237</v>
      </c>
    </row>
    <row r="844" spans="1:7">
      <c r="A844" s="109" t="s">
        <v>1346</v>
      </c>
      <c r="B844" s="110"/>
      <c r="C844" s="38" t="s">
        <v>1347</v>
      </c>
      <c r="D844" s="106" t="s">
        <v>5</v>
      </c>
      <c r="E844" s="346">
        <v>0</v>
      </c>
      <c r="F844" s="107"/>
      <c r="G844" s="108" t="s">
        <v>237</v>
      </c>
    </row>
    <row r="845" spans="1:7">
      <c r="A845" s="109"/>
      <c r="B845" s="110"/>
      <c r="C845" s="38" t="s">
        <v>1348</v>
      </c>
      <c r="D845" s="106"/>
      <c r="E845" s="346"/>
      <c r="F845" s="107"/>
      <c r="G845" s="108"/>
    </row>
    <row r="846" spans="1:7">
      <c r="A846" s="109" t="s">
        <v>1349</v>
      </c>
      <c r="B846" s="110" t="s">
        <v>1350</v>
      </c>
      <c r="C846" s="38" t="s">
        <v>1351</v>
      </c>
      <c r="D846" s="106" t="s">
        <v>342</v>
      </c>
      <c r="E846" s="346">
        <v>695</v>
      </c>
      <c r="F846" s="107"/>
      <c r="G846" s="108">
        <f>E846*F846</f>
        <v>0</v>
      </c>
    </row>
    <row r="847" spans="1:7">
      <c r="A847" s="109" t="s">
        <v>1352</v>
      </c>
      <c r="B847" s="110" t="s">
        <v>1353</v>
      </c>
      <c r="C847" s="38" t="s">
        <v>1354</v>
      </c>
      <c r="D847" s="106" t="s">
        <v>342</v>
      </c>
      <c r="E847" s="346">
        <v>397</v>
      </c>
      <c r="F847" s="107"/>
      <c r="G847" s="108">
        <f>E847*F847</f>
        <v>0</v>
      </c>
    </row>
    <row r="848" spans="1:7" ht="34.200000000000003">
      <c r="A848" s="109" t="s">
        <v>1355</v>
      </c>
      <c r="B848" s="110"/>
      <c r="C848" s="38" t="s">
        <v>1356</v>
      </c>
      <c r="D848" s="106" t="s">
        <v>342</v>
      </c>
      <c r="E848" s="346"/>
      <c r="F848" s="107"/>
      <c r="G848" s="108"/>
    </row>
    <row r="849" spans="1:7">
      <c r="A849" s="109" t="s">
        <v>1357</v>
      </c>
      <c r="B849" s="110" t="s">
        <v>1358</v>
      </c>
      <c r="C849" s="38" t="s">
        <v>1359</v>
      </c>
      <c r="D849" s="106" t="s">
        <v>342</v>
      </c>
      <c r="E849" s="346">
        <v>0</v>
      </c>
      <c r="F849" s="107"/>
      <c r="G849" s="108" t="s">
        <v>237</v>
      </c>
    </row>
    <row r="850" spans="1:7">
      <c r="A850" s="109" t="s">
        <v>1360</v>
      </c>
      <c r="B850" s="110" t="s">
        <v>1358</v>
      </c>
      <c r="C850" s="38" t="s">
        <v>1361</v>
      </c>
      <c r="D850" s="106" t="s">
        <v>342</v>
      </c>
      <c r="E850" s="346">
        <v>0</v>
      </c>
      <c r="F850" s="107"/>
      <c r="G850" s="108" t="s">
        <v>237</v>
      </c>
    </row>
    <row r="851" spans="1:7" ht="22.8">
      <c r="A851" s="109" t="s">
        <v>1362</v>
      </c>
      <c r="B851" s="110" t="s">
        <v>1363</v>
      </c>
      <c r="C851" s="38" t="s">
        <v>1364</v>
      </c>
      <c r="D851" s="106" t="s">
        <v>5</v>
      </c>
      <c r="E851" s="346">
        <v>1500</v>
      </c>
      <c r="F851" s="107"/>
      <c r="G851" s="108">
        <f>E851*F851</f>
        <v>0</v>
      </c>
    </row>
    <row r="852" spans="1:7" ht="22.8">
      <c r="A852" s="109" t="s">
        <v>1443</v>
      </c>
      <c r="B852" s="110" t="s">
        <v>1365</v>
      </c>
      <c r="C852" s="38" t="s">
        <v>1366</v>
      </c>
      <c r="D852" s="106" t="s">
        <v>121</v>
      </c>
      <c r="E852" s="346">
        <v>1</v>
      </c>
      <c r="F852" s="107"/>
      <c r="G852" s="108">
        <f>E852*F852</f>
        <v>0</v>
      </c>
    </row>
    <row r="853" spans="1:7" ht="23.4">
      <c r="A853" s="104" t="s">
        <v>1367</v>
      </c>
      <c r="B853" s="111" t="s">
        <v>1368</v>
      </c>
      <c r="C853" s="105" t="s">
        <v>1369</v>
      </c>
      <c r="D853" s="106"/>
      <c r="E853" s="346"/>
      <c r="F853" s="107"/>
      <c r="G853" s="108"/>
    </row>
    <row r="854" spans="1:7" ht="22.8">
      <c r="A854" s="109"/>
      <c r="B854" s="110"/>
      <c r="C854" s="38" t="s">
        <v>1370</v>
      </c>
      <c r="D854" s="106"/>
      <c r="E854" s="346"/>
      <c r="F854" s="107"/>
      <c r="G854" s="108"/>
    </row>
    <row r="855" spans="1:7">
      <c r="A855" s="109" t="s">
        <v>1371</v>
      </c>
      <c r="B855" s="110" t="s">
        <v>9</v>
      </c>
      <c r="C855" s="38" t="s">
        <v>1372</v>
      </c>
      <c r="D855" s="106" t="s">
        <v>342</v>
      </c>
      <c r="E855" s="346">
        <v>329</v>
      </c>
      <c r="F855" s="107"/>
      <c r="G855" s="108">
        <f t="shared" ref="G855:G860" si="22">E855*F855</f>
        <v>0</v>
      </c>
    </row>
    <row r="856" spans="1:7">
      <c r="A856" s="109" t="s">
        <v>1373</v>
      </c>
      <c r="B856" s="110" t="s">
        <v>1374</v>
      </c>
      <c r="C856" s="38" t="s">
        <v>1375</v>
      </c>
      <c r="D856" s="106" t="s">
        <v>342</v>
      </c>
      <c r="E856" s="346">
        <v>219</v>
      </c>
      <c r="F856" s="107"/>
      <c r="G856" s="108">
        <f t="shared" si="22"/>
        <v>0</v>
      </c>
    </row>
    <row r="857" spans="1:7" ht="22.8">
      <c r="A857" s="109"/>
      <c r="B857" s="110"/>
      <c r="C857" s="38" t="s">
        <v>1376</v>
      </c>
      <c r="D857" s="106"/>
      <c r="E857" s="346"/>
      <c r="F857" s="107"/>
      <c r="G857" s="108">
        <f t="shared" si="22"/>
        <v>0</v>
      </c>
    </row>
    <row r="858" spans="1:7">
      <c r="A858" s="109" t="s">
        <v>1377</v>
      </c>
      <c r="B858" s="110" t="s">
        <v>9</v>
      </c>
      <c r="C858" s="38" t="s">
        <v>1223</v>
      </c>
      <c r="D858" s="106" t="s">
        <v>342</v>
      </c>
      <c r="E858" s="346">
        <v>159</v>
      </c>
      <c r="F858" s="107"/>
      <c r="G858" s="108">
        <f t="shared" si="22"/>
        <v>0</v>
      </c>
    </row>
    <row r="859" spans="1:7">
      <c r="A859" s="109" t="s">
        <v>1378</v>
      </c>
      <c r="B859" s="110" t="s">
        <v>1374</v>
      </c>
      <c r="C859" s="38" t="s">
        <v>1375</v>
      </c>
      <c r="D859" s="106" t="s">
        <v>342</v>
      </c>
      <c r="E859" s="346">
        <v>106</v>
      </c>
      <c r="F859" s="107"/>
      <c r="G859" s="108">
        <f t="shared" si="22"/>
        <v>0</v>
      </c>
    </row>
    <row r="860" spans="1:7" ht="22.8">
      <c r="A860" s="109" t="s">
        <v>1379</v>
      </c>
      <c r="B860" s="110" t="s">
        <v>1224</v>
      </c>
      <c r="C860" s="38" t="s">
        <v>1380</v>
      </c>
      <c r="D860" s="106" t="s">
        <v>342</v>
      </c>
      <c r="E860" s="346">
        <v>83</v>
      </c>
      <c r="F860" s="107"/>
      <c r="G860" s="108">
        <f t="shared" si="22"/>
        <v>0</v>
      </c>
    </row>
    <row r="861" spans="1:7" ht="23.4">
      <c r="A861" s="104" t="s">
        <v>1381</v>
      </c>
      <c r="B861" s="111" t="s">
        <v>1382</v>
      </c>
      <c r="C861" s="105" t="s">
        <v>1383</v>
      </c>
      <c r="D861" s="106"/>
      <c r="E861" s="346"/>
      <c r="F861" s="107"/>
      <c r="G861" s="108"/>
    </row>
    <row r="862" spans="1:7">
      <c r="A862" s="109" t="s">
        <v>1384</v>
      </c>
      <c r="B862" s="110"/>
      <c r="C862" s="38" t="s">
        <v>1385</v>
      </c>
      <c r="D862" s="106"/>
      <c r="E862" s="346"/>
      <c r="F862" s="107"/>
      <c r="G862" s="108"/>
    </row>
    <row r="863" spans="1:7" ht="22.8">
      <c r="A863" s="109"/>
      <c r="B863" s="110" t="s">
        <v>9</v>
      </c>
      <c r="C863" s="38" t="s">
        <v>1386</v>
      </c>
      <c r="D863" s="106"/>
      <c r="E863" s="346"/>
      <c r="F863" s="107"/>
      <c r="G863" s="108"/>
    </row>
    <row r="864" spans="1:7">
      <c r="A864" s="109" t="s">
        <v>1444</v>
      </c>
      <c r="B864" s="64"/>
      <c r="C864" s="109" t="s">
        <v>1387</v>
      </c>
      <c r="D864" s="106" t="s">
        <v>5</v>
      </c>
      <c r="E864" s="346">
        <v>250</v>
      </c>
      <c r="F864" s="107"/>
      <c r="G864" s="108">
        <f t="shared" ref="G864:G870" si="23">E864*F864</f>
        <v>0</v>
      </c>
    </row>
    <row r="865" spans="1:7">
      <c r="A865" s="109" t="s">
        <v>1445</v>
      </c>
      <c r="B865" s="64"/>
      <c r="C865" s="109" t="s">
        <v>1388</v>
      </c>
      <c r="D865" s="106" t="s">
        <v>5</v>
      </c>
      <c r="E865" s="346">
        <v>300</v>
      </c>
      <c r="F865" s="107"/>
      <c r="G865" s="108">
        <f t="shared" si="23"/>
        <v>0</v>
      </c>
    </row>
    <row r="866" spans="1:7">
      <c r="A866" s="109" t="s">
        <v>1446</v>
      </c>
      <c r="B866" s="64"/>
      <c r="C866" s="109" t="s">
        <v>1389</v>
      </c>
      <c r="D866" s="106" t="s">
        <v>5</v>
      </c>
      <c r="E866" s="346">
        <v>150</v>
      </c>
      <c r="F866" s="107"/>
      <c r="G866" s="108">
        <f t="shared" si="23"/>
        <v>0</v>
      </c>
    </row>
    <row r="867" spans="1:7">
      <c r="A867" s="109" t="s">
        <v>1447</v>
      </c>
      <c r="B867" s="64"/>
      <c r="C867" s="109" t="s">
        <v>1390</v>
      </c>
      <c r="D867" s="106" t="s">
        <v>5</v>
      </c>
      <c r="E867" s="346">
        <v>300</v>
      </c>
      <c r="F867" s="107"/>
      <c r="G867" s="108">
        <f t="shared" si="23"/>
        <v>0</v>
      </c>
    </row>
    <row r="868" spans="1:7">
      <c r="A868" s="109" t="s">
        <v>1448</v>
      </c>
      <c r="B868" s="64"/>
      <c r="C868" s="109" t="s">
        <v>1391</v>
      </c>
      <c r="D868" s="106" t="s">
        <v>5</v>
      </c>
      <c r="E868" s="346">
        <v>250</v>
      </c>
      <c r="F868" s="107"/>
      <c r="G868" s="108">
        <f t="shared" si="23"/>
        <v>0</v>
      </c>
    </row>
    <row r="869" spans="1:7">
      <c r="A869" s="109" t="s">
        <v>1449</v>
      </c>
      <c r="B869" s="64"/>
      <c r="C869" s="109" t="s">
        <v>1392</v>
      </c>
      <c r="D869" s="106" t="s">
        <v>5</v>
      </c>
      <c r="E869" s="346">
        <v>200</v>
      </c>
      <c r="F869" s="107"/>
      <c r="G869" s="108">
        <f t="shared" si="23"/>
        <v>0</v>
      </c>
    </row>
    <row r="870" spans="1:7">
      <c r="A870" s="109" t="s">
        <v>1450</v>
      </c>
      <c r="B870" s="64"/>
      <c r="C870" s="109" t="s">
        <v>1393</v>
      </c>
      <c r="D870" s="106" t="s">
        <v>5</v>
      </c>
      <c r="E870" s="346">
        <v>50</v>
      </c>
      <c r="F870" s="107"/>
      <c r="G870" s="108">
        <f t="shared" si="23"/>
        <v>0</v>
      </c>
    </row>
    <row r="871" spans="1:7" ht="23.4">
      <c r="A871" s="104" t="s">
        <v>1394</v>
      </c>
      <c r="B871" s="68" t="s">
        <v>1382</v>
      </c>
      <c r="C871" s="112" t="s">
        <v>1395</v>
      </c>
      <c r="D871" s="113"/>
      <c r="E871" s="346"/>
      <c r="F871" s="107"/>
      <c r="G871" s="108"/>
    </row>
    <row r="872" spans="1:7" ht="22.8">
      <c r="A872" s="103"/>
      <c r="B872" s="64" t="s">
        <v>12</v>
      </c>
      <c r="C872" s="26" t="s">
        <v>1396</v>
      </c>
      <c r="D872" s="113"/>
      <c r="E872" s="346"/>
      <c r="F872" s="107"/>
      <c r="G872" s="108"/>
    </row>
    <row r="873" spans="1:7">
      <c r="A873" s="103" t="s">
        <v>1397</v>
      </c>
      <c r="B873" s="64"/>
      <c r="C873" s="114" t="s">
        <v>1398</v>
      </c>
      <c r="D873" s="113"/>
      <c r="E873" s="346"/>
      <c r="F873" s="107"/>
      <c r="G873" s="108"/>
    </row>
    <row r="874" spans="1:7">
      <c r="A874" s="109" t="s">
        <v>1451</v>
      </c>
      <c r="B874" s="64"/>
      <c r="C874" s="26" t="s">
        <v>1399</v>
      </c>
      <c r="D874" s="113" t="s">
        <v>92</v>
      </c>
      <c r="E874" s="346">
        <v>3</v>
      </c>
      <c r="F874" s="107"/>
      <c r="G874" s="108">
        <f t="shared" ref="G874:G916" si="24">E874*F874</f>
        <v>0</v>
      </c>
    </row>
    <row r="875" spans="1:7">
      <c r="A875" s="109" t="s">
        <v>1452</v>
      </c>
      <c r="B875" s="64"/>
      <c r="C875" s="26" t="s">
        <v>1400</v>
      </c>
      <c r="D875" s="113" t="s">
        <v>92</v>
      </c>
      <c r="E875" s="346">
        <v>3</v>
      </c>
      <c r="F875" s="107"/>
      <c r="G875" s="108">
        <f t="shared" si="24"/>
        <v>0</v>
      </c>
    </row>
    <row r="876" spans="1:7">
      <c r="A876" s="109" t="s">
        <v>1453</v>
      </c>
      <c r="B876" s="64"/>
      <c r="C876" s="26" t="s">
        <v>1401</v>
      </c>
      <c r="D876" s="113" t="s">
        <v>92</v>
      </c>
      <c r="E876" s="346">
        <v>4</v>
      </c>
      <c r="F876" s="107"/>
      <c r="G876" s="108">
        <f t="shared" si="24"/>
        <v>0</v>
      </c>
    </row>
    <row r="877" spans="1:7">
      <c r="A877" s="109" t="s">
        <v>1454</v>
      </c>
      <c r="B877" s="64"/>
      <c r="C877" s="26" t="s">
        <v>1402</v>
      </c>
      <c r="D877" s="113" t="s">
        <v>92</v>
      </c>
      <c r="E877" s="346">
        <v>3</v>
      </c>
      <c r="F877" s="107"/>
      <c r="G877" s="108">
        <f t="shared" si="24"/>
        <v>0</v>
      </c>
    </row>
    <row r="878" spans="1:7">
      <c r="A878" s="109" t="s">
        <v>1455</v>
      </c>
      <c r="B878" s="64"/>
      <c r="C878" s="26" t="s">
        <v>1403</v>
      </c>
      <c r="D878" s="113" t="s">
        <v>92</v>
      </c>
      <c r="E878" s="346">
        <v>2</v>
      </c>
      <c r="F878" s="107"/>
      <c r="G878" s="108">
        <f t="shared" si="24"/>
        <v>0</v>
      </c>
    </row>
    <row r="879" spans="1:7">
      <c r="A879" s="109" t="s">
        <v>1456</v>
      </c>
      <c r="B879" s="64"/>
      <c r="C879" s="26" t="s">
        <v>1404</v>
      </c>
      <c r="D879" s="113" t="s">
        <v>92</v>
      </c>
      <c r="E879" s="346">
        <v>3</v>
      </c>
      <c r="F879" s="107"/>
      <c r="G879" s="108">
        <f t="shared" si="24"/>
        <v>0</v>
      </c>
    </row>
    <row r="880" spans="1:7">
      <c r="A880" s="109" t="s">
        <v>1457</v>
      </c>
      <c r="B880" s="64"/>
      <c r="C880" s="26" t="s">
        <v>1405</v>
      </c>
      <c r="D880" s="113" t="s">
        <v>92</v>
      </c>
      <c r="E880" s="346">
        <v>5</v>
      </c>
      <c r="F880" s="107"/>
      <c r="G880" s="108">
        <f t="shared" si="24"/>
        <v>0</v>
      </c>
    </row>
    <row r="881" spans="1:7">
      <c r="A881" s="109" t="s">
        <v>1458</v>
      </c>
      <c r="B881" s="64"/>
      <c r="C881" s="26" t="s">
        <v>1406</v>
      </c>
      <c r="D881" s="113" t="s">
        <v>92</v>
      </c>
      <c r="E881" s="346">
        <v>3</v>
      </c>
      <c r="F881" s="107"/>
      <c r="G881" s="108">
        <f t="shared" si="24"/>
        <v>0</v>
      </c>
    </row>
    <row r="882" spans="1:7">
      <c r="A882" s="109" t="s">
        <v>1459</v>
      </c>
      <c r="B882" s="64"/>
      <c r="C882" s="26" t="s">
        <v>1407</v>
      </c>
      <c r="D882" s="113" t="s">
        <v>92</v>
      </c>
      <c r="E882" s="346">
        <v>6</v>
      </c>
      <c r="F882" s="107"/>
      <c r="G882" s="108">
        <f t="shared" si="24"/>
        <v>0</v>
      </c>
    </row>
    <row r="883" spans="1:7">
      <c r="A883" s="109" t="s">
        <v>1460</v>
      </c>
      <c r="B883" s="64"/>
      <c r="C883" s="26" t="s">
        <v>1408</v>
      </c>
      <c r="D883" s="113" t="s">
        <v>92</v>
      </c>
      <c r="E883" s="346">
        <v>3</v>
      </c>
      <c r="F883" s="107"/>
      <c r="G883" s="108">
        <f t="shared" si="24"/>
        <v>0</v>
      </c>
    </row>
    <row r="884" spans="1:7">
      <c r="A884" s="109" t="s">
        <v>1461</v>
      </c>
      <c r="B884" s="64"/>
      <c r="C884" s="26" t="s">
        <v>1409</v>
      </c>
      <c r="D884" s="113" t="s">
        <v>92</v>
      </c>
      <c r="E884" s="346">
        <v>1</v>
      </c>
      <c r="F884" s="107"/>
      <c r="G884" s="108">
        <f t="shared" si="24"/>
        <v>0</v>
      </c>
    </row>
    <row r="885" spans="1:7">
      <c r="A885" s="109" t="s">
        <v>1462</v>
      </c>
      <c r="B885" s="64"/>
      <c r="C885" s="26" t="s">
        <v>1410</v>
      </c>
      <c r="D885" s="113" t="s">
        <v>92</v>
      </c>
      <c r="E885" s="346">
        <v>3</v>
      </c>
      <c r="F885" s="107"/>
      <c r="G885" s="108">
        <f t="shared" si="24"/>
        <v>0</v>
      </c>
    </row>
    <row r="886" spans="1:7" ht="22.8">
      <c r="A886" s="103" t="s">
        <v>1463</v>
      </c>
      <c r="B886" s="64"/>
      <c r="C886" s="115" t="s">
        <v>1411</v>
      </c>
      <c r="D886" s="113"/>
      <c r="E886" s="346"/>
      <c r="F886" s="107"/>
      <c r="G886" s="108">
        <f t="shared" si="24"/>
        <v>0</v>
      </c>
    </row>
    <row r="887" spans="1:7">
      <c r="A887" s="109" t="s">
        <v>1464</v>
      </c>
      <c r="B887" s="64"/>
      <c r="C887" s="26" t="s">
        <v>1412</v>
      </c>
      <c r="D887" s="113" t="s">
        <v>92</v>
      </c>
      <c r="E887" s="346">
        <v>5</v>
      </c>
      <c r="F887" s="107"/>
      <c r="G887" s="108">
        <f t="shared" si="24"/>
        <v>0</v>
      </c>
    </row>
    <row r="888" spans="1:7">
      <c r="A888" s="109" t="s">
        <v>1465</v>
      </c>
      <c r="B888" s="64"/>
      <c r="C888" s="26" t="s">
        <v>1413</v>
      </c>
      <c r="D888" s="113" t="s">
        <v>92</v>
      </c>
      <c r="E888" s="346">
        <v>10</v>
      </c>
      <c r="F888" s="107"/>
      <c r="G888" s="108">
        <f t="shared" si="24"/>
        <v>0</v>
      </c>
    </row>
    <row r="889" spans="1:7">
      <c r="A889" s="109" t="s">
        <v>1466</v>
      </c>
      <c r="B889" s="64"/>
      <c r="C889" s="26" t="s">
        <v>1414</v>
      </c>
      <c r="D889" s="113" t="s">
        <v>92</v>
      </c>
      <c r="E889" s="346">
        <v>10</v>
      </c>
      <c r="F889" s="107"/>
      <c r="G889" s="108">
        <f t="shared" si="24"/>
        <v>0</v>
      </c>
    </row>
    <row r="890" spans="1:7" ht="22.8">
      <c r="A890" s="103" t="s">
        <v>1467</v>
      </c>
      <c r="B890" s="64"/>
      <c r="C890" s="115" t="s">
        <v>1415</v>
      </c>
      <c r="D890" s="113"/>
      <c r="E890" s="346"/>
      <c r="F890" s="107"/>
      <c r="G890" s="108">
        <f t="shared" si="24"/>
        <v>0</v>
      </c>
    </row>
    <row r="891" spans="1:7">
      <c r="A891" s="109" t="s">
        <v>1468</v>
      </c>
      <c r="B891" s="64"/>
      <c r="C891" s="26" t="s">
        <v>1416</v>
      </c>
      <c r="D891" s="113" t="s">
        <v>92</v>
      </c>
      <c r="E891" s="346">
        <v>2</v>
      </c>
      <c r="F891" s="107"/>
      <c r="G891" s="108">
        <f t="shared" si="24"/>
        <v>0</v>
      </c>
    </row>
    <row r="892" spans="1:7">
      <c r="A892" s="109" t="s">
        <v>1469</v>
      </c>
      <c r="B892" s="64"/>
      <c r="C892" s="26" t="s">
        <v>1417</v>
      </c>
      <c r="D892" s="113" t="s">
        <v>92</v>
      </c>
      <c r="E892" s="346">
        <v>2</v>
      </c>
      <c r="F892" s="107"/>
      <c r="G892" s="108">
        <f t="shared" si="24"/>
        <v>0</v>
      </c>
    </row>
    <row r="893" spans="1:7">
      <c r="A893" s="109" t="s">
        <v>1470</v>
      </c>
      <c r="B893" s="64"/>
      <c r="C893" s="26" t="s">
        <v>1418</v>
      </c>
      <c r="D893" s="113" t="s">
        <v>92</v>
      </c>
      <c r="E893" s="346">
        <v>2</v>
      </c>
      <c r="F893" s="107"/>
      <c r="G893" s="108">
        <f t="shared" si="24"/>
        <v>0</v>
      </c>
    </row>
    <row r="894" spans="1:7">
      <c r="A894" s="109" t="s">
        <v>1471</v>
      </c>
      <c r="B894" s="64"/>
      <c r="C894" s="26" t="s">
        <v>1419</v>
      </c>
      <c r="D894" s="113" t="s">
        <v>92</v>
      </c>
      <c r="E894" s="346">
        <v>1</v>
      </c>
      <c r="F894" s="107"/>
      <c r="G894" s="108">
        <f t="shared" si="24"/>
        <v>0</v>
      </c>
    </row>
    <row r="895" spans="1:7">
      <c r="A895" s="109" t="s">
        <v>1472</v>
      </c>
      <c r="B895" s="64"/>
      <c r="C895" s="26" t="s">
        <v>1420</v>
      </c>
      <c r="D895" s="113" t="s">
        <v>92</v>
      </c>
      <c r="E895" s="346">
        <v>2</v>
      </c>
      <c r="F895" s="107"/>
      <c r="G895" s="108">
        <f t="shared" si="24"/>
        <v>0</v>
      </c>
    </row>
    <row r="896" spans="1:7">
      <c r="A896" s="109" t="s">
        <v>1473</v>
      </c>
      <c r="B896" s="64"/>
      <c r="C896" s="26" t="s">
        <v>1421</v>
      </c>
      <c r="D896" s="113" t="s">
        <v>92</v>
      </c>
      <c r="E896" s="346">
        <v>2</v>
      </c>
      <c r="F896" s="107"/>
      <c r="G896" s="108">
        <f t="shared" si="24"/>
        <v>0</v>
      </c>
    </row>
    <row r="897" spans="1:7">
      <c r="A897" s="109" t="s">
        <v>1474</v>
      </c>
      <c r="B897" s="64"/>
      <c r="C897" s="26" t="s">
        <v>1422</v>
      </c>
      <c r="D897" s="113" t="s">
        <v>92</v>
      </c>
      <c r="E897" s="346">
        <v>2</v>
      </c>
      <c r="F897" s="107"/>
      <c r="G897" s="108">
        <f t="shared" si="24"/>
        <v>0</v>
      </c>
    </row>
    <row r="898" spans="1:7">
      <c r="A898" s="109" t="s">
        <v>1475</v>
      </c>
      <c r="B898" s="64"/>
      <c r="C898" s="26" t="s">
        <v>1423</v>
      </c>
      <c r="D898" s="113" t="s">
        <v>92</v>
      </c>
      <c r="E898" s="346">
        <v>1</v>
      </c>
      <c r="F898" s="107"/>
      <c r="G898" s="108">
        <f t="shared" si="24"/>
        <v>0</v>
      </c>
    </row>
    <row r="899" spans="1:7">
      <c r="A899" s="109" t="s">
        <v>1476</v>
      </c>
      <c r="B899" s="64"/>
      <c r="C899" s="26" t="s">
        <v>1424</v>
      </c>
      <c r="D899" s="113" t="s">
        <v>92</v>
      </c>
      <c r="E899" s="346">
        <v>2</v>
      </c>
      <c r="F899" s="107"/>
      <c r="G899" s="108">
        <f t="shared" si="24"/>
        <v>0</v>
      </c>
    </row>
    <row r="900" spans="1:7">
      <c r="A900" s="109" t="s">
        <v>1477</v>
      </c>
      <c r="B900" s="64"/>
      <c r="C900" s="26" t="s">
        <v>1425</v>
      </c>
      <c r="D900" s="113" t="s">
        <v>92</v>
      </c>
      <c r="E900" s="346">
        <v>2</v>
      </c>
      <c r="F900" s="107"/>
      <c r="G900" s="108">
        <f t="shared" si="24"/>
        <v>0</v>
      </c>
    </row>
    <row r="901" spans="1:7">
      <c r="A901" s="109" t="s">
        <v>1478</v>
      </c>
      <c r="B901" s="64"/>
      <c r="C901" s="26" t="s">
        <v>1426</v>
      </c>
      <c r="D901" s="113" t="s">
        <v>92</v>
      </c>
      <c r="E901" s="346">
        <v>2</v>
      </c>
      <c r="F901" s="107"/>
      <c r="G901" s="108">
        <f t="shared" si="24"/>
        <v>0</v>
      </c>
    </row>
    <row r="902" spans="1:7">
      <c r="A902" s="109" t="s">
        <v>1479</v>
      </c>
      <c r="B902" s="64"/>
      <c r="C902" s="26" t="s">
        <v>1427</v>
      </c>
      <c r="D902" s="113" t="s">
        <v>92</v>
      </c>
      <c r="E902" s="346">
        <v>1</v>
      </c>
      <c r="F902" s="107"/>
      <c r="G902" s="108">
        <f t="shared" si="24"/>
        <v>0</v>
      </c>
    </row>
    <row r="903" spans="1:7">
      <c r="A903" s="109" t="s">
        <v>1480</v>
      </c>
      <c r="B903" s="64"/>
      <c r="C903" s="26" t="s">
        <v>1428</v>
      </c>
      <c r="D903" s="113" t="s">
        <v>92</v>
      </c>
      <c r="E903" s="346">
        <v>2</v>
      </c>
      <c r="F903" s="107"/>
      <c r="G903" s="108">
        <f t="shared" si="24"/>
        <v>0</v>
      </c>
    </row>
    <row r="904" spans="1:7">
      <c r="A904" s="109" t="s">
        <v>1481</v>
      </c>
      <c r="B904" s="64"/>
      <c r="C904" s="26" t="s">
        <v>1429</v>
      </c>
      <c r="D904" s="113" t="s">
        <v>92</v>
      </c>
      <c r="E904" s="346">
        <v>2</v>
      </c>
      <c r="F904" s="107"/>
      <c r="G904" s="108">
        <f t="shared" si="24"/>
        <v>0</v>
      </c>
    </row>
    <row r="905" spans="1:7">
      <c r="A905" s="109" t="s">
        <v>1482</v>
      </c>
      <c r="B905" s="64"/>
      <c r="C905" s="26" t="s">
        <v>1430</v>
      </c>
      <c r="D905" s="113" t="s">
        <v>92</v>
      </c>
      <c r="E905" s="346">
        <v>2</v>
      </c>
      <c r="F905" s="107"/>
      <c r="G905" s="108">
        <f t="shared" si="24"/>
        <v>0</v>
      </c>
    </row>
    <row r="906" spans="1:7">
      <c r="A906" s="109" t="s">
        <v>1483</v>
      </c>
      <c r="B906" s="64"/>
      <c r="C906" s="26" t="s">
        <v>1431</v>
      </c>
      <c r="D906" s="113" t="s">
        <v>92</v>
      </c>
      <c r="E906" s="346">
        <v>1</v>
      </c>
      <c r="F906" s="107"/>
      <c r="G906" s="108">
        <f t="shared" si="24"/>
        <v>0</v>
      </c>
    </row>
    <row r="907" spans="1:7" ht="22.8">
      <c r="A907" s="103" t="s">
        <v>1484</v>
      </c>
      <c r="B907" s="64"/>
      <c r="C907" s="115" t="s">
        <v>1432</v>
      </c>
      <c r="D907" s="113"/>
      <c r="E907" s="346"/>
      <c r="F907" s="107"/>
      <c r="G907" s="108">
        <f t="shared" si="24"/>
        <v>0</v>
      </c>
    </row>
    <row r="908" spans="1:7">
      <c r="A908" s="109" t="s">
        <v>1485</v>
      </c>
      <c r="B908" s="64"/>
      <c r="C908" s="26" t="s">
        <v>1433</v>
      </c>
      <c r="D908" s="113" t="s">
        <v>92</v>
      </c>
      <c r="E908" s="346">
        <v>8</v>
      </c>
      <c r="F908" s="107"/>
      <c r="G908" s="108">
        <f t="shared" si="24"/>
        <v>0</v>
      </c>
    </row>
    <row r="909" spans="1:7">
      <c r="A909" s="109" t="s">
        <v>1486</v>
      </c>
      <c r="B909" s="64"/>
      <c r="C909" s="26" t="s">
        <v>1434</v>
      </c>
      <c r="D909" s="113" t="s">
        <v>92</v>
      </c>
      <c r="E909" s="346">
        <v>4</v>
      </c>
      <c r="F909" s="107"/>
      <c r="G909" s="108">
        <f t="shared" si="24"/>
        <v>0</v>
      </c>
    </row>
    <row r="910" spans="1:7">
      <c r="A910" s="109" t="s">
        <v>1487</v>
      </c>
      <c r="B910" s="64"/>
      <c r="C910" s="26" t="s">
        <v>1435</v>
      </c>
      <c r="D910" s="113" t="s">
        <v>92</v>
      </c>
      <c r="E910" s="346">
        <v>4</v>
      </c>
      <c r="F910" s="107"/>
      <c r="G910" s="108">
        <f t="shared" si="24"/>
        <v>0</v>
      </c>
    </row>
    <row r="911" spans="1:7">
      <c r="A911" s="109" t="s">
        <v>1488</v>
      </c>
      <c r="B911" s="64"/>
      <c r="C911" s="26" t="s">
        <v>1436</v>
      </c>
      <c r="D911" s="113" t="s">
        <v>92</v>
      </c>
      <c r="E911" s="346">
        <v>2</v>
      </c>
      <c r="F911" s="107"/>
      <c r="G911" s="108">
        <f t="shared" si="24"/>
        <v>0</v>
      </c>
    </row>
    <row r="912" spans="1:7" ht="12">
      <c r="A912" s="104">
        <v>12.6</v>
      </c>
      <c r="B912" s="64"/>
      <c r="C912" s="101" t="s">
        <v>1437</v>
      </c>
      <c r="D912" s="113"/>
      <c r="E912" s="346"/>
      <c r="F912" s="107"/>
      <c r="G912" s="108">
        <f t="shared" si="24"/>
        <v>0</v>
      </c>
    </row>
    <row r="913" spans="1:7">
      <c r="A913" s="109" t="s">
        <v>1489</v>
      </c>
      <c r="B913" s="64"/>
      <c r="C913" s="26" t="s">
        <v>1438</v>
      </c>
      <c r="D913" s="113"/>
      <c r="E913" s="346"/>
      <c r="F913" s="107"/>
      <c r="G913" s="108">
        <f t="shared" si="24"/>
        <v>0</v>
      </c>
    </row>
    <row r="914" spans="1:7" ht="22.8">
      <c r="A914" s="109" t="s">
        <v>1490</v>
      </c>
      <c r="B914" s="64" t="s">
        <v>1439</v>
      </c>
      <c r="C914" s="26" t="s">
        <v>1440</v>
      </c>
      <c r="D914" s="113" t="s">
        <v>342</v>
      </c>
      <c r="E914" s="346">
        <v>40</v>
      </c>
      <c r="F914" s="107"/>
      <c r="G914" s="108">
        <f t="shared" si="24"/>
        <v>0</v>
      </c>
    </row>
    <row r="915" spans="1:7" ht="12">
      <c r="A915" s="104">
        <v>12.7</v>
      </c>
      <c r="B915" s="116"/>
      <c r="C915" s="105" t="s">
        <v>1441</v>
      </c>
      <c r="D915" s="106"/>
      <c r="E915" s="346"/>
      <c r="F915" s="107"/>
      <c r="G915" s="108">
        <f t="shared" si="24"/>
        <v>0</v>
      </c>
    </row>
    <row r="916" spans="1:7" ht="34.200000000000003">
      <c r="A916" s="109" t="s">
        <v>1491</v>
      </c>
      <c r="B916" s="110"/>
      <c r="C916" s="38" t="s">
        <v>1442</v>
      </c>
      <c r="D916" s="106" t="s">
        <v>178</v>
      </c>
      <c r="E916" s="346">
        <v>6</v>
      </c>
      <c r="F916" s="107">
        <v>50000</v>
      </c>
      <c r="G916" s="108">
        <f t="shared" si="24"/>
        <v>300000</v>
      </c>
    </row>
    <row r="917" spans="1:7" ht="12">
      <c r="A917" s="271" t="s">
        <v>632</v>
      </c>
      <c r="B917" s="272"/>
      <c r="C917" s="272"/>
      <c r="D917" s="272"/>
      <c r="E917" s="316"/>
      <c r="F917" s="273"/>
      <c r="G917" s="117"/>
    </row>
    <row r="918" spans="1:7" ht="12">
      <c r="A918" s="94">
        <v>13</v>
      </c>
      <c r="B918" s="95"/>
      <c r="C918" s="96" t="s">
        <v>1562</v>
      </c>
      <c r="D918" s="97"/>
      <c r="E918" s="345"/>
      <c r="F918" s="98"/>
      <c r="G918" s="99"/>
    </row>
    <row r="919" spans="1:7" ht="23.4">
      <c r="A919" s="100" t="s">
        <v>1492</v>
      </c>
      <c r="B919" s="68" t="s">
        <v>1331</v>
      </c>
      <c r="C919" s="101" t="s">
        <v>612</v>
      </c>
      <c r="D919" s="64"/>
      <c r="E919" s="333"/>
      <c r="F919" s="102"/>
      <c r="G919" s="85">
        <v>0</v>
      </c>
    </row>
    <row r="920" spans="1:7" ht="22.8">
      <c r="A920" s="103" t="s">
        <v>617</v>
      </c>
      <c r="B920" s="64" t="s">
        <v>613</v>
      </c>
      <c r="C920" s="26" t="s">
        <v>1333</v>
      </c>
      <c r="D920" s="64" t="s">
        <v>5</v>
      </c>
      <c r="E920" s="333">
        <v>1250</v>
      </c>
      <c r="F920" s="102"/>
      <c r="G920" s="108">
        <f t="shared" ref="G920:G928" si="25">E920*F920</f>
        <v>0</v>
      </c>
    </row>
    <row r="921" spans="1:7">
      <c r="A921" s="103" t="s">
        <v>618</v>
      </c>
      <c r="B921" s="64"/>
      <c r="C921" s="26" t="s">
        <v>1493</v>
      </c>
      <c r="D921" s="64" t="s">
        <v>92</v>
      </c>
      <c r="E921" s="333">
        <v>3</v>
      </c>
      <c r="F921" s="102"/>
      <c r="G921" s="108">
        <f t="shared" si="25"/>
        <v>0</v>
      </c>
    </row>
    <row r="922" spans="1:7">
      <c r="A922" s="103" t="s">
        <v>1494</v>
      </c>
      <c r="B922" s="64"/>
      <c r="C922" s="26" t="s">
        <v>1495</v>
      </c>
      <c r="D922" s="64" t="s">
        <v>92</v>
      </c>
      <c r="E922" s="333">
        <v>2</v>
      </c>
      <c r="F922" s="102"/>
      <c r="G922" s="108">
        <f t="shared" si="25"/>
        <v>0</v>
      </c>
    </row>
    <row r="923" spans="1:7">
      <c r="A923" s="103" t="s">
        <v>1496</v>
      </c>
      <c r="B923" s="64"/>
      <c r="C923" s="26" t="s">
        <v>1497</v>
      </c>
      <c r="D923" s="64" t="s">
        <v>92</v>
      </c>
      <c r="E923" s="333">
        <v>1</v>
      </c>
      <c r="F923" s="102"/>
      <c r="G923" s="108">
        <f t="shared" si="25"/>
        <v>0</v>
      </c>
    </row>
    <row r="924" spans="1:7" ht="24">
      <c r="A924" s="104" t="s">
        <v>1498</v>
      </c>
      <c r="B924" s="118" t="s">
        <v>1335</v>
      </c>
      <c r="C924" s="105" t="s">
        <v>52</v>
      </c>
      <c r="D924" s="106"/>
      <c r="E924" s="346"/>
      <c r="F924" s="107"/>
      <c r="G924" s="108">
        <f t="shared" si="25"/>
        <v>0</v>
      </c>
    </row>
    <row r="925" spans="1:7" ht="34.200000000000003">
      <c r="A925" s="109" t="s">
        <v>622</v>
      </c>
      <c r="B925" s="110"/>
      <c r="C925" s="38" t="s">
        <v>1337</v>
      </c>
      <c r="D925" s="106"/>
      <c r="E925" s="346"/>
      <c r="F925" s="107"/>
      <c r="G925" s="108">
        <f t="shared" si="25"/>
        <v>0</v>
      </c>
    </row>
    <row r="926" spans="1:7">
      <c r="A926" s="109"/>
      <c r="B926" s="110"/>
      <c r="C926" s="38" t="s">
        <v>1338</v>
      </c>
      <c r="D926" s="106"/>
      <c r="E926" s="346"/>
      <c r="F926" s="107"/>
      <c r="G926" s="108">
        <f t="shared" si="25"/>
        <v>0</v>
      </c>
    </row>
    <row r="927" spans="1:7">
      <c r="A927" s="109" t="s">
        <v>623</v>
      </c>
      <c r="B927" s="110" t="s">
        <v>1340</v>
      </c>
      <c r="C927" s="38" t="s">
        <v>1341</v>
      </c>
      <c r="D927" s="106" t="s">
        <v>5</v>
      </c>
      <c r="E927" s="346">
        <v>100</v>
      </c>
      <c r="F927" s="107"/>
      <c r="G927" s="108">
        <f t="shared" si="25"/>
        <v>0</v>
      </c>
    </row>
    <row r="928" spans="1:7">
      <c r="A928" s="109" t="s">
        <v>624</v>
      </c>
      <c r="B928" s="110"/>
      <c r="C928" s="38" t="s">
        <v>1343</v>
      </c>
      <c r="D928" s="106" t="s">
        <v>5</v>
      </c>
      <c r="E928" s="346">
        <v>1150</v>
      </c>
      <c r="F928" s="107"/>
      <c r="G928" s="108">
        <f t="shared" si="25"/>
        <v>0</v>
      </c>
    </row>
    <row r="929" spans="1:7">
      <c r="A929" s="109" t="s">
        <v>625</v>
      </c>
      <c r="B929" s="110"/>
      <c r="C929" s="38" t="s">
        <v>1345</v>
      </c>
      <c r="D929" s="106" t="s">
        <v>5</v>
      </c>
      <c r="E929" s="346">
        <v>0</v>
      </c>
      <c r="F929" s="107"/>
      <c r="G929" s="108" t="s">
        <v>237</v>
      </c>
    </row>
    <row r="930" spans="1:7">
      <c r="A930" s="109" t="s">
        <v>626</v>
      </c>
      <c r="B930" s="110"/>
      <c r="C930" s="38" t="s">
        <v>1347</v>
      </c>
      <c r="D930" s="106" t="s">
        <v>5</v>
      </c>
      <c r="E930" s="346">
        <v>0</v>
      </c>
      <c r="F930" s="107"/>
      <c r="G930" s="108" t="s">
        <v>237</v>
      </c>
    </row>
    <row r="931" spans="1:7">
      <c r="A931" s="109"/>
      <c r="B931" s="110"/>
      <c r="C931" s="38" t="s">
        <v>1499</v>
      </c>
      <c r="D931" s="106"/>
      <c r="E931" s="346"/>
      <c r="F931" s="107"/>
      <c r="G931" s="108"/>
    </row>
    <row r="932" spans="1:7">
      <c r="A932" s="109" t="s">
        <v>627</v>
      </c>
      <c r="B932" s="110" t="s">
        <v>1350</v>
      </c>
      <c r="C932" s="38" t="s">
        <v>1351</v>
      </c>
      <c r="D932" s="106" t="s">
        <v>342</v>
      </c>
      <c r="E932" s="346">
        <v>722</v>
      </c>
      <c r="F932" s="107"/>
      <c r="G932" s="108">
        <f>E932*F932</f>
        <v>0</v>
      </c>
    </row>
    <row r="933" spans="1:7">
      <c r="A933" s="109" t="s">
        <v>1500</v>
      </c>
      <c r="B933" s="110" t="s">
        <v>1353</v>
      </c>
      <c r="C933" s="38" t="s">
        <v>1354</v>
      </c>
      <c r="D933" s="106" t="s">
        <v>342</v>
      </c>
      <c r="E933" s="346">
        <v>413</v>
      </c>
      <c r="F933" s="107"/>
      <c r="G933" s="108">
        <f>E933*F933</f>
        <v>0</v>
      </c>
    </row>
    <row r="934" spans="1:7" ht="34.200000000000003">
      <c r="A934" s="109" t="s">
        <v>1501</v>
      </c>
      <c r="B934" s="110"/>
      <c r="C934" s="38" t="s">
        <v>1356</v>
      </c>
      <c r="D934" s="106" t="s">
        <v>342</v>
      </c>
      <c r="E934" s="346"/>
      <c r="F934" s="107"/>
      <c r="G934" s="108" t="s">
        <v>237</v>
      </c>
    </row>
    <row r="935" spans="1:7">
      <c r="A935" s="109" t="s">
        <v>1502</v>
      </c>
      <c r="B935" s="110" t="s">
        <v>1358</v>
      </c>
      <c r="C935" s="38" t="s">
        <v>1359</v>
      </c>
      <c r="D935" s="106" t="s">
        <v>342</v>
      </c>
      <c r="E935" s="346">
        <v>0</v>
      </c>
      <c r="F935" s="107"/>
      <c r="G935" s="108" t="s">
        <v>237</v>
      </c>
    </row>
    <row r="936" spans="1:7">
      <c r="A936" s="109" t="s">
        <v>1503</v>
      </c>
      <c r="B936" s="110" t="s">
        <v>1358</v>
      </c>
      <c r="C936" s="38" t="s">
        <v>1361</v>
      </c>
      <c r="D936" s="106" t="s">
        <v>342</v>
      </c>
      <c r="E936" s="346">
        <v>0</v>
      </c>
      <c r="F936" s="107"/>
      <c r="G936" s="108" t="s">
        <v>237</v>
      </c>
    </row>
    <row r="937" spans="1:7" ht="22.8">
      <c r="A937" s="109" t="s">
        <v>1504</v>
      </c>
      <c r="B937" s="110" t="s">
        <v>1363</v>
      </c>
      <c r="C937" s="38" t="s">
        <v>1364</v>
      </c>
      <c r="D937" s="106" t="s">
        <v>5</v>
      </c>
      <c r="E937" s="346">
        <v>1250</v>
      </c>
      <c r="F937" s="107"/>
      <c r="G937" s="108">
        <f t="shared" ref="G937:G947" si="26">E937*F937</f>
        <v>0</v>
      </c>
    </row>
    <row r="938" spans="1:7" ht="22.8">
      <c r="A938" s="109" t="s">
        <v>1505</v>
      </c>
      <c r="B938" s="110" t="s">
        <v>1365</v>
      </c>
      <c r="C938" s="38" t="s">
        <v>1506</v>
      </c>
      <c r="D938" s="106" t="s">
        <v>342</v>
      </c>
      <c r="E938" s="346">
        <v>5.625</v>
      </c>
      <c r="F938" s="107"/>
      <c r="G938" s="108">
        <f t="shared" si="26"/>
        <v>0</v>
      </c>
    </row>
    <row r="939" spans="1:7" ht="22.8">
      <c r="A939" s="109" t="s">
        <v>1507</v>
      </c>
      <c r="B939" s="110" t="s">
        <v>1365</v>
      </c>
      <c r="C939" s="38" t="s">
        <v>1366</v>
      </c>
      <c r="D939" s="106" t="s">
        <v>121</v>
      </c>
      <c r="E939" s="346">
        <v>1</v>
      </c>
      <c r="F939" s="107"/>
      <c r="G939" s="108">
        <f t="shared" si="26"/>
        <v>0</v>
      </c>
    </row>
    <row r="940" spans="1:7" ht="23.4">
      <c r="A940" s="104" t="s">
        <v>1508</v>
      </c>
      <c r="B940" s="111" t="s">
        <v>1368</v>
      </c>
      <c r="C940" s="105" t="s">
        <v>1369</v>
      </c>
      <c r="D940" s="106"/>
      <c r="E940" s="346"/>
      <c r="F940" s="107"/>
      <c r="G940" s="108">
        <f t="shared" si="26"/>
        <v>0</v>
      </c>
    </row>
    <row r="941" spans="1:7" ht="22.8">
      <c r="A941" s="109"/>
      <c r="B941" s="110"/>
      <c r="C941" s="38" t="s">
        <v>1370</v>
      </c>
      <c r="D941" s="106"/>
      <c r="E941" s="346"/>
      <c r="F941" s="107"/>
      <c r="G941" s="108">
        <f t="shared" si="26"/>
        <v>0</v>
      </c>
    </row>
    <row r="942" spans="1:7">
      <c r="A942" s="109" t="s">
        <v>628</v>
      </c>
      <c r="B942" s="110" t="s">
        <v>9</v>
      </c>
      <c r="C942" s="38" t="s">
        <v>1372</v>
      </c>
      <c r="D942" s="106" t="s">
        <v>342</v>
      </c>
      <c r="E942" s="346">
        <v>451</v>
      </c>
      <c r="F942" s="107"/>
      <c r="G942" s="108">
        <f t="shared" si="26"/>
        <v>0</v>
      </c>
    </row>
    <row r="943" spans="1:7">
      <c r="A943" s="109" t="s">
        <v>629</v>
      </c>
      <c r="B943" s="110" t="s">
        <v>1374</v>
      </c>
      <c r="C943" s="38" t="s">
        <v>1375</v>
      </c>
      <c r="D943" s="106" t="s">
        <v>342</v>
      </c>
      <c r="E943" s="346">
        <v>301</v>
      </c>
      <c r="F943" s="107"/>
      <c r="G943" s="108">
        <f t="shared" si="26"/>
        <v>0</v>
      </c>
    </row>
    <row r="944" spans="1:7" ht="22.8">
      <c r="A944" s="109"/>
      <c r="B944" s="110"/>
      <c r="C944" s="38" t="s">
        <v>1376</v>
      </c>
      <c r="D944" s="106"/>
      <c r="E944" s="346"/>
      <c r="F944" s="107"/>
      <c r="G944" s="108">
        <f t="shared" si="26"/>
        <v>0</v>
      </c>
    </row>
    <row r="945" spans="1:7">
      <c r="A945" s="109" t="s">
        <v>1509</v>
      </c>
      <c r="B945" s="110" t="s">
        <v>9</v>
      </c>
      <c r="C945" s="38" t="s">
        <v>1223</v>
      </c>
      <c r="D945" s="106" t="s">
        <v>342</v>
      </c>
      <c r="E945" s="346">
        <v>165</v>
      </c>
      <c r="F945" s="107"/>
      <c r="G945" s="108">
        <f t="shared" si="26"/>
        <v>0</v>
      </c>
    </row>
    <row r="946" spans="1:7">
      <c r="A946" s="109" t="s">
        <v>1510</v>
      </c>
      <c r="B946" s="110" t="s">
        <v>1374</v>
      </c>
      <c r="C946" s="38" t="s">
        <v>1375</v>
      </c>
      <c r="D946" s="106" t="s">
        <v>342</v>
      </c>
      <c r="E946" s="346">
        <v>110</v>
      </c>
      <c r="F946" s="107"/>
      <c r="G946" s="108">
        <f t="shared" si="26"/>
        <v>0</v>
      </c>
    </row>
    <row r="947" spans="1:7" ht="22.8">
      <c r="A947" s="109" t="s">
        <v>1511</v>
      </c>
      <c r="B947" s="110" t="s">
        <v>1224</v>
      </c>
      <c r="C947" s="38" t="s">
        <v>1380</v>
      </c>
      <c r="D947" s="106" t="s">
        <v>342</v>
      </c>
      <c r="E947" s="346">
        <v>113</v>
      </c>
      <c r="F947" s="107"/>
      <c r="G947" s="108">
        <f t="shared" si="26"/>
        <v>0</v>
      </c>
    </row>
    <row r="948" spans="1:7" ht="23.4">
      <c r="A948" s="104" t="s">
        <v>1512</v>
      </c>
      <c r="B948" s="111" t="s">
        <v>1382</v>
      </c>
      <c r="C948" s="105" t="s">
        <v>1383</v>
      </c>
      <c r="D948" s="106"/>
      <c r="E948" s="346"/>
      <c r="F948" s="107"/>
      <c r="G948" s="108"/>
    </row>
    <row r="949" spans="1:7">
      <c r="A949" s="109" t="s">
        <v>1513</v>
      </c>
      <c r="B949" s="110"/>
      <c r="C949" s="38" t="s">
        <v>1514</v>
      </c>
      <c r="D949" s="106"/>
      <c r="E949" s="346"/>
      <c r="F949" s="107"/>
      <c r="G949" s="108"/>
    </row>
    <row r="950" spans="1:7" ht="22.8">
      <c r="A950" s="109"/>
      <c r="B950" s="110" t="s">
        <v>9</v>
      </c>
      <c r="C950" s="38" t="s">
        <v>1515</v>
      </c>
      <c r="D950" s="106"/>
      <c r="E950" s="346"/>
      <c r="F950" s="107"/>
      <c r="G950" s="108"/>
    </row>
    <row r="951" spans="1:7">
      <c r="A951" s="109" t="s">
        <v>1525</v>
      </c>
      <c r="B951" s="64"/>
      <c r="C951" s="109" t="s">
        <v>1516</v>
      </c>
      <c r="D951" s="106" t="s">
        <v>5</v>
      </c>
      <c r="E951" s="346">
        <v>1250</v>
      </c>
      <c r="F951" s="107"/>
      <c r="G951" s="108">
        <f>E951*F951</f>
        <v>0</v>
      </c>
    </row>
    <row r="952" spans="1:7" ht="23.4">
      <c r="A952" s="104" t="s">
        <v>1524</v>
      </c>
      <c r="B952" s="68" t="s">
        <v>1382</v>
      </c>
      <c r="C952" s="112" t="s">
        <v>1395</v>
      </c>
      <c r="D952" s="113"/>
      <c r="E952" s="346"/>
      <c r="F952" s="107"/>
      <c r="G952" s="108"/>
    </row>
    <row r="953" spans="1:7" ht="22.8">
      <c r="A953" s="103" t="s">
        <v>1526</v>
      </c>
      <c r="B953" s="64"/>
      <c r="C953" s="115" t="s">
        <v>1686</v>
      </c>
      <c r="D953" s="113"/>
      <c r="E953" s="346"/>
      <c r="F953" s="107"/>
      <c r="G953" s="108">
        <v>0</v>
      </c>
    </row>
    <row r="954" spans="1:7">
      <c r="A954" s="109" t="s">
        <v>1527</v>
      </c>
      <c r="B954" s="64"/>
      <c r="C954" s="26" t="s">
        <v>1687</v>
      </c>
      <c r="D954" s="113" t="s">
        <v>92</v>
      </c>
      <c r="E954" s="346">
        <v>7</v>
      </c>
      <c r="F954" s="107"/>
      <c r="G954" s="108">
        <f>E954*F954</f>
        <v>0</v>
      </c>
    </row>
    <row r="955" spans="1:7">
      <c r="A955" s="109" t="s">
        <v>1528</v>
      </c>
      <c r="B955" s="64"/>
      <c r="C955" s="26" t="s">
        <v>1688</v>
      </c>
      <c r="D955" s="113" t="s">
        <v>92</v>
      </c>
      <c r="E955" s="346">
        <v>6</v>
      </c>
      <c r="F955" s="107"/>
      <c r="G955" s="108">
        <f>E955*F955</f>
        <v>0</v>
      </c>
    </row>
    <row r="956" spans="1:7" ht="45.6">
      <c r="A956" s="109" t="s">
        <v>1529</v>
      </c>
      <c r="B956" s="134"/>
      <c r="C956" s="28" t="s">
        <v>1557</v>
      </c>
      <c r="D956" s="31"/>
      <c r="E956" s="347"/>
      <c r="F956" s="133"/>
      <c r="G956" s="108"/>
    </row>
    <row r="957" spans="1:7">
      <c r="A957" s="109" t="s">
        <v>1530</v>
      </c>
      <c r="B957" s="134"/>
      <c r="C957" s="66" t="s">
        <v>1552</v>
      </c>
      <c r="D957" s="31" t="s">
        <v>1536</v>
      </c>
      <c r="E957" s="347">
        <v>6</v>
      </c>
      <c r="F957" s="133"/>
      <c r="G957" s="108">
        <f>E957*F957</f>
        <v>0</v>
      </c>
    </row>
    <row r="958" spans="1:7">
      <c r="A958" s="109" t="s">
        <v>1604</v>
      </c>
      <c r="B958" s="134"/>
      <c r="C958" s="66" t="s">
        <v>1553</v>
      </c>
      <c r="D958" s="31" t="s">
        <v>1536</v>
      </c>
      <c r="E958" s="347">
        <v>6</v>
      </c>
      <c r="F958" s="133"/>
      <c r="G958" s="108">
        <f t="shared" ref="G958:G966" si="27">E958*F958</f>
        <v>0</v>
      </c>
    </row>
    <row r="959" spans="1:7">
      <c r="A959" s="109" t="s">
        <v>1605</v>
      </c>
      <c r="B959" s="134"/>
      <c r="C959" s="66" t="s">
        <v>1556</v>
      </c>
      <c r="D959" s="31" t="s">
        <v>1536</v>
      </c>
      <c r="E959" s="347">
        <v>3</v>
      </c>
      <c r="F959" s="133"/>
      <c r="G959" s="108">
        <f t="shared" si="27"/>
        <v>0</v>
      </c>
    </row>
    <row r="960" spans="1:7">
      <c r="A960" s="109" t="s">
        <v>1606</v>
      </c>
      <c r="B960" s="134"/>
      <c r="C960" s="66" t="s">
        <v>1539</v>
      </c>
      <c r="D960" s="31" t="s">
        <v>1536</v>
      </c>
      <c r="E960" s="347">
        <v>3</v>
      </c>
      <c r="F960" s="133"/>
      <c r="G960" s="108">
        <f t="shared" si="27"/>
        <v>0</v>
      </c>
    </row>
    <row r="961" spans="1:7">
      <c r="A961" s="109" t="s">
        <v>1607</v>
      </c>
      <c r="B961" s="134"/>
      <c r="C961" s="66" t="s">
        <v>1555</v>
      </c>
      <c r="D961" s="31" t="s">
        <v>1536</v>
      </c>
      <c r="E961" s="347">
        <v>6</v>
      </c>
      <c r="F961" s="133"/>
      <c r="G961" s="108">
        <f t="shared" si="27"/>
        <v>0</v>
      </c>
    </row>
    <row r="962" spans="1:7">
      <c r="A962" s="109" t="s">
        <v>1608</v>
      </c>
      <c r="B962" s="134"/>
      <c r="C962" s="66" t="s">
        <v>1554</v>
      </c>
      <c r="D962" s="31" t="s">
        <v>1536</v>
      </c>
      <c r="E962" s="347">
        <v>3</v>
      </c>
      <c r="F962" s="133"/>
      <c r="G962" s="108">
        <f t="shared" si="27"/>
        <v>0</v>
      </c>
    </row>
    <row r="963" spans="1:7">
      <c r="A963" s="109" t="s">
        <v>1609</v>
      </c>
      <c r="B963" s="134"/>
      <c r="C963" s="66" t="s">
        <v>1540</v>
      </c>
      <c r="D963" s="31" t="s">
        <v>1536</v>
      </c>
      <c r="E963" s="347">
        <v>3</v>
      </c>
      <c r="F963" s="133"/>
      <c r="G963" s="108">
        <f t="shared" si="27"/>
        <v>0</v>
      </c>
    </row>
    <row r="964" spans="1:7">
      <c r="A964" s="109" t="s">
        <v>1610</v>
      </c>
      <c r="B964" s="134"/>
      <c r="C964" s="66" t="s">
        <v>1541</v>
      </c>
      <c r="D964" s="31" t="s">
        <v>1536</v>
      </c>
      <c r="E964" s="347">
        <v>3</v>
      </c>
      <c r="F964" s="133"/>
      <c r="G964" s="108">
        <f t="shared" si="27"/>
        <v>0</v>
      </c>
    </row>
    <row r="965" spans="1:7">
      <c r="A965" s="109" t="s">
        <v>1611</v>
      </c>
      <c r="B965" s="134"/>
      <c r="C965" s="66" t="s">
        <v>1542</v>
      </c>
      <c r="D965" s="31" t="s">
        <v>1536</v>
      </c>
      <c r="E965" s="347">
        <v>3</v>
      </c>
      <c r="F965" s="133"/>
      <c r="G965" s="108">
        <f t="shared" si="27"/>
        <v>0</v>
      </c>
    </row>
    <row r="966" spans="1:7">
      <c r="A966" s="109" t="s">
        <v>1612</v>
      </c>
      <c r="B966" s="134"/>
      <c r="C966" s="28" t="s">
        <v>1543</v>
      </c>
      <c r="D966" s="31"/>
      <c r="E966" s="347">
        <v>3</v>
      </c>
      <c r="F966" s="133"/>
      <c r="G966" s="108">
        <f t="shared" si="27"/>
        <v>0</v>
      </c>
    </row>
    <row r="967" spans="1:7" ht="68.400000000000006">
      <c r="A967" s="109" t="s">
        <v>1531</v>
      </c>
      <c r="B967" s="134"/>
      <c r="C967" s="28" t="s">
        <v>1544</v>
      </c>
      <c r="D967" s="31"/>
      <c r="E967" s="347"/>
      <c r="F967" s="133"/>
      <c r="G967" s="108"/>
    </row>
    <row r="968" spans="1:7">
      <c r="A968" s="109" t="s">
        <v>1532</v>
      </c>
      <c r="B968" s="134"/>
      <c r="C968" s="66" t="s">
        <v>1545</v>
      </c>
      <c r="D968" s="31" t="s">
        <v>1536</v>
      </c>
      <c r="E968" s="347">
        <v>3</v>
      </c>
      <c r="F968" s="133"/>
      <c r="G968" s="108">
        <f>E968*F968</f>
        <v>0</v>
      </c>
    </row>
    <row r="969" spans="1:7">
      <c r="A969" s="109" t="s">
        <v>1613</v>
      </c>
      <c r="B969" s="134"/>
      <c r="C969" s="66" t="s">
        <v>1546</v>
      </c>
      <c r="D969" s="31" t="s">
        <v>1536</v>
      </c>
      <c r="E969" s="347">
        <v>1</v>
      </c>
      <c r="F969" s="133"/>
      <c r="G969" s="108">
        <f>E969*F969</f>
        <v>0</v>
      </c>
    </row>
    <row r="970" spans="1:7" ht="51.75" customHeight="1">
      <c r="A970" s="109" t="s">
        <v>1614</v>
      </c>
      <c r="B970" s="134"/>
      <c r="C970" s="28" t="s">
        <v>1547</v>
      </c>
      <c r="D970" s="31"/>
      <c r="E970" s="347"/>
      <c r="F970" s="133"/>
      <c r="G970" s="108">
        <f>E970*F970</f>
        <v>0</v>
      </c>
    </row>
    <row r="971" spans="1:7">
      <c r="A971" s="109" t="s">
        <v>1615</v>
      </c>
      <c r="B971" s="134"/>
      <c r="C971" s="66" t="s">
        <v>1548</v>
      </c>
      <c r="D971" s="31" t="s">
        <v>1536</v>
      </c>
      <c r="E971" s="347">
        <v>1</v>
      </c>
      <c r="F971" s="133"/>
      <c r="G971" s="108">
        <f>E971*F971</f>
        <v>0</v>
      </c>
    </row>
    <row r="972" spans="1:7">
      <c r="A972" s="109" t="s">
        <v>1616</v>
      </c>
      <c r="B972" s="134"/>
      <c r="C972" s="66" t="s">
        <v>1549</v>
      </c>
      <c r="D972" s="31" t="s">
        <v>1536</v>
      </c>
      <c r="E972" s="347">
        <v>3</v>
      </c>
      <c r="F972" s="133"/>
      <c r="G972" s="108">
        <f>E972*F972</f>
        <v>0</v>
      </c>
    </row>
    <row r="973" spans="1:7" ht="73.5" customHeight="1">
      <c r="A973" s="109" t="s">
        <v>1617</v>
      </c>
      <c r="B973" s="134"/>
      <c r="C973" s="28" t="s">
        <v>1550</v>
      </c>
      <c r="D973" s="31"/>
      <c r="E973" s="347"/>
      <c r="F973" s="133"/>
      <c r="G973" s="108"/>
    </row>
    <row r="974" spans="1:7">
      <c r="A974" s="109" t="s">
        <v>1618</v>
      </c>
      <c r="B974" s="134"/>
      <c r="C974" s="66" t="s">
        <v>1548</v>
      </c>
      <c r="D974" s="31" t="s">
        <v>1536</v>
      </c>
      <c r="E974" s="347">
        <v>1</v>
      </c>
      <c r="F974" s="133"/>
      <c r="G974" s="108">
        <f t="shared" ref="G974:G981" si="28">E974*F974</f>
        <v>0</v>
      </c>
    </row>
    <row r="975" spans="1:7">
      <c r="A975" s="109" t="s">
        <v>1619</v>
      </c>
      <c r="B975" s="134"/>
      <c r="C975" s="66" t="s">
        <v>1551</v>
      </c>
      <c r="D975" s="31" t="s">
        <v>1536</v>
      </c>
      <c r="E975" s="347">
        <v>3</v>
      </c>
      <c r="F975" s="133"/>
      <c r="G975" s="108">
        <f t="shared" si="28"/>
        <v>0</v>
      </c>
    </row>
    <row r="976" spans="1:7" ht="22.8">
      <c r="A976" s="103" t="s">
        <v>1620</v>
      </c>
      <c r="B976" s="64"/>
      <c r="C976" s="115" t="s">
        <v>1689</v>
      </c>
      <c r="D976" s="113"/>
      <c r="E976" s="346"/>
      <c r="F976" s="107"/>
      <c r="G976" s="108">
        <f t="shared" si="28"/>
        <v>0</v>
      </c>
    </row>
    <row r="977" spans="1:7">
      <c r="A977" s="109" t="s">
        <v>1621</v>
      </c>
      <c r="B977" s="64"/>
      <c r="C977" s="26" t="s">
        <v>1690</v>
      </c>
      <c r="D977" s="113" t="s">
        <v>92</v>
      </c>
      <c r="E977" s="346">
        <v>32</v>
      </c>
      <c r="F977" s="107"/>
      <c r="G977" s="108">
        <f t="shared" si="28"/>
        <v>0</v>
      </c>
    </row>
    <row r="978" spans="1:7" ht="12">
      <c r="A978" s="104">
        <v>13.6</v>
      </c>
      <c r="B978" s="116"/>
      <c r="C978" s="105" t="s">
        <v>1521</v>
      </c>
      <c r="D978" s="106"/>
      <c r="E978" s="346"/>
      <c r="F978" s="107"/>
      <c r="G978" s="108">
        <f t="shared" si="28"/>
        <v>0</v>
      </c>
    </row>
    <row r="979" spans="1:7" ht="34.200000000000003">
      <c r="A979" s="109" t="s">
        <v>631</v>
      </c>
      <c r="B979" s="110"/>
      <c r="C979" s="38" t="s">
        <v>1522</v>
      </c>
      <c r="D979" s="106" t="s">
        <v>92</v>
      </c>
      <c r="E979" s="346">
        <v>16</v>
      </c>
      <c r="F979" s="107"/>
      <c r="G979" s="108">
        <f t="shared" si="28"/>
        <v>0</v>
      </c>
    </row>
    <row r="980" spans="1:7" ht="12">
      <c r="A980" s="104">
        <v>13.7</v>
      </c>
      <c r="B980" s="116"/>
      <c r="C980" s="105" t="s">
        <v>1523</v>
      </c>
      <c r="D980" s="106"/>
      <c r="E980" s="346"/>
      <c r="F980" s="107"/>
      <c r="G980" s="108">
        <f t="shared" si="28"/>
        <v>0</v>
      </c>
    </row>
    <row r="981" spans="1:7" ht="34.200000000000003">
      <c r="A981" s="109" t="s">
        <v>1534</v>
      </c>
      <c r="B981" s="110"/>
      <c r="C981" s="38" t="s">
        <v>1442</v>
      </c>
      <c r="D981" s="106" t="s">
        <v>178</v>
      </c>
      <c r="E981" s="346">
        <v>1</v>
      </c>
      <c r="F981" s="107">
        <v>50000</v>
      </c>
      <c r="G981" s="108">
        <f t="shared" si="28"/>
        <v>50000</v>
      </c>
    </row>
    <row r="982" spans="1:7" ht="12">
      <c r="A982" s="281" t="s">
        <v>1622</v>
      </c>
      <c r="B982" s="53" t="s">
        <v>51</v>
      </c>
      <c r="C982" s="282" t="s">
        <v>1533</v>
      </c>
      <c r="D982" s="283"/>
      <c r="E982" s="348"/>
      <c r="F982" s="285"/>
      <c r="G982" s="284"/>
    </row>
    <row r="983" spans="1:7" ht="12">
      <c r="A983" s="281" t="s">
        <v>1623</v>
      </c>
      <c r="B983" s="53"/>
      <c r="C983" s="282" t="s">
        <v>52</v>
      </c>
      <c r="D983" s="283"/>
      <c r="E983" s="348"/>
      <c r="F983" s="285"/>
      <c r="G983" s="284"/>
    </row>
    <row r="984" spans="1:7">
      <c r="A984" s="286" t="s">
        <v>1626</v>
      </c>
      <c r="B984" s="53" t="s">
        <v>14</v>
      </c>
      <c r="C984" s="287" t="s">
        <v>53</v>
      </c>
      <c r="D984" s="288" t="s">
        <v>359</v>
      </c>
      <c r="E984" s="348">
        <v>30</v>
      </c>
      <c r="F984" s="289"/>
      <c r="G984" s="108">
        <f t="shared" ref="G984:G1025" si="29">E984*F984</f>
        <v>0</v>
      </c>
    </row>
    <row r="985" spans="1:7" ht="22.8">
      <c r="A985" s="286" t="s">
        <v>1627</v>
      </c>
      <c r="B985" s="53"/>
      <c r="C985" s="287" t="s">
        <v>54</v>
      </c>
      <c r="D985" s="288" t="s">
        <v>342</v>
      </c>
      <c r="E985" s="348">
        <v>70</v>
      </c>
      <c r="F985" s="289"/>
      <c r="G985" s="108">
        <f t="shared" si="29"/>
        <v>0</v>
      </c>
    </row>
    <row r="986" spans="1:7" ht="12">
      <c r="A986" s="286"/>
      <c r="B986" s="53"/>
      <c r="C986" s="287" t="s">
        <v>55</v>
      </c>
      <c r="D986" s="283"/>
      <c r="E986" s="348"/>
      <c r="F986" s="289"/>
      <c r="G986" s="108">
        <f t="shared" si="29"/>
        <v>0</v>
      </c>
    </row>
    <row r="987" spans="1:7">
      <c r="A987" s="286" t="s">
        <v>1628</v>
      </c>
      <c r="B987" s="53"/>
      <c r="C987" s="287" t="s">
        <v>57</v>
      </c>
      <c r="D987" s="288" t="s">
        <v>342</v>
      </c>
      <c r="E987" s="348">
        <v>20</v>
      </c>
      <c r="F987" s="289"/>
      <c r="G987" s="108">
        <f t="shared" si="29"/>
        <v>0</v>
      </c>
    </row>
    <row r="988" spans="1:7">
      <c r="A988" s="286" t="s">
        <v>1629</v>
      </c>
      <c r="B988" s="53"/>
      <c r="C988" s="287" t="s">
        <v>56</v>
      </c>
      <c r="D988" s="288" t="s">
        <v>342</v>
      </c>
      <c r="E988" s="348">
        <v>10</v>
      </c>
      <c r="F988" s="289"/>
      <c r="G988" s="108">
        <f t="shared" si="29"/>
        <v>0</v>
      </c>
    </row>
    <row r="989" spans="1:7">
      <c r="A989" s="286" t="s">
        <v>1630</v>
      </c>
      <c r="B989" s="53" t="s">
        <v>30</v>
      </c>
      <c r="C989" s="287" t="s">
        <v>60</v>
      </c>
      <c r="D989" s="288"/>
      <c r="E989" s="348"/>
      <c r="F989" s="289"/>
      <c r="G989" s="108">
        <f t="shared" si="29"/>
        <v>0</v>
      </c>
    </row>
    <row r="990" spans="1:7" ht="22.8">
      <c r="A990" s="286" t="s">
        <v>1631</v>
      </c>
      <c r="B990" s="53"/>
      <c r="C990" s="287" t="s">
        <v>61</v>
      </c>
      <c r="D990" s="288" t="s">
        <v>342</v>
      </c>
      <c r="E990" s="348">
        <v>20</v>
      </c>
      <c r="F990" s="289"/>
      <c r="G990" s="108">
        <f t="shared" si="29"/>
        <v>0</v>
      </c>
    </row>
    <row r="991" spans="1:7" ht="12">
      <c r="A991" s="286"/>
      <c r="B991" s="53"/>
      <c r="C991" s="287" t="s">
        <v>62</v>
      </c>
      <c r="D991" s="283"/>
      <c r="E991" s="348"/>
      <c r="F991" s="289"/>
      <c r="G991" s="108">
        <f t="shared" si="29"/>
        <v>0</v>
      </c>
    </row>
    <row r="992" spans="1:7">
      <c r="A992" s="286" t="s">
        <v>1632</v>
      </c>
      <c r="B992" s="53"/>
      <c r="C992" s="287" t="s">
        <v>57</v>
      </c>
      <c r="D992" s="288" t="s">
        <v>342</v>
      </c>
      <c r="E992" s="348">
        <v>5</v>
      </c>
      <c r="F992" s="289"/>
      <c r="G992" s="108">
        <f t="shared" si="29"/>
        <v>0</v>
      </c>
    </row>
    <row r="993" spans="1:7">
      <c r="A993" s="286" t="s">
        <v>1633</v>
      </c>
      <c r="B993" s="53"/>
      <c r="C993" s="287" t="s">
        <v>56</v>
      </c>
      <c r="D993" s="288" t="s">
        <v>342</v>
      </c>
      <c r="E993" s="348">
        <v>5</v>
      </c>
      <c r="F993" s="289"/>
      <c r="G993" s="108">
        <f t="shared" si="29"/>
        <v>0</v>
      </c>
    </row>
    <row r="994" spans="1:7" ht="22.8">
      <c r="A994" s="286" t="s">
        <v>1634</v>
      </c>
      <c r="B994" s="53" t="s">
        <v>69</v>
      </c>
      <c r="C994" s="287" t="s">
        <v>65</v>
      </c>
      <c r="D994" s="288"/>
      <c r="E994" s="348"/>
      <c r="F994" s="289"/>
      <c r="G994" s="108">
        <f t="shared" si="29"/>
        <v>0</v>
      </c>
    </row>
    <row r="995" spans="1:7" ht="22.8">
      <c r="A995" s="286" t="s">
        <v>1635</v>
      </c>
      <c r="B995" s="53"/>
      <c r="C995" s="287" t="s">
        <v>399</v>
      </c>
      <c r="D995" s="288" t="s">
        <v>342</v>
      </c>
      <c r="E995" s="348">
        <v>50</v>
      </c>
      <c r="F995" s="289"/>
      <c r="G995" s="108">
        <f t="shared" si="29"/>
        <v>0</v>
      </c>
    </row>
    <row r="996" spans="1:7" ht="12">
      <c r="A996" s="281" t="s">
        <v>1624</v>
      </c>
      <c r="B996" s="53" t="s">
        <v>50</v>
      </c>
      <c r="C996" s="282" t="s">
        <v>63</v>
      </c>
      <c r="D996" s="283"/>
      <c r="E996" s="348"/>
      <c r="F996" s="285"/>
      <c r="G996" s="108">
        <f t="shared" si="29"/>
        <v>0</v>
      </c>
    </row>
    <row r="997" spans="1:7" ht="12">
      <c r="A997" s="281"/>
      <c r="B997" s="53"/>
      <c r="C997" s="307" t="s">
        <v>269</v>
      </c>
      <c r="D997" s="283"/>
      <c r="E997" s="348"/>
      <c r="F997" s="285"/>
      <c r="G997" s="108"/>
    </row>
    <row r="998" spans="1:7">
      <c r="A998" s="130" t="s">
        <v>1636</v>
      </c>
      <c r="B998" s="51" t="s">
        <v>9</v>
      </c>
      <c r="C998" s="52" t="s">
        <v>73</v>
      </c>
      <c r="D998" s="53"/>
      <c r="E998" s="327"/>
      <c r="F998" s="79"/>
      <c r="G998" s="108">
        <f t="shared" si="29"/>
        <v>0</v>
      </c>
    </row>
    <row r="999" spans="1:7">
      <c r="A999" s="130" t="s">
        <v>1637</v>
      </c>
      <c r="B999" s="53"/>
      <c r="C999" s="52" t="s">
        <v>330</v>
      </c>
      <c r="D999" s="53" t="s">
        <v>359</v>
      </c>
      <c r="E999" s="327">
        <v>90</v>
      </c>
      <c r="F999" s="79"/>
      <c r="G999" s="108">
        <f t="shared" si="29"/>
        <v>0</v>
      </c>
    </row>
    <row r="1000" spans="1:7">
      <c r="A1000" s="130" t="s">
        <v>1638</v>
      </c>
      <c r="B1000" s="51" t="s">
        <v>12</v>
      </c>
      <c r="C1000" s="52" t="s">
        <v>74</v>
      </c>
      <c r="D1000" s="53"/>
      <c r="E1000" s="327"/>
      <c r="F1000" s="79"/>
      <c r="G1000" s="108">
        <f t="shared" si="29"/>
        <v>0</v>
      </c>
    </row>
    <row r="1001" spans="1:7">
      <c r="A1001" s="130" t="s">
        <v>1639</v>
      </c>
      <c r="B1001" s="53"/>
      <c r="C1001" s="52" t="s">
        <v>330</v>
      </c>
      <c r="D1001" s="53" t="s">
        <v>359</v>
      </c>
      <c r="E1001" s="327">
        <v>75</v>
      </c>
      <c r="F1001" s="79"/>
      <c r="G1001" s="108">
        <f t="shared" si="29"/>
        <v>0</v>
      </c>
    </row>
    <row r="1002" spans="1:7">
      <c r="A1002" s="130" t="s">
        <v>1640</v>
      </c>
      <c r="B1002" s="51"/>
      <c r="C1002" s="52" t="s">
        <v>75</v>
      </c>
      <c r="D1002" s="53"/>
      <c r="E1002" s="327"/>
      <c r="F1002" s="79"/>
      <c r="G1002" s="108">
        <f t="shared" si="29"/>
        <v>0</v>
      </c>
    </row>
    <row r="1003" spans="1:7">
      <c r="A1003" s="130" t="s">
        <v>1641</v>
      </c>
      <c r="B1003" s="53"/>
      <c r="C1003" s="52" t="s">
        <v>621</v>
      </c>
      <c r="D1003" s="53" t="s">
        <v>359</v>
      </c>
      <c r="E1003" s="327">
        <v>1</v>
      </c>
      <c r="F1003" s="79"/>
      <c r="G1003" s="108">
        <f t="shared" si="29"/>
        <v>0</v>
      </c>
    </row>
    <row r="1004" spans="1:7">
      <c r="A1004" s="130" t="s">
        <v>1642</v>
      </c>
      <c r="B1004" s="51" t="s">
        <v>34</v>
      </c>
      <c r="C1004" s="52" t="s">
        <v>35</v>
      </c>
      <c r="D1004" s="53"/>
      <c r="E1004" s="327"/>
      <c r="F1004" s="79"/>
      <c r="G1004" s="108">
        <f t="shared" si="29"/>
        <v>0</v>
      </c>
    </row>
    <row r="1005" spans="1:7" ht="34.200000000000003">
      <c r="A1005" s="130" t="s">
        <v>1647</v>
      </c>
      <c r="B1005" s="53"/>
      <c r="C1005" s="52" t="s">
        <v>642</v>
      </c>
      <c r="D1005" s="53" t="s">
        <v>92</v>
      </c>
      <c r="E1005" s="327">
        <f>2*3</f>
        <v>6</v>
      </c>
      <c r="F1005" s="79"/>
      <c r="G1005" s="108">
        <f t="shared" si="29"/>
        <v>0</v>
      </c>
    </row>
    <row r="1006" spans="1:7" ht="22.8">
      <c r="A1006" s="130" t="s">
        <v>1648</v>
      </c>
      <c r="B1006" s="53"/>
      <c r="C1006" s="52" t="s">
        <v>91</v>
      </c>
      <c r="D1006" s="53" t="s">
        <v>92</v>
      </c>
      <c r="E1006" s="327">
        <f>2*3</f>
        <v>6</v>
      </c>
      <c r="F1006" s="79"/>
      <c r="G1006" s="108">
        <f t="shared" si="29"/>
        <v>0</v>
      </c>
    </row>
    <row r="1007" spans="1:7" ht="12">
      <c r="A1007" s="290" t="s">
        <v>1625</v>
      </c>
      <c r="B1007" s="291"/>
      <c r="C1007" s="292" t="s">
        <v>117</v>
      </c>
      <c r="D1007" s="293"/>
      <c r="E1007" s="349"/>
      <c r="F1007" s="294"/>
      <c r="G1007" s="108">
        <f t="shared" si="29"/>
        <v>0</v>
      </c>
    </row>
    <row r="1008" spans="1:7">
      <c r="A1008" s="256"/>
      <c r="B1008" s="110" t="s">
        <v>14</v>
      </c>
      <c r="C1008" s="295" t="s">
        <v>36</v>
      </c>
      <c r="D1008" s="110"/>
      <c r="E1008" s="350"/>
      <c r="F1008" s="296"/>
      <c r="G1008" s="108">
        <f t="shared" si="29"/>
        <v>0</v>
      </c>
    </row>
    <row r="1009" spans="1:7">
      <c r="A1009" s="256" t="s">
        <v>1643</v>
      </c>
      <c r="B1009" s="110"/>
      <c r="C1009" s="297">
        <v>8</v>
      </c>
      <c r="D1009" s="53" t="s">
        <v>87</v>
      </c>
      <c r="E1009" s="351">
        <f>ROUNDUP(1.2*0.00498*3,3)</f>
        <v>1.8000000000000002E-2</v>
      </c>
      <c r="F1009" s="107"/>
      <c r="G1009" s="108">
        <f t="shared" si="29"/>
        <v>0</v>
      </c>
    </row>
    <row r="1010" spans="1:7">
      <c r="A1010" s="256"/>
      <c r="B1010" s="110" t="s">
        <v>14</v>
      </c>
      <c r="C1010" s="38" t="s">
        <v>37</v>
      </c>
      <c r="D1010" s="110"/>
      <c r="E1010" s="351"/>
      <c r="F1010" s="107"/>
      <c r="G1010" s="108">
        <f t="shared" si="29"/>
        <v>0</v>
      </c>
    </row>
    <row r="1011" spans="1:7">
      <c r="A1011" s="256" t="s">
        <v>1644</v>
      </c>
      <c r="B1011" s="110"/>
      <c r="C1011" s="38" t="s">
        <v>38</v>
      </c>
      <c r="D1011" s="53" t="s">
        <v>87</v>
      </c>
      <c r="E1011" s="351">
        <v>0.25</v>
      </c>
      <c r="F1011" s="107"/>
      <c r="G1011" s="108">
        <f t="shared" si="29"/>
        <v>0</v>
      </c>
    </row>
    <row r="1012" spans="1:7">
      <c r="A1012" s="256" t="s">
        <v>1645</v>
      </c>
      <c r="B1012" s="110"/>
      <c r="C1012" s="38" t="s">
        <v>39</v>
      </c>
      <c r="D1012" s="53" t="s">
        <v>87</v>
      </c>
      <c r="E1012" s="351">
        <v>2</v>
      </c>
      <c r="F1012" s="107"/>
      <c r="G1012" s="108">
        <f t="shared" si="29"/>
        <v>0</v>
      </c>
    </row>
    <row r="1013" spans="1:7" ht="12">
      <c r="A1013" s="279" t="s">
        <v>1646</v>
      </c>
      <c r="B1013" s="111"/>
      <c r="C1013" s="105" t="s">
        <v>103</v>
      </c>
      <c r="D1013" s="110"/>
      <c r="E1013" s="351"/>
      <c r="F1013" s="107"/>
      <c r="G1013" s="108">
        <f t="shared" si="29"/>
        <v>0</v>
      </c>
    </row>
    <row r="1014" spans="1:7">
      <c r="A1014" s="256" t="s">
        <v>1649</v>
      </c>
      <c r="B1014" s="110" t="s">
        <v>22</v>
      </c>
      <c r="C1014" s="38" t="s">
        <v>47</v>
      </c>
      <c r="D1014" s="110"/>
      <c r="E1014" s="351"/>
      <c r="F1014" s="107"/>
      <c r="G1014" s="108">
        <f t="shared" si="29"/>
        <v>0</v>
      </c>
    </row>
    <row r="1015" spans="1:7" ht="22.8">
      <c r="A1015" s="256" t="s">
        <v>1650</v>
      </c>
      <c r="B1015" s="110"/>
      <c r="C1015" s="38" t="s">
        <v>94</v>
      </c>
      <c r="D1015" s="110" t="s">
        <v>359</v>
      </c>
      <c r="E1015" s="351">
        <v>30</v>
      </c>
      <c r="F1015" s="107"/>
      <c r="G1015" s="108">
        <f t="shared" si="29"/>
        <v>0</v>
      </c>
    </row>
    <row r="1016" spans="1:7">
      <c r="A1016" s="256" t="s">
        <v>1651</v>
      </c>
      <c r="B1016" s="110" t="s">
        <v>26</v>
      </c>
      <c r="C1016" s="38" t="s">
        <v>415</v>
      </c>
      <c r="D1016" s="110"/>
      <c r="E1016" s="351"/>
      <c r="F1016" s="107"/>
      <c r="G1016" s="108">
        <f t="shared" si="29"/>
        <v>0</v>
      </c>
    </row>
    <row r="1017" spans="1:7">
      <c r="A1017" s="256" t="s">
        <v>1652</v>
      </c>
      <c r="B1017" s="110"/>
      <c r="C1017" s="38" t="s">
        <v>327</v>
      </c>
      <c r="D1017" s="110" t="s">
        <v>342</v>
      </c>
      <c r="E1017" s="351">
        <v>6</v>
      </c>
      <c r="F1017" s="107"/>
      <c r="G1017" s="108">
        <f t="shared" si="29"/>
        <v>0</v>
      </c>
    </row>
    <row r="1018" spans="1:7">
      <c r="A1018" s="256" t="s">
        <v>1653</v>
      </c>
      <c r="B1018" s="110"/>
      <c r="C1018" s="38" t="s">
        <v>330</v>
      </c>
      <c r="D1018" s="110" t="s">
        <v>342</v>
      </c>
      <c r="E1018" s="351">
        <v>16</v>
      </c>
      <c r="F1018" s="107"/>
      <c r="G1018" s="108">
        <f t="shared" si="29"/>
        <v>0</v>
      </c>
    </row>
    <row r="1019" spans="1:7">
      <c r="A1019" s="256" t="s">
        <v>1654</v>
      </c>
      <c r="B1019" s="110" t="s">
        <v>27</v>
      </c>
      <c r="C1019" s="38" t="s">
        <v>48</v>
      </c>
      <c r="D1019" s="110"/>
      <c r="E1019" s="351"/>
      <c r="F1019" s="107"/>
      <c r="G1019" s="108">
        <f t="shared" si="29"/>
        <v>0</v>
      </c>
    </row>
    <row r="1020" spans="1:7">
      <c r="A1020" s="256" t="s">
        <v>1655</v>
      </c>
      <c r="B1020" s="110"/>
      <c r="C1020" s="38" t="s">
        <v>556</v>
      </c>
      <c r="D1020" s="110" t="s">
        <v>359</v>
      </c>
      <c r="E1020" s="351">
        <v>10</v>
      </c>
      <c r="F1020" s="107"/>
      <c r="G1020" s="108">
        <f t="shared" si="29"/>
        <v>0</v>
      </c>
    </row>
    <row r="1021" spans="1:7">
      <c r="A1021" s="256" t="s">
        <v>1656</v>
      </c>
      <c r="B1021" s="110"/>
      <c r="C1021" s="38" t="s">
        <v>418</v>
      </c>
      <c r="D1021" s="110" t="s">
        <v>359</v>
      </c>
      <c r="E1021" s="351">
        <v>31</v>
      </c>
      <c r="F1021" s="107"/>
      <c r="G1021" s="108">
        <f t="shared" si="29"/>
        <v>0</v>
      </c>
    </row>
    <row r="1022" spans="1:7" ht="12">
      <c r="A1022" s="279" t="s">
        <v>1517</v>
      </c>
      <c r="B1022" s="111">
        <v>8.6</v>
      </c>
      <c r="C1022" s="105" t="s">
        <v>419</v>
      </c>
      <c r="D1022" s="110"/>
      <c r="E1022" s="351"/>
      <c r="F1022" s="107"/>
      <c r="G1022" s="108">
        <f t="shared" si="29"/>
        <v>0</v>
      </c>
    </row>
    <row r="1023" spans="1:7">
      <c r="A1023" s="256" t="s">
        <v>1518</v>
      </c>
      <c r="B1023" s="111"/>
      <c r="C1023" s="38" t="s">
        <v>619</v>
      </c>
      <c r="D1023" s="110" t="s">
        <v>92</v>
      </c>
      <c r="E1023" s="351">
        <v>3</v>
      </c>
      <c r="F1023" s="107"/>
      <c r="G1023" s="108">
        <f t="shared" si="29"/>
        <v>0</v>
      </c>
    </row>
    <row r="1024" spans="1:7">
      <c r="A1024" s="256" t="s">
        <v>1519</v>
      </c>
      <c r="B1024" s="110"/>
      <c r="C1024" s="38" t="s">
        <v>630</v>
      </c>
      <c r="D1024" s="110" t="s">
        <v>92</v>
      </c>
      <c r="E1024" s="351">
        <v>3</v>
      </c>
      <c r="F1024" s="107"/>
      <c r="G1024" s="108">
        <f t="shared" si="29"/>
        <v>0</v>
      </c>
    </row>
    <row r="1025" spans="1:7" ht="22.8">
      <c r="A1025" s="256" t="s">
        <v>1520</v>
      </c>
      <c r="B1025" s="110"/>
      <c r="C1025" s="38" t="s">
        <v>1741</v>
      </c>
      <c r="D1025" s="110" t="s">
        <v>92</v>
      </c>
      <c r="E1025" s="351">
        <v>3</v>
      </c>
      <c r="F1025" s="107"/>
      <c r="G1025" s="108">
        <f t="shared" si="29"/>
        <v>0</v>
      </c>
    </row>
    <row r="1026" spans="1:7" ht="12">
      <c r="A1026" s="271" t="s">
        <v>620</v>
      </c>
      <c r="B1026" s="272"/>
      <c r="C1026" s="272"/>
      <c r="D1026" s="272"/>
      <c r="E1026" s="316"/>
      <c r="F1026" s="273"/>
      <c r="G1026" s="87"/>
    </row>
    <row r="1027" spans="1:7" ht="12">
      <c r="A1027" s="145">
        <v>14</v>
      </c>
      <c r="B1027" s="146"/>
      <c r="C1027" s="147" t="s">
        <v>1561</v>
      </c>
      <c r="D1027" s="148"/>
      <c r="E1027" s="352"/>
      <c r="F1027" s="149"/>
      <c r="G1027" s="150"/>
    </row>
    <row r="1028" spans="1:7" ht="12">
      <c r="A1028" s="100" t="s">
        <v>334</v>
      </c>
      <c r="B1028" s="69" t="s">
        <v>335</v>
      </c>
      <c r="C1028" s="70" t="s">
        <v>336</v>
      </c>
      <c r="D1028" s="46"/>
      <c r="E1028" s="323"/>
      <c r="F1028" s="71"/>
      <c r="G1028" s="65"/>
    </row>
    <row r="1029" spans="1:7">
      <c r="A1029" s="103" t="s">
        <v>337</v>
      </c>
      <c r="B1029" s="69" t="s">
        <v>14</v>
      </c>
      <c r="C1029" s="72" t="s">
        <v>338</v>
      </c>
      <c r="D1029" s="46" t="s">
        <v>339</v>
      </c>
      <c r="E1029" s="323">
        <v>0.5</v>
      </c>
      <c r="F1029" s="71"/>
      <c r="G1029" s="65">
        <f>E1029*F1029</f>
        <v>0</v>
      </c>
    </row>
    <row r="1030" spans="1:7" ht="34.200000000000003">
      <c r="A1030" s="103" t="s">
        <v>340</v>
      </c>
      <c r="B1030" s="69" t="s">
        <v>30</v>
      </c>
      <c r="C1030" s="72" t="s">
        <v>341</v>
      </c>
      <c r="D1030" s="46" t="s">
        <v>342</v>
      </c>
      <c r="E1030" s="323">
        <v>3222</v>
      </c>
      <c r="F1030" s="71"/>
      <c r="G1030" s="65">
        <f t="shared" ref="G1030:G1070" si="30">E1030*F1030</f>
        <v>0</v>
      </c>
    </row>
    <row r="1031" spans="1:7" ht="22.8">
      <c r="A1031" s="103" t="s">
        <v>343</v>
      </c>
      <c r="B1031" s="69"/>
      <c r="C1031" s="72" t="s">
        <v>344</v>
      </c>
      <c r="D1031" s="46" t="s">
        <v>342</v>
      </c>
      <c r="E1031" s="323">
        <v>100</v>
      </c>
      <c r="F1031" s="71"/>
      <c r="G1031" s="65">
        <f t="shared" si="30"/>
        <v>0</v>
      </c>
    </row>
    <row r="1032" spans="1:7">
      <c r="A1032" s="103" t="s">
        <v>345</v>
      </c>
      <c r="B1032" s="69" t="s">
        <v>69</v>
      </c>
      <c r="C1032" s="72" t="s">
        <v>346</v>
      </c>
      <c r="D1032" s="46" t="s">
        <v>342</v>
      </c>
      <c r="E1032" s="323">
        <v>250</v>
      </c>
      <c r="F1032" s="71"/>
      <c r="G1032" s="65">
        <f t="shared" si="30"/>
        <v>0</v>
      </c>
    </row>
    <row r="1033" spans="1:7" ht="22.8">
      <c r="A1033" s="103" t="s">
        <v>347</v>
      </c>
      <c r="B1033" s="69" t="s">
        <v>69</v>
      </c>
      <c r="C1033" s="72" t="s">
        <v>348</v>
      </c>
      <c r="D1033" s="46" t="s">
        <v>342</v>
      </c>
      <c r="E1033" s="323">
        <v>350</v>
      </c>
      <c r="F1033" s="71"/>
      <c r="G1033" s="65">
        <f t="shared" si="30"/>
        <v>0</v>
      </c>
    </row>
    <row r="1034" spans="1:7">
      <c r="A1034" s="103" t="s">
        <v>347</v>
      </c>
      <c r="B1034" s="69" t="s">
        <v>141</v>
      </c>
      <c r="C1034" s="72" t="s">
        <v>349</v>
      </c>
      <c r="D1034" s="46" t="s">
        <v>342</v>
      </c>
      <c r="E1034" s="323">
        <v>1351</v>
      </c>
      <c r="F1034" s="71"/>
      <c r="G1034" s="65">
        <f t="shared" si="30"/>
        <v>0</v>
      </c>
    </row>
    <row r="1035" spans="1:7">
      <c r="A1035" s="103" t="s">
        <v>350</v>
      </c>
      <c r="B1035" s="69" t="s">
        <v>141</v>
      </c>
      <c r="C1035" s="72" t="s">
        <v>351</v>
      </c>
      <c r="D1035" s="46" t="s">
        <v>342</v>
      </c>
      <c r="E1035" s="323">
        <v>350</v>
      </c>
      <c r="F1035" s="71"/>
      <c r="G1035" s="65">
        <f t="shared" si="30"/>
        <v>0</v>
      </c>
    </row>
    <row r="1036" spans="1:7">
      <c r="A1036" s="103" t="s">
        <v>352</v>
      </c>
      <c r="B1036" s="69" t="s">
        <v>153</v>
      </c>
      <c r="C1036" s="72" t="s">
        <v>353</v>
      </c>
      <c r="D1036" s="46" t="s">
        <v>342</v>
      </c>
      <c r="E1036" s="323">
        <v>642</v>
      </c>
      <c r="F1036" s="71"/>
      <c r="G1036" s="65">
        <f t="shared" si="30"/>
        <v>0</v>
      </c>
    </row>
    <row r="1037" spans="1:7">
      <c r="A1037" s="103" t="s">
        <v>354</v>
      </c>
      <c r="B1037" s="69" t="s">
        <v>1325</v>
      </c>
      <c r="C1037" s="72" t="s">
        <v>64</v>
      </c>
      <c r="D1037" s="46" t="s">
        <v>1326</v>
      </c>
      <c r="E1037" s="323">
        <v>6755</v>
      </c>
      <c r="F1037" s="71"/>
      <c r="G1037" s="65">
        <f t="shared" si="30"/>
        <v>0</v>
      </c>
    </row>
    <row r="1038" spans="1:7">
      <c r="A1038" s="103" t="s">
        <v>355</v>
      </c>
      <c r="B1038" s="69" t="s">
        <v>156</v>
      </c>
      <c r="C1038" s="72" t="s">
        <v>356</v>
      </c>
      <c r="D1038" s="46"/>
      <c r="E1038" s="323"/>
      <c r="F1038" s="71"/>
      <c r="G1038" s="65">
        <f t="shared" si="30"/>
        <v>0</v>
      </c>
    </row>
    <row r="1039" spans="1:7" ht="29.25" customHeight="1">
      <c r="A1039" s="103" t="s">
        <v>357</v>
      </c>
      <c r="B1039" s="69"/>
      <c r="C1039" s="72" t="s">
        <v>358</v>
      </c>
      <c r="D1039" s="46" t="s">
        <v>359</v>
      </c>
      <c r="E1039" s="323">
        <v>1100</v>
      </c>
      <c r="F1039" s="71"/>
      <c r="G1039" s="65">
        <f t="shared" si="30"/>
        <v>0</v>
      </c>
    </row>
    <row r="1040" spans="1:7" ht="22.8">
      <c r="A1040" s="103" t="s">
        <v>360</v>
      </c>
      <c r="B1040" s="69"/>
      <c r="C1040" s="72" t="s">
        <v>361</v>
      </c>
      <c r="D1040" s="46" t="s">
        <v>359</v>
      </c>
      <c r="E1040" s="323">
        <v>275</v>
      </c>
      <c r="F1040" s="71"/>
      <c r="G1040" s="65">
        <f t="shared" si="30"/>
        <v>0</v>
      </c>
    </row>
    <row r="1041" spans="1:7" ht="12">
      <c r="A1041" s="100" t="s">
        <v>362</v>
      </c>
      <c r="B1041" s="69" t="s">
        <v>19</v>
      </c>
      <c r="C1041" s="151" t="s">
        <v>363</v>
      </c>
      <c r="D1041" s="46"/>
      <c r="E1041" s="323"/>
      <c r="F1041" s="71"/>
      <c r="G1041" s="65">
        <f t="shared" si="30"/>
        <v>0</v>
      </c>
    </row>
    <row r="1042" spans="1:7" ht="22.8">
      <c r="A1042" s="103" t="s">
        <v>364</v>
      </c>
      <c r="B1042" s="69"/>
      <c r="C1042" s="72" t="s">
        <v>365</v>
      </c>
      <c r="D1042" s="46"/>
      <c r="E1042" s="323"/>
      <c r="F1042" s="71"/>
      <c r="G1042" s="65">
        <f t="shared" si="30"/>
        <v>0</v>
      </c>
    </row>
    <row r="1043" spans="1:7">
      <c r="A1043" s="103" t="s">
        <v>366</v>
      </c>
      <c r="B1043" s="69"/>
      <c r="C1043" s="152" t="s">
        <v>400</v>
      </c>
      <c r="D1043" s="46" t="s">
        <v>342</v>
      </c>
      <c r="E1043" s="323">
        <v>642</v>
      </c>
      <c r="F1043" s="71"/>
      <c r="G1043" s="65">
        <f t="shared" si="30"/>
        <v>0</v>
      </c>
    </row>
    <row r="1044" spans="1:7">
      <c r="A1044" s="103" t="s">
        <v>367</v>
      </c>
      <c r="B1044" s="69"/>
      <c r="C1044" s="152" t="s">
        <v>368</v>
      </c>
      <c r="D1044" s="46"/>
      <c r="E1044" s="323"/>
      <c r="F1044" s="71"/>
      <c r="G1044" s="65">
        <f t="shared" si="30"/>
        <v>0</v>
      </c>
    </row>
    <row r="1045" spans="1:7">
      <c r="A1045" s="103" t="s">
        <v>369</v>
      </c>
      <c r="B1045" s="69"/>
      <c r="C1045" s="152" t="s">
        <v>370</v>
      </c>
      <c r="D1045" s="46" t="s">
        <v>342</v>
      </c>
      <c r="E1045" s="323">
        <v>96.3</v>
      </c>
      <c r="F1045" s="71"/>
      <c r="G1045" s="65">
        <f t="shared" si="30"/>
        <v>0</v>
      </c>
    </row>
    <row r="1046" spans="1:7">
      <c r="A1046" s="103" t="s">
        <v>371</v>
      </c>
      <c r="B1046" s="69"/>
      <c r="C1046" s="152" t="s">
        <v>372</v>
      </c>
      <c r="D1046" s="46" t="s">
        <v>342</v>
      </c>
      <c r="E1046" s="323">
        <v>96.3</v>
      </c>
      <c r="F1046" s="71"/>
      <c r="G1046" s="65">
        <f t="shared" si="30"/>
        <v>0</v>
      </c>
    </row>
    <row r="1047" spans="1:7" ht="12">
      <c r="A1047" s="100" t="s">
        <v>401</v>
      </c>
      <c r="B1047" s="69" t="s">
        <v>135</v>
      </c>
      <c r="C1047" s="70" t="s">
        <v>1836</v>
      </c>
      <c r="D1047" s="46"/>
      <c r="E1047" s="323"/>
      <c r="F1047" s="71"/>
      <c r="G1047" s="65">
        <f t="shared" si="30"/>
        <v>0</v>
      </c>
    </row>
    <row r="1048" spans="1:7">
      <c r="A1048" s="103" t="s">
        <v>402</v>
      </c>
      <c r="B1048" s="69"/>
      <c r="C1048" s="72" t="s">
        <v>374</v>
      </c>
      <c r="D1048" s="46"/>
      <c r="E1048" s="323"/>
      <c r="F1048" s="71"/>
      <c r="G1048" s="65">
        <f t="shared" si="30"/>
        <v>0</v>
      </c>
    </row>
    <row r="1049" spans="1:7" ht="22.8">
      <c r="A1049" s="103" t="s">
        <v>403</v>
      </c>
      <c r="B1049" s="69"/>
      <c r="C1049" s="72" t="s">
        <v>1837</v>
      </c>
      <c r="D1049" s="46" t="s">
        <v>342</v>
      </c>
      <c r="E1049" s="323">
        <v>2500</v>
      </c>
      <c r="F1049" s="71"/>
      <c r="G1049" s="65">
        <f t="shared" si="30"/>
        <v>0</v>
      </c>
    </row>
    <row r="1050" spans="1:7" ht="12">
      <c r="A1050" s="100" t="s">
        <v>1838</v>
      </c>
      <c r="B1050" s="69" t="s">
        <v>135</v>
      </c>
      <c r="C1050" s="70" t="s">
        <v>373</v>
      </c>
      <c r="D1050" s="46"/>
      <c r="E1050" s="323"/>
      <c r="F1050" s="71"/>
      <c r="G1050" s="65">
        <f t="shared" si="30"/>
        <v>0</v>
      </c>
    </row>
    <row r="1051" spans="1:7">
      <c r="A1051" s="103" t="s">
        <v>1839</v>
      </c>
      <c r="B1051" s="69"/>
      <c r="C1051" s="72" t="s">
        <v>374</v>
      </c>
      <c r="D1051" s="46"/>
      <c r="E1051" s="323"/>
      <c r="F1051" s="71"/>
      <c r="G1051" s="65">
        <f t="shared" si="30"/>
        <v>0</v>
      </c>
    </row>
    <row r="1052" spans="1:7" ht="22.8">
      <c r="A1052" s="103" t="s">
        <v>1840</v>
      </c>
      <c r="B1052" s="69"/>
      <c r="C1052" s="72" t="s">
        <v>399</v>
      </c>
      <c r="D1052" s="46" t="s">
        <v>342</v>
      </c>
      <c r="E1052" s="323">
        <v>642</v>
      </c>
      <c r="F1052" s="71"/>
      <c r="G1052" s="65">
        <f t="shared" si="30"/>
        <v>0</v>
      </c>
    </row>
    <row r="1053" spans="1:7" ht="12">
      <c r="A1053" s="100" t="s">
        <v>375</v>
      </c>
      <c r="B1053" s="69" t="s">
        <v>376</v>
      </c>
      <c r="C1053" s="70" t="s">
        <v>377</v>
      </c>
      <c r="D1053" s="46"/>
      <c r="E1053" s="323"/>
      <c r="F1053" s="71"/>
      <c r="G1053" s="65">
        <f t="shared" si="30"/>
        <v>0</v>
      </c>
    </row>
    <row r="1054" spans="1:7">
      <c r="A1054" s="103" t="s">
        <v>404</v>
      </c>
      <c r="B1054" s="111" t="s">
        <v>379</v>
      </c>
      <c r="C1054" s="72" t="s">
        <v>374</v>
      </c>
      <c r="D1054" s="46"/>
      <c r="E1054" s="323"/>
      <c r="F1054" s="71"/>
      <c r="G1054" s="65">
        <f t="shared" si="30"/>
        <v>0</v>
      </c>
    </row>
    <row r="1055" spans="1:7" ht="22.8">
      <c r="A1055" s="103" t="s">
        <v>405</v>
      </c>
      <c r="B1055" s="91"/>
      <c r="C1055" s="72" t="s">
        <v>397</v>
      </c>
      <c r="D1055" s="46" t="s">
        <v>342</v>
      </c>
      <c r="E1055" s="323">
        <v>270</v>
      </c>
      <c r="F1055" s="71"/>
      <c r="G1055" s="65">
        <f t="shared" si="30"/>
        <v>0</v>
      </c>
    </row>
    <row r="1056" spans="1:7" ht="22.8">
      <c r="A1056" s="103" t="s">
        <v>406</v>
      </c>
      <c r="B1056" s="69"/>
      <c r="C1056" s="72" t="s">
        <v>398</v>
      </c>
      <c r="D1056" s="46" t="s">
        <v>342</v>
      </c>
      <c r="E1056" s="323">
        <v>439</v>
      </c>
      <c r="F1056" s="71"/>
      <c r="G1056" s="65">
        <f t="shared" si="30"/>
        <v>0</v>
      </c>
    </row>
    <row r="1057" spans="1:7" ht="22.8">
      <c r="A1057" s="103" t="s">
        <v>378</v>
      </c>
      <c r="B1057" s="69" t="s">
        <v>135</v>
      </c>
      <c r="C1057" s="72" t="s">
        <v>380</v>
      </c>
      <c r="D1057" s="46"/>
      <c r="E1057" s="323"/>
      <c r="F1057" s="71"/>
      <c r="G1057" s="65">
        <f t="shared" si="30"/>
        <v>0</v>
      </c>
    </row>
    <row r="1058" spans="1:7">
      <c r="A1058" s="103" t="s">
        <v>404</v>
      </c>
      <c r="B1058" s="69"/>
      <c r="C1058" s="72" t="s">
        <v>381</v>
      </c>
      <c r="D1058" s="46" t="s">
        <v>342</v>
      </c>
      <c r="E1058" s="323">
        <v>439</v>
      </c>
      <c r="F1058" s="71"/>
      <c r="G1058" s="65">
        <f t="shared" si="30"/>
        <v>0</v>
      </c>
    </row>
    <row r="1059" spans="1:7" ht="22.8">
      <c r="A1059" s="103" t="s">
        <v>407</v>
      </c>
      <c r="B1059" s="69"/>
      <c r="C1059" s="72" t="s">
        <v>382</v>
      </c>
      <c r="D1059" s="46"/>
      <c r="E1059" s="323"/>
      <c r="F1059" s="71"/>
      <c r="G1059" s="65">
        <f t="shared" si="30"/>
        <v>0</v>
      </c>
    </row>
    <row r="1060" spans="1:7">
      <c r="A1060" s="103"/>
      <c r="B1060" s="69" t="s">
        <v>144</v>
      </c>
      <c r="C1060" s="72" t="s">
        <v>383</v>
      </c>
      <c r="D1060" s="46"/>
      <c r="E1060" s="323"/>
      <c r="F1060" s="71"/>
      <c r="G1060" s="65">
        <f t="shared" si="30"/>
        <v>0</v>
      </c>
    </row>
    <row r="1061" spans="1:7">
      <c r="A1061" s="103" t="s">
        <v>408</v>
      </c>
      <c r="B1061" s="69"/>
      <c r="C1061" s="72" t="s">
        <v>384</v>
      </c>
      <c r="D1061" s="46" t="s">
        <v>87</v>
      </c>
      <c r="E1061" s="323">
        <v>26.34</v>
      </c>
      <c r="F1061" s="71"/>
      <c r="G1061" s="65">
        <f t="shared" si="30"/>
        <v>0</v>
      </c>
    </row>
    <row r="1062" spans="1:7" ht="23.4">
      <c r="A1062" s="100">
        <v>14.3</v>
      </c>
      <c r="B1062" s="69" t="s">
        <v>385</v>
      </c>
      <c r="C1062" s="70" t="s">
        <v>386</v>
      </c>
      <c r="D1062" s="46"/>
      <c r="E1062" s="323"/>
      <c r="F1062" s="71"/>
      <c r="G1062" s="65">
        <f t="shared" si="30"/>
        <v>0</v>
      </c>
    </row>
    <row r="1063" spans="1:7" ht="45.6">
      <c r="A1063" s="103"/>
      <c r="B1063" s="69" t="s">
        <v>12</v>
      </c>
      <c r="C1063" s="72" t="s">
        <v>387</v>
      </c>
      <c r="D1063" s="46"/>
      <c r="E1063" s="323"/>
      <c r="F1063" s="71"/>
      <c r="G1063" s="65">
        <f t="shared" si="30"/>
        <v>0</v>
      </c>
    </row>
    <row r="1064" spans="1:7">
      <c r="A1064" s="103" t="s">
        <v>409</v>
      </c>
      <c r="B1064" s="69"/>
      <c r="C1064" s="72" t="s">
        <v>388</v>
      </c>
      <c r="D1064" s="46" t="s">
        <v>359</v>
      </c>
      <c r="E1064" s="323">
        <v>2925</v>
      </c>
      <c r="F1064" s="71"/>
      <c r="G1064" s="65">
        <f t="shared" si="30"/>
        <v>0</v>
      </c>
    </row>
    <row r="1065" spans="1:7">
      <c r="A1065" s="103" t="s">
        <v>410</v>
      </c>
      <c r="B1065" s="69"/>
      <c r="C1065" s="72" t="s">
        <v>389</v>
      </c>
      <c r="D1065" s="46" t="s">
        <v>359</v>
      </c>
      <c r="E1065" s="323">
        <v>2925</v>
      </c>
      <c r="F1065" s="71"/>
      <c r="G1065" s="65">
        <f t="shared" si="30"/>
        <v>0</v>
      </c>
    </row>
    <row r="1066" spans="1:7" ht="12">
      <c r="A1066" s="100">
        <v>14.4</v>
      </c>
      <c r="B1066" s="69" t="s">
        <v>390</v>
      </c>
      <c r="C1066" s="70" t="s">
        <v>391</v>
      </c>
      <c r="D1066" s="46"/>
      <c r="E1066" s="323"/>
      <c r="F1066" s="71"/>
      <c r="G1066" s="65">
        <f t="shared" si="30"/>
        <v>0</v>
      </c>
    </row>
    <row r="1067" spans="1:7" ht="22.8">
      <c r="A1067" s="103" t="s">
        <v>411</v>
      </c>
      <c r="B1067" s="69"/>
      <c r="C1067" s="72" t="s">
        <v>392</v>
      </c>
      <c r="D1067" s="46"/>
      <c r="E1067" s="323"/>
      <c r="F1067" s="71"/>
      <c r="G1067" s="65">
        <f t="shared" si="30"/>
        <v>0</v>
      </c>
    </row>
    <row r="1068" spans="1:7">
      <c r="A1068" s="103" t="s">
        <v>1327</v>
      </c>
      <c r="B1068" s="69"/>
      <c r="C1068" s="72" t="s">
        <v>393</v>
      </c>
      <c r="D1068" s="46" t="s">
        <v>5</v>
      </c>
      <c r="E1068" s="323">
        <v>800</v>
      </c>
      <c r="F1068" s="71"/>
      <c r="G1068" s="65">
        <f t="shared" si="30"/>
        <v>0</v>
      </c>
    </row>
    <row r="1069" spans="1:7" ht="22.8">
      <c r="A1069" s="103" t="s">
        <v>1328</v>
      </c>
      <c r="B1069" s="69"/>
      <c r="C1069" s="72" t="s">
        <v>394</v>
      </c>
      <c r="D1069" s="46" t="s">
        <v>5</v>
      </c>
      <c r="E1069" s="323">
        <v>300</v>
      </c>
      <c r="F1069" s="71"/>
      <c r="G1069" s="65">
        <f t="shared" si="30"/>
        <v>0</v>
      </c>
    </row>
    <row r="1070" spans="1:7" ht="30" customHeight="1">
      <c r="A1070" s="103" t="s">
        <v>1329</v>
      </c>
      <c r="B1070" s="69"/>
      <c r="C1070" s="72" t="s">
        <v>395</v>
      </c>
      <c r="D1070" s="46" t="s">
        <v>92</v>
      </c>
      <c r="E1070" s="323">
        <v>4</v>
      </c>
      <c r="F1070" s="71"/>
      <c r="G1070" s="65">
        <f t="shared" si="30"/>
        <v>0</v>
      </c>
    </row>
    <row r="1071" spans="1:7" ht="12">
      <c r="A1071" s="104">
        <v>14.5</v>
      </c>
      <c r="B1071" s="111"/>
      <c r="C1071" s="105" t="s">
        <v>1226</v>
      </c>
      <c r="D1071" s="110"/>
      <c r="E1071" s="351"/>
      <c r="F1071" s="274"/>
      <c r="G1071" s="275"/>
    </row>
    <row r="1072" spans="1:7">
      <c r="A1072" s="109" t="s">
        <v>1705</v>
      </c>
      <c r="B1072" s="111" t="s">
        <v>51</v>
      </c>
      <c r="C1072" s="38" t="s">
        <v>52</v>
      </c>
      <c r="D1072" s="110"/>
      <c r="E1072" s="351"/>
      <c r="F1072" s="274"/>
      <c r="G1072" s="275"/>
    </row>
    <row r="1073" spans="1:7">
      <c r="A1073" s="109" t="s">
        <v>1706</v>
      </c>
      <c r="B1073" s="111" t="s">
        <v>14</v>
      </c>
      <c r="C1073" s="38" t="s">
        <v>53</v>
      </c>
      <c r="D1073" s="110" t="s">
        <v>359</v>
      </c>
      <c r="E1073" s="351">
        <v>1800</v>
      </c>
      <c r="F1073" s="274"/>
      <c r="G1073" s="275">
        <f t="shared" ref="G1073:G1096" si="31">E1073*F1073</f>
        <v>0</v>
      </c>
    </row>
    <row r="1074" spans="1:7" ht="22.8">
      <c r="A1074" s="109" t="s">
        <v>1707</v>
      </c>
      <c r="B1074" s="111"/>
      <c r="C1074" s="38" t="s">
        <v>54</v>
      </c>
      <c r="D1074" s="110" t="s">
        <v>342</v>
      </c>
      <c r="E1074" s="351">
        <v>730</v>
      </c>
      <c r="F1074" s="274"/>
      <c r="G1074" s="275">
        <f t="shared" si="31"/>
        <v>0</v>
      </c>
    </row>
    <row r="1075" spans="1:7">
      <c r="A1075" s="109" t="s">
        <v>1708</v>
      </c>
      <c r="B1075" s="111"/>
      <c r="C1075" s="38" t="s">
        <v>55</v>
      </c>
      <c r="D1075" s="110"/>
      <c r="E1075" s="351"/>
      <c r="F1075" s="274"/>
      <c r="G1075" s="275">
        <f t="shared" si="31"/>
        <v>0</v>
      </c>
    </row>
    <row r="1076" spans="1:7">
      <c r="A1076" s="109" t="s">
        <v>1709</v>
      </c>
      <c r="B1076" s="111"/>
      <c r="C1076" s="38" t="s">
        <v>57</v>
      </c>
      <c r="D1076" s="110" t="s">
        <v>342</v>
      </c>
      <c r="E1076" s="351">
        <v>145</v>
      </c>
      <c r="F1076" s="274"/>
      <c r="G1076" s="275">
        <f t="shared" si="31"/>
        <v>0</v>
      </c>
    </row>
    <row r="1077" spans="1:7">
      <c r="A1077" s="109" t="s">
        <v>1710</v>
      </c>
      <c r="B1077" s="111"/>
      <c r="C1077" s="38" t="s">
        <v>56</v>
      </c>
      <c r="D1077" s="110" t="s">
        <v>342</v>
      </c>
      <c r="E1077" s="351">
        <v>110</v>
      </c>
      <c r="F1077" s="274"/>
      <c r="G1077" s="275">
        <f t="shared" si="31"/>
        <v>0</v>
      </c>
    </row>
    <row r="1078" spans="1:7" ht="22.8">
      <c r="A1078" s="109" t="s">
        <v>1711</v>
      </c>
      <c r="B1078" s="111" t="s">
        <v>69</v>
      </c>
      <c r="C1078" s="38" t="s">
        <v>65</v>
      </c>
      <c r="D1078" s="110"/>
      <c r="E1078" s="351"/>
      <c r="F1078" s="276"/>
      <c r="G1078" s="275">
        <f t="shared" si="31"/>
        <v>0</v>
      </c>
    </row>
    <row r="1079" spans="1:7" ht="22.8">
      <c r="A1079" s="109" t="s">
        <v>1712</v>
      </c>
      <c r="B1079" s="111"/>
      <c r="C1079" s="38" t="s">
        <v>399</v>
      </c>
      <c r="D1079" s="110" t="s">
        <v>342</v>
      </c>
      <c r="E1079" s="351">
        <v>15</v>
      </c>
      <c r="F1079" s="276"/>
      <c r="G1079" s="275">
        <f t="shared" si="31"/>
        <v>0</v>
      </c>
    </row>
    <row r="1080" spans="1:7">
      <c r="A1080" s="256" t="s">
        <v>1713</v>
      </c>
      <c r="B1080" s="111"/>
      <c r="C1080" s="38" t="s">
        <v>614</v>
      </c>
      <c r="D1080" s="277"/>
      <c r="E1080" s="351">
        <f>(J1009*0.2)+J1009</f>
        <v>0</v>
      </c>
      <c r="F1080" s="274"/>
      <c r="G1080" s="275">
        <f t="shared" si="31"/>
        <v>0</v>
      </c>
    </row>
    <row r="1081" spans="1:7" ht="22.8">
      <c r="A1081" s="256" t="s">
        <v>1714</v>
      </c>
      <c r="B1081" s="111"/>
      <c r="C1081" s="38" t="s">
        <v>615</v>
      </c>
      <c r="D1081" s="277" t="s">
        <v>342</v>
      </c>
      <c r="E1081" s="351">
        <v>170</v>
      </c>
      <c r="F1081" s="274"/>
      <c r="G1081" s="275">
        <f t="shared" si="31"/>
        <v>0</v>
      </c>
    </row>
    <row r="1082" spans="1:7">
      <c r="A1082" s="256" t="s">
        <v>1739</v>
      </c>
      <c r="B1082" s="111" t="s">
        <v>141</v>
      </c>
      <c r="C1082" s="38" t="s">
        <v>616</v>
      </c>
      <c r="D1082" s="277" t="s">
        <v>342</v>
      </c>
      <c r="E1082" s="351">
        <v>67.3</v>
      </c>
      <c r="F1082" s="274"/>
      <c r="G1082" s="275">
        <f>E1082*F1082</f>
        <v>0</v>
      </c>
    </row>
    <row r="1083" spans="1:7" ht="12">
      <c r="A1083" s="104">
        <v>14.6</v>
      </c>
      <c r="B1083" s="111" t="s">
        <v>1225</v>
      </c>
      <c r="C1083" s="38" t="s">
        <v>1691</v>
      </c>
      <c r="D1083" s="110"/>
      <c r="E1083" s="351"/>
      <c r="F1083" s="276"/>
      <c r="G1083" s="275">
        <f t="shared" si="31"/>
        <v>0</v>
      </c>
    </row>
    <row r="1084" spans="1:7" ht="22.8">
      <c r="A1084" s="256"/>
      <c r="B1084" s="110"/>
      <c r="C1084" s="38" t="s">
        <v>1699</v>
      </c>
      <c r="D1084" s="277"/>
      <c r="E1084" s="353"/>
      <c r="F1084" s="278"/>
      <c r="G1084" s="275">
        <f t="shared" si="31"/>
        <v>0</v>
      </c>
    </row>
    <row r="1085" spans="1:7">
      <c r="A1085" s="256" t="s">
        <v>1715</v>
      </c>
      <c r="B1085" s="110"/>
      <c r="C1085" s="304" t="s">
        <v>1700</v>
      </c>
      <c r="D1085" s="110" t="s">
        <v>5</v>
      </c>
      <c r="E1085" s="353">
        <v>18</v>
      </c>
      <c r="F1085" s="278"/>
      <c r="G1085" s="275">
        <f t="shared" si="31"/>
        <v>0</v>
      </c>
    </row>
    <row r="1086" spans="1:7" ht="12">
      <c r="A1086" s="279" t="s">
        <v>1716</v>
      </c>
      <c r="B1086" s="111" t="s">
        <v>50</v>
      </c>
      <c r="C1086" s="38" t="s">
        <v>63</v>
      </c>
      <c r="D1086" s="277"/>
      <c r="E1086" s="351"/>
      <c r="F1086" s="274"/>
      <c r="G1086" s="275">
        <f t="shared" si="31"/>
        <v>0</v>
      </c>
    </row>
    <row r="1087" spans="1:7" ht="12">
      <c r="A1087" s="279"/>
      <c r="B1087" s="111"/>
      <c r="C1087" s="114" t="s">
        <v>269</v>
      </c>
      <c r="D1087" s="277"/>
      <c r="E1087" s="351"/>
      <c r="F1087" s="274"/>
      <c r="G1087" s="275"/>
    </row>
    <row r="1088" spans="1:7">
      <c r="A1088" s="256" t="s">
        <v>1717</v>
      </c>
      <c r="B1088" s="111" t="s">
        <v>12</v>
      </c>
      <c r="C1088" s="38" t="s">
        <v>74</v>
      </c>
      <c r="D1088" s="277"/>
      <c r="E1088" s="351"/>
      <c r="F1088" s="274"/>
      <c r="G1088" s="275">
        <f t="shared" si="31"/>
        <v>0</v>
      </c>
    </row>
    <row r="1089" spans="1:7">
      <c r="A1089" s="256" t="s">
        <v>1718</v>
      </c>
      <c r="B1089" s="111"/>
      <c r="C1089" s="38" t="s">
        <v>1701</v>
      </c>
      <c r="D1089" s="277" t="s">
        <v>359</v>
      </c>
      <c r="E1089" s="351">
        <v>63</v>
      </c>
      <c r="F1089" s="274"/>
      <c r="G1089" s="275">
        <f t="shared" si="31"/>
        <v>0</v>
      </c>
    </row>
    <row r="1090" spans="1:7">
      <c r="A1090" s="256" t="s">
        <v>1719</v>
      </c>
      <c r="B1090" s="111"/>
      <c r="C1090" s="38" t="s">
        <v>75</v>
      </c>
      <c r="D1090" s="277"/>
      <c r="E1090" s="351"/>
      <c r="F1090" s="274"/>
      <c r="G1090" s="275">
        <f t="shared" si="31"/>
        <v>0</v>
      </c>
    </row>
    <row r="1091" spans="1:7">
      <c r="A1091" s="256" t="s">
        <v>1720</v>
      </c>
      <c r="B1091" s="111"/>
      <c r="C1091" s="38" t="s">
        <v>1702</v>
      </c>
      <c r="D1091" s="277" t="s">
        <v>359</v>
      </c>
      <c r="E1091" s="351">
        <v>3</v>
      </c>
      <c r="F1091" s="274"/>
      <c r="G1091" s="275">
        <f t="shared" si="31"/>
        <v>0</v>
      </c>
    </row>
    <row r="1092" spans="1:7" customFormat="1" ht="14.4">
      <c r="A1092" s="256" t="s">
        <v>1721</v>
      </c>
      <c r="B1092" s="111"/>
      <c r="C1092" s="52" t="s">
        <v>72</v>
      </c>
      <c r="D1092" s="53"/>
      <c r="E1092" s="327"/>
      <c r="F1092" s="280"/>
      <c r="G1092" s="275">
        <f t="shared" si="31"/>
        <v>0</v>
      </c>
    </row>
    <row r="1093" spans="1:7" customFormat="1" ht="14.4">
      <c r="A1093" s="256" t="s">
        <v>1722</v>
      </c>
      <c r="B1093" s="111"/>
      <c r="C1093" s="52" t="s">
        <v>1703</v>
      </c>
      <c r="D1093" s="277" t="s">
        <v>359</v>
      </c>
      <c r="E1093" s="327">
        <v>3</v>
      </c>
      <c r="F1093" s="280"/>
      <c r="G1093" s="275">
        <f t="shared" si="31"/>
        <v>0</v>
      </c>
    </row>
    <row r="1094" spans="1:7" ht="12">
      <c r="A1094" s="279" t="s">
        <v>1723</v>
      </c>
      <c r="B1094" s="111"/>
      <c r="C1094" s="38" t="s">
        <v>117</v>
      </c>
      <c r="D1094" s="277"/>
      <c r="E1094" s="351"/>
      <c r="F1094" s="274"/>
      <c r="G1094" s="275">
        <f t="shared" si="31"/>
        <v>0</v>
      </c>
    </row>
    <row r="1095" spans="1:7">
      <c r="A1095" s="256" t="s">
        <v>1724</v>
      </c>
      <c r="B1095" s="111" t="s">
        <v>30</v>
      </c>
      <c r="C1095" s="38" t="s">
        <v>1692</v>
      </c>
      <c r="D1095" s="277"/>
      <c r="E1095" s="351"/>
      <c r="F1095" s="274"/>
      <c r="G1095" s="275">
        <f t="shared" si="31"/>
        <v>0</v>
      </c>
    </row>
    <row r="1096" spans="1:7">
      <c r="A1096" s="256" t="s">
        <v>1725</v>
      </c>
      <c r="B1096" s="111"/>
      <c r="C1096" s="38" t="s">
        <v>1693</v>
      </c>
      <c r="D1096" s="277" t="s">
        <v>359</v>
      </c>
      <c r="E1096" s="351">
        <v>190</v>
      </c>
      <c r="F1096" s="274"/>
      <c r="G1096" s="275">
        <f t="shared" si="31"/>
        <v>0</v>
      </c>
    </row>
    <row r="1097" spans="1:7">
      <c r="A1097" s="256" t="s">
        <v>1726</v>
      </c>
      <c r="B1097" s="111"/>
      <c r="C1097" s="38" t="s">
        <v>1694</v>
      </c>
      <c r="D1097" s="277" t="s">
        <v>359</v>
      </c>
      <c r="E1097" s="351">
        <v>1920</v>
      </c>
      <c r="F1097" s="274"/>
      <c r="G1097" s="275">
        <f>E1097*F1097</f>
        <v>0</v>
      </c>
    </row>
    <row r="1098" spans="1:7" ht="12">
      <c r="A1098" s="279" t="s">
        <v>1727</v>
      </c>
      <c r="B1098" s="111"/>
      <c r="C1098" s="38" t="s">
        <v>103</v>
      </c>
      <c r="D1098" s="277"/>
      <c r="E1098" s="351"/>
      <c r="F1098" s="274"/>
      <c r="G1098" s="275">
        <f t="shared" ref="G1098:G1109" si="32">E1098*F1098</f>
        <v>0</v>
      </c>
    </row>
    <row r="1099" spans="1:7">
      <c r="A1099" s="256" t="s">
        <v>1728</v>
      </c>
      <c r="B1099" s="111" t="s">
        <v>22</v>
      </c>
      <c r="C1099" s="38" t="s">
        <v>47</v>
      </c>
      <c r="D1099" s="277"/>
      <c r="E1099" s="351"/>
      <c r="F1099" s="274"/>
      <c r="G1099" s="275">
        <f t="shared" si="32"/>
        <v>0</v>
      </c>
    </row>
    <row r="1100" spans="1:7" ht="22.8">
      <c r="A1100" s="256" t="s">
        <v>1729</v>
      </c>
      <c r="B1100" s="111"/>
      <c r="C1100" s="38" t="s">
        <v>94</v>
      </c>
      <c r="D1100" s="277" t="s">
        <v>359</v>
      </c>
      <c r="E1100" s="351">
        <v>110</v>
      </c>
      <c r="F1100" s="274"/>
      <c r="G1100" s="275">
        <f t="shared" si="32"/>
        <v>0</v>
      </c>
    </row>
    <row r="1101" spans="1:7">
      <c r="A1101" s="256" t="s">
        <v>1730</v>
      </c>
      <c r="B1101" s="111" t="s">
        <v>26</v>
      </c>
      <c r="C1101" s="38" t="s">
        <v>504</v>
      </c>
      <c r="D1101" s="277"/>
      <c r="E1101" s="351"/>
      <c r="F1101" s="274"/>
      <c r="G1101" s="275">
        <f t="shared" si="32"/>
        <v>0</v>
      </c>
    </row>
    <row r="1102" spans="1:7">
      <c r="A1102" s="256" t="s">
        <v>1731</v>
      </c>
      <c r="B1102" s="111"/>
      <c r="C1102" s="38" t="s">
        <v>1695</v>
      </c>
      <c r="D1102" s="277" t="s">
        <v>342</v>
      </c>
      <c r="E1102" s="351">
        <v>300</v>
      </c>
      <c r="F1102" s="274"/>
      <c r="G1102" s="275">
        <f t="shared" si="32"/>
        <v>0</v>
      </c>
    </row>
    <row r="1103" spans="1:7">
      <c r="A1103" s="256" t="s">
        <v>1732</v>
      </c>
      <c r="B1103" s="111"/>
      <c r="C1103" s="38" t="s">
        <v>1696</v>
      </c>
      <c r="D1103" s="277" t="s">
        <v>342</v>
      </c>
      <c r="E1103" s="351">
        <v>54</v>
      </c>
      <c r="F1103" s="274"/>
      <c r="G1103" s="275">
        <f t="shared" si="32"/>
        <v>0</v>
      </c>
    </row>
    <row r="1104" spans="1:7">
      <c r="A1104" s="256" t="s">
        <v>1733</v>
      </c>
      <c r="B1104" s="111"/>
      <c r="C1104" s="38" t="s">
        <v>1697</v>
      </c>
      <c r="D1104" s="277" t="s">
        <v>342</v>
      </c>
      <c r="E1104" s="351">
        <v>10</v>
      </c>
      <c r="F1104" s="274"/>
      <c r="G1104" s="275">
        <f t="shared" si="32"/>
        <v>0</v>
      </c>
    </row>
    <row r="1105" spans="1:7">
      <c r="A1105" s="256" t="s">
        <v>1734</v>
      </c>
      <c r="B1105" s="111"/>
      <c r="C1105" s="38" t="s">
        <v>1698</v>
      </c>
      <c r="D1105" s="277" t="s">
        <v>342</v>
      </c>
      <c r="E1105" s="351">
        <v>14</v>
      </c>
      <c r="F1105" s="274"/>
      <c r="G1105" s="275">
        <f t="shared" si="32"/>
        <v>0</v>
      </c>
    </row>
    <row r="1106" spans="1:7">
      <c r="A1106" s="256" t="s">
        <v>1735</v>
      </c>
      <c r="B1106" s="111" t="s">
        <v>27</v>
      </c>
      <c r="C1106" s="38" t="s">
        <v>48</v>
      </c>
      <c r="D1106" s="277"/>
      <c r="E1106" s="351"/>
      <c r="F1106" s="274"/>
      <c r="G1106" s="275">
        <f t="shared" si="32"/>
        <v>0</v>
      </c>
    </row>
    <row r="1107" spans="1:7">
      <c r="A1107" s="256" t="s">
        <v>1736</v>
      </c>
      <c r="B1107" s="111"/>
      <c r="C1107" s="38" t="s">
        <v>1704</v>
      </c>
      <c r="D1107" s="277" t="s">
        <v>359</v>
      </c>
      <c r="E1107" s="351">
        <v>103</v>
      </c>
      <c r="F1107" s="274"/>
      <c r="G1107" s="275">
        <f t="shared" si="32"/>
        <v>0</v>
      </c>
    </row>
    <row r="1108" spans="1:7">
      <c r="A1108" s="256" t="s">
        <v>1737</v>
      </c>
      <c r="B1108" s="111">
        <v>8.5</v>
      </c>
      <c r="C1108" s="38" t="s">
        <v>49</v>
      </c>
      <c r="D1108" s="277"/>
      <c r="E1108" s="351"/>
      <c r="F1108" s="274"/>
      <c r="G1108" s="275">
        <f t="shared" si="32"/>
        <v>0</v>
      </c>
    </row>
    <row r="1109" spans="1:7" ht="22.8">
      <c r="A1109" s="256" t="s">
        <v>1738</v>
      </c>
      <c r="B1109" s="111"/>
      <c r="C1109" s="38" t="s">
        <v>1740</v>
      </c>
      <c r="D1109" s="277" t="s">
        <v>92</v>
      </c>
      <c r="E1109" s="351">
        <v>530</v>
      </c>
      <c r="F1109" s="274"/>
      <c r="G1109" s="275">
        <f t="shared" si="32"/>
        <v>0</v>
      </c>
    </row>
    <row r="1110" spans="1:7" ht="12">
      <c r="A1110" s="271" t="s">
        <v>396</v>
      </c>
      <c r="B1110" s="272"/>
      <c r="C1110" s="272"/>
      <c r="D1110" s="272"/>
      <c r="E1110" s="316"/>
      <c r="F1110" s="273"/>
      <c r="G1110" s="87"/>
    </row>
    <row r="1111" spans="1:7" ht="12">
      <c r="A1111" s="196" t="s">
        <v>1573</v>
      </c>
      <c r="B1111" s="204"/>
      <c r="C1111" s="198" t="s">
        <v>1810</v>
      </c>
      <c r="D1111" s="199"/>
      <c r="E1111" s="313"/>
      <c r="F1111" s="201"/>
      <c r="G1111" s="200"/>
    </row>
    <row r="1112" spans="1:7" ht="12">
      <c r="A1112" s="242" t="s">
        <v>1574</v>
      </c>
      <c r="B1112" s="243" t="s">
        <v>51</v>
      </c>
      <c r="C1112" s="244" t="s">
        <v>52</v>
      </c>
      <c r="D1112" s="245"/>
      <c r="E1112" s="324"/>
      <c r="F1112" s="247"/>
      <c r="G1112" s="246"/>
    </row>
    <row r="1113" spans="1:7">
      <c r="A1113" s="129" t="s">
        <v>1575</v>
      </c>
      <c r="B1113" s="248" t="s">
        <v>14</v>
      </c>
      <c r="C1113" s="50" t="s">
        <v>53</v>
      </c>
      <c r="D1113" s="248" t="s">
        <v>359</v>
      </c>
      <c r="E1113" s="327">
        <v>207</v>
      </c>
      <c r="F1113" s="219"/>
      <c r="G1113" s="203">
        <f>E1113*F1113</f>
        <v>0</v>
      </c>
    </row>
    <row r="1114" spans="1:7" ht="12">
      <c r="A1114" s="129" t="s">
        <v>1783</v>
      </c>
      <c r="B1114" s="248" t="s">
        <v>30</v>
      </c>
      <c r="C1114" s="50" t="s">
        <v>60</v>
      </c>
      <c r="D1114" s="248"/>
      <c r="E1114" s="327"/>
      <c r="F1114" s="218"/>
      <c r="G1114" s="203"/>
    </row>
    <row r="1115" spans="1:7" ht="22.8">
      <c r="A1115" s="129" t="s">
        <v>1784</v>
      </c>
      <c r="B1115" s="248"/>
      <c r="C1115" s="50" t="s">
        <v>61</v>
      </c>
      <c r="D1115" s="248" t="s">
        <v>342</v>
      </c>
      <c r="E1115" s="327">
        <v>50</v>
      </c>
      <c r="F1115" s="219"/>
      <c r="G1115" s="203">
        <f>E1115*F1115</f>
        <v>0</v>
      </c>
    </row>
    <row r="1116" spans="1:7" ht="12">
      <c r="A1116" s="214" t="s">
        <v>1576</v>
      </c>
      <c r="B1116" s="248" t="s">
        <v>50</v>
      </c>
      <c r="C1116" s="216" t="s">
        <v>63</v>
      </c>
      <c r="D1116" s="249"/>
      <c r="E1116" s="327"/>
      <c r="F1116" s="218"/>
      <c r="G1116" s="203">
        <f>E1116*F1116</f>
        <v>0</v>
      </c>
    </row>
    <row r="1117" spans="1:7" ht="12">
      <c r="A1117" s="214" t="s">
        <v>1573</v>
      </c>
      <c r="B1117" s="248"/>
      <c r="C1117" s="220" t="s">
        <v>269</v>
      </c>
      <c r="D1117" s="249"/>
      <c r="E1117" s="327"/>
      <c r="F1117" s="218"/>
      <c r="G1117" s="203"/>
    </row>
    <row r="1118" spans="1:7">
      <c r="A1118" s="129" t="s">
        <v>1577</v>
      </c>
      <c r="B1118" s="250" t="s">
        <v>9</v>
      </c>
      <c r="C1118" s="50" t="s">
        <v>73</v>
      </c>
      <c r="D1118" s="248"/>
      <c r="E1118" s="327"/>
      <c r="F1118" s="219"/>
      <c r="G1118" s="203">
        <f t="shared" ref="G1118:G1133" si="33">E1118*F1118</f>
        <v>0</v>
      </c>
    </row>
    <row r="1119" spans="1:7">
      <c r="A1119" s="129" t="s">
        <v>1785</v>
      </c>
      <c r="B1119" s="248"/>
      <c r="C1119" s="50" t="s">
        <v>486</v>
      </c>
      <c r="D1119" s="248" t="s">
        <v>359</v>
      </c>
      <c r="E1119" s="327">
        <v>130</v>
      </c>
      <c r="F1119" s="219"/>
      <c r="G1119" s="203">
        <f t="shared" si="33"/>
        <v>0</v>
      </c>
    </row>
    <row r="1120" spans="1:7">
      <c r="A1120" s="129" t="s">
        <v>1786</v>
      </c>
      <c r="B1120" s="250" t="s">
        <v>12</v>
      </c>
      <c r="C1120" s="50" t="s">
        <v>74</v>
      </c>
      <c r="D1120" s="248"/>
      <c r="E1120" s="327"/>
      <c r="F1120" s="219"/>
      <c r="G1120" s="203">
        <f t="shared" si="33"/>
        <v>0</v>
      </c>
    </row>
    <row r="1121" spans="1:7">
      <c r="A1121" s="129" t="s">
        <v>1787</v>
      </c>
      <c r="B1121" s="248"/>
      <c r="C1121" s="50" t="s">
        <v>487</v>
      </c>
      <c r="D1121" s="248" t="s">
        <v>359</v>
      </c>
      <c r="E1121" s="327">
        <v>7</v>
      </c>
      <c r="F1121" s="219"/>
      <c r="G1121" s="203">
        <f t="shared" si="33"/>
        <v>0</v>
      </c>
    </row>
    <row r="1122" spans="1:7">
      <c r="A1122" s="129" t="s">
        <v>1788</v>
      </c>
      <c r="B1122" s="248"/>
      <c r="C1122" s="50" t="s">
        <v>239</v>
      </c>
      <c r="D1122" s="248" t="s">
        <v>359</v>
      </c>
      <c r="E1122" s="327">
        <v>73</v>
      </c>
      <c r="F1122" s="219"/>
      <c r="G1122" s="203">
        <f t="shared" si="33"/>
        <v>0</v>
      </c>
    </row>
    <row r="1123" spans="1:7" ht="12">
      <c r="A1123" s="127" t="s">
        <v>1578</v>
      </c>
      <c r="B1123" s="251"/>
      <c r="C1123" s="252" t="s">
        <v>117</v>
      </c>
      <c r="D1123" s="253"/>
      <c r="E1123" s="327"/>
      <c r="F1123" s="226"/>
      <c r="G1123" s="203">
        <f t="shared" si="33"/>
        <v>0</v>
      </c>
    </row>
    <row r="1124" spans="1:7">
      <c r="A1124" s="128" t="s">
        <v>1579</v>
      </c>
      <c r="B1124" s="254" t="s">
        <v>14</v>
      </c>
      <c r="C1124" s="26" t="s">
        <v>36</v>
      </c>
      <c r="D1124" s="254"/>
      <c r="E1124" s="327"/>
      <c r="F1124" s="230"/>
      <c r="G1124" s="203">
        <f t="shared" si="33"/>
        <v>0</v>
      </c>
    </row>
    <row r="1125" spans="1:7">
      <c r="A1125" s="128" t="s">
        <v>1789</v>
      </c>
      <c r="B1125" s="254"/>
      <c r="C1125" s="229">
        <v>10</v>
      </c>
      <c r="D1125" s="248" t="s">
        <v>87</v>
      </c>
      <c r="E1125" s="327">
        <v>1.7</v>
      </c>
      <c r="F1125" s="230"/>
      <c r="G1125" s="203">
        <f t="shared" si="33"/>
        <v>0</v>
      </c>
    </row>
    <row r="1126" spans="1:7">
      <c r="A1126" s="128" t="s">
        <v>1580</v>
      </c>
      <c r="B1126" s="254" t="s">
        <v>14</v>
      </c>
      <c r="C1126" s="26" t="s">
        <v>37</v>
      </c>
      <c r="D1126" s="254"/>
      <c r="E1126" s="327"/>
      <c r="F1126" s="230"/>
      <c r="G1126" s="203">
        <f t="shared" si="33"/>
        <v>0</v>
      </c>
    </row>
    <row r="1127" spans="1:7">
      <c r="A1127" s="128" t="s">
        <v>1790</v>
      </c>
      <c r="B1127" s="254"/>
      <c r="C1127" s="26" t="s">
        <v>38</v>
      </c>
      <c r="D1127" s="248" t="s">
        <v>87</v>
      </c>
      <c r="E1127" s="327">
        <v>0.5</v>
      </c>
      <c r="F1127" s="230"/>
      <c r="G1127" s="203">
        <f t="shared" si="33"/>
        <v>0</v>
      </c>
    </row>
    <row r="1128" spans="1:7">
      <c r="A1128" s="128" t="s">
        <v>1791</v>
      </c>
      <c r="B1128" s="254"/>
      <c r="C1128" s="26" t="s">
        <v>39</v>
      </c>
      <c r="D1128" s="248" t="s">
        <v>87</v>
      </c>
      <c r="E1128" s="327">
        <v>0.85</v>
      </c>
      <c r="F1128" s="230"/>
      <c r="G1128" s="203">
        <f t="shared" si="33"/>
        <v>0</v>
      </c>
    </row>
    <row r="1129" spans="1:7">
      <c r="A1129" s="128" t="s">
        <v>1792</v>
      </c>
      <c r="B1129" s="254"/>
      <c r="C1129" s="26" t="s">
        <v>40</v>
      </c>
      <c r="D1129" s="248" t="s">
        <v>87</v>
      </c>
      <c r="E1129" s="327">
        <v>0.85</v>
      </c>
      <c r="F1129" s="230"/>
      <c r="G1129" s="203">
        <f t="shared" si="33"/>
        <v>0</v>
      </c>
    </row>
    <row r="1130" spans="1:7">
      <c r="A1130" s="128" t="s">
        <v>1793</v>
      </c>
      <c r="B1130" s="254"/>
      <c r="C1130" s="26" t="s">
        <v>41</v>
      </c>
      <c r="D1130" s="248" t="s">
        <v>87</v>
      </c>
      <c r="E1130" s="327">
        <v>0.85</v>
      </c>
      <c r="F1130" s="230"/>
      <c r="G1130" s="203">
        <f t="shared" si="33"/>
        <v>0</v>
      </c>
    </row>
    <row r="1131" spans="1:7">
      <c r="A1131" s="128" t="s">
        <v>1819</v>
      </c>
      <c r="B1131" s="254"/>
      <c r="C1131" s="26" t="s">
        <v>42</v>
      </c>
      <c r="D1131" s="248" t="s">
        <v>87</v>
      </c>
      <c r="E1131" s="327">
        <v>0.85</v>
      </c>
      <c r="F1131" s="230"/>
      <c r="G1131" s="203">
        <f t="shared" si="33"/>
        <v>0</v>
      </c>
    </row>
    <row r="1132" spans="1:7">
      <c r="A1132" s="128" t="s">
        <v>1820</v>
      </c>
      <c r="B1132" s="254"/>
      <c r="C1132" s="26" t="s">
        <v>43</v>
      </c>
      <c r="D1132" s="248" t="s">
        <v>87</v>
      </c>
      <c r="E1132" s="327">
        <v>1.7</v>
      </c>
      <c r="F1132" s="230"/>
      <c r="G1132" s="203">
        <f t="shared" si="33"/>
        <v>0</v>
      </c>
    </row>
    <row r="1133" spans="1:7">
      <c r="A1133" s="128" t="s">
        <v>1821</v>
      </c>
      <c r="B1133" s="254"/>
      <c r="C1133" s="26" t="s">
        <v>44</v>
      </c>
      <c r="D1133" s="248" t="s">
        <v>87</v>
      </c>
      <c r="E1133" s="327">
        <v>1.25</v>
      </c>
      <c r="F1133" s="230"/>
      <c r="G1133" s="203">
        <f t="shared" si="33"/>
        <v>0</v>
      </c>
    </row>
    <row r="1134" spans="1:7" ht="12">
      <c r="A1134" s="127" t="s">
        <v>1581</v>
      </c>
      <c r="B1134" s="255"/>
      <c r="C1134" s="101" t="s">
        <v>103</v>
      </c>
      <c r="D1134" s="254"/>
      <c r="E1134" s="327"/>
      <c r="F1134" s="230"/>
      <c r="G1134" s="203"/>
    </row>
    <row r="1135" spans="1:7">
      <c r="A1135" s="128" t="s">
        <v>1582</v>
      </c>
      <c r="B1135" s="254" t="s">
        <v>22</v>
      </c>
      <c r="C1135" s="26" t="s">
        <v>47</v>
      </c>
      <c r="D1135" s="254"/>
      <c r="E1135" s="327"/>
      <c r="F1135" s="230"/>
      <c r="G1135" s="203"/>
    </row>
    <row r="1136" spans="1:7" ht="22.8">
      <c r="A1136" s="128" t="s">
        <v>1794</v>
      </c>
      <c r="B1136" s="254"/>
      <c r="C1136" s="26" t="s">
        <v>94</v>
      </c>
      <c r="D1136" s="254" t="s">
        <v>359</v>
      </c>
      <c r="E1136" s="327">
        <v>207</v>
      </c>
      <c r="F1136" s="230"/>
      <c r="G1136" s="203">
        <f t="shared" ref="G1136:G1143" si="34">E1136*F1136</f>
        <v>0</v>
      </c>
    </row>
    <row r="1137" spans="1:7">
      <c r="A1137" s="128" t="s">
        <v>1583</v>
      </c>
      <c r="B1137" s="254" t="s">
        <v>26</v>
      </c>
      <c r="C1137" s="26" t="s">
        <v>504</v>
      </c>
      <c r="D1137" s="254"/>
      <c r="E1137" s="327"/>
      <c r="F1137" s="230"/>
      <c r="G1137" s="203">
        <f t="shared" si="34"/>
        <v>0</v>
      </c>
    </row>
    <row r="1138" spans="1:7">
      <c r="A1138" s="128" t="s">
        <v>1795</v>
      </c>
      <c r="B1138" s="254"/>
      <c r="C1138" s="26" t="s">
        <v>486</v>
      </c>
      <c r="D1138" s="254" t="s">
        <v>342</v>
      </c>
      <c r="E1138" s="327">
        <v>23</v>
      </c>
      <c r="F1138" s="230"/>
      <c r="G1138" s="203">
        <f t="shared" si="34"/>
        <v>0</v>
      </c>
    </row>
    <row r="1139" spans="1:7">
      <c r="A1139" s="128" t="s">
        <v>1796</v>
      </c>
      <c r="B1139" s="254"/>
      <c r="C1139" s="26" t="s">
        <v>1817</v>
      </c>
      <c r="D1139" s="254" t="s">
        <v>342</v>
      </c>
      <c r="E1139" s="327">
        <v>35</v>
      </c>
      <c r="F1139" s="230"/>
      <c r="G1139" s="203">
        <f t="shared" si="34"/>
        <v>0</v>
      </c>
    </row>
    <row r="1140" spans="1:7">
      <c r="A1140" s="128" t="s">
        <v>1797</v>
      </c>
      <c r="B1140" s="254"/>
      <c r="C1140" s="26" t="s">
        <v>1818</v>
      </c>
      <c r="D1140" s="254" t="s">
        <v>342</v>
      </c>
      <c r="E1140" s="327">
        <v>6</v>
      </c>
      <c r="F1140" s="230"/>
      <c r="G1140" s="203">
        <f t="shared" si="34"/>
        <v>0</v>
      </c>
    </row>
    <row r="1141" spans="1:7">
      <c r="A1141" s="128" t="s">
        <v>1584</v>
      </c>
      <c r="B1141" s="254" t="s">
        <v>27</v>
      </c>
      <c r="C1141" s="26" t="s">
        <v>48</v>
      </c>
      <c r="D1141" s="254"/>
      <c r="E1141" s="327"/>
      <c r="F1141" s="230"/>
      <c r="G1141" s="203">
        <f t="shared" si="34"/>
        <v>0</v>
      </c>
    </row>
    <row r="1142" spans="1:7">
      <c r="A1142" s="128" t="s">
        <v>1585</v>
      </c>
      <c r="B1142" s="254"/>
      <c r="C1142" s="26" t="s">
        <v>508</v>
      </c>
      <c r="D1142" s="254" t="s">
        <v>359</v>
      </c>
      <c r="E1142" s="327">
        <v>65</v>
      </c>
      <c r="F1142" s="230"/>
      <c r="G1142" s="203">
        <f t="shared" si="34"/>
        <v>0</v>
      </c>
    </row>
    <row r="1143" spans="1:7">
      <c r="A1143" s="128" t="s">
        <v>1586</v>
      </c>
      <c r="B1143" s="254"/>
      <c r="C1143" s="26" t="s">
        <v>509</v>
      </c>
      <c r="D1143" s="254" t="s">
        <v>359</v>
      </c>
      <c r="E1143" s="327">
        <v>207</v>
      </c>
      <c r="F1143" s="230"/>
      <c r="G1143" s="203">
        <f t="shared" si="34"/>
        <v>0</v>
      </c>
    </row>
    <row r="1144" spans="1:7" ht="12">
      <c r="A1144" s="127" t="s">
        <v>1584</v>
      </c>
      <c r="B1144" s="68">
        <v>8.6</v>
      </c>
      <c r="C1144" s="105" t="s">
        <v>419</v>
      </c>
      <c r="D1144" s="110"/>
      <c r="E1144" s="327"/>
      <c r="F1144" s="230"/>
      <c r="G1144" s="203"/>
    </row>
    <row r="1145" spans="1:7" ht="34.200000000000003">
      <c r="A1145" s="256" t="s">
        <v>1585</v>
      </c>
      <c r="B1145" s="110"/>
      <c r="C1145" s="38" t="s">
        <v>667</v>
      </c>
      <c r="D1145" s="64" t="s">
        <v>359</v>
      </c>
      <c r="E1145" s="327">
        <v>196</v>
      </c>
      <c r="F1145" s="230"/>
      <c r="G1145" s="203">
        <f>E1145*F1145</f>
        <v>0</v>
      </c>
    </row>
    <row r="1146" spans="1:7" ht="12">
      <c r="A1146" s="127" t="s">
        <v>1587</v>
      </c>
      <c r="B1146" s="255"/>
      <c r="C1146" s="101" t="s">
        <v>470</v>
      </c>
      <c r="D1146" s="254"/>
      <c r="E1146" s="327"/>
      <c r="F1146" s="153"/>
      <c r="G1146" s="203"/>
    </row>
    <row r="1147" spans="1:7" ht="22.8">
      <c r="A1147" s="128"/>
      <c r="B1147" s="255"/>
      <c r="C1147" s="38" t="s">
        <v>471</v>
      </c>
      <c r="D1147" s="257"/>
      <c r="E1147" s="327"/>
      <c r="F1147" s="153"/>
      <c r="G1147" s="203"/>
    </row>
    <row r="1148" spans="1:7" ht="26.25" customHeight="1">
      <c r="A1148" s="128" t="s">
        <v>1588</v>
      </c>
      <c r="B1148" s="255"/>
      <c r="C1148" s="38" t="s">
        <v>671</v>
      </c>
      <c r="D1148" s="257" t="s">
        <v>359</v>
      </c>
      <c r="E1148" s="327">
        <v>270</v>
      </c>
      <c r="F1148" s="153"/>
      <c r="G1148" s="203">
        <f t="shared" ref="G1148:G1160" si="35">E1148*F1148</f>
        <v>0</v>
      </c>
    </row>
    <row r="1149" spans="1:7" ht="27" customHeight="1">
      <c r="A1149" s="128" t="s">
        <v>1798</v>
      </c>
      <c r="B1149" s="255"/>
      <c r="C1149" s="38" t="s">
        <v>672</v>
      </c>
      <c r="D1149" s="257" t="s">
        <v>359</v>
      </c>
      <c r="E1149" s="327">
        <v>270</v>
      </c>
      <c r="F1149" s="153"/>
      <c r="G1149" s="203">
        <f t="shared" si="35"/>
        <v>0</v>
      </c>
    </row>
    <row r="1150" spans="1:7" ht="12">
      <c r="A1150" s="127" t="s">
        <v>1589</v>
      </c>
      <c r="B1150" s="253"/>
      <c r="C1150" s="105" t="s">
        <v>511</v>
      </c>
      <c r="D1150" s="257"/>
      <c r="E1150" s="314"/>
      <c r="F1150" s="153"/>
      <c r="G1150" s="203">
        <f t="shared" si="35"/>
        <v>0</v>
      </c>
    </row>
    <row r="1151" spans="1:7" ht="39.75" customHeight="1">
      <c r="A1151" s="128" t="s">
        <v>1590</v>
      </c>
      <c r="B1151" s="255"/>
      <c r="C1151" s="38" t="s">
        <v>1803</v>
      </c>
      <c r="D1151" s="257" t="s">
        <v>178</v>
      </c>
      <c r="E1151" s="314">
        <v>1</v>
      </c>
      <c r="F1151" s="153">
        <v>50000</v>
      </c>
      <c r="G1151" s="203">
        <f t="shared" si="35"/>
        <v>50000</v>
      </c>
    </row>
    <row r="1152" spans="1:7" ht="12">
      <c r="A1152" s="127" t="s">
        <v>1591</v>
      </c>
      <c r="B1152" s="253"/>
      <c r="C1152" s="105" t="s">
        <v>514</v>
      </c>
      <c r="D1152" s="257"/>
      <c r="E1152" s="314"/>
      <c r="F1152" s="153"/>
      <c r="G1152" s="203">
        <f t="shared" si="35"/>
        <v>0</v>
      </c>
    </row>
    <row r="1153" spans="1:7" ht="22.8">
      <c r="A1153" s="128"/>
      <c r="B1153" s="255"/>
      <c r="C1153" s="38" t="s">
        <v>1800</v>
      </c>
      <c r="D1153" s="257"/>
      <c r="E1153" s="314"/>
      <c r="F1153" s="153"/>
      <c r="G1153" s="203">
        <f t="shared" si="35"/>
        <v>0</v>
      </c>
    </row>
    <row r="1154" spans="1:7" ht="34.799999999999997">
      <c r="A1154" s="128" t="s">
        <v>1592</v>
      </c>
      <c r="B1154" s="251"/>
      <c r="C1154" s="38" t="s">
        <v>1799</v>
      </c>
      <c r="D1154" s="248" t="s">
        <v>92</v>
      </c>
      <c r="E1154" s="314">
        <v>1</v>
      </c>
      <c r="F1154" s="203"/>
      <c r="G1154" s="203">
        <f t="shared" si="35"/>
        <v>0</v>
      </c>
    </row>
    <row r="1155" spans="1:7" ht="34.200000000000003">
      <c r="A1155" s="128" t="s">
        <v>1593</v>
      </c>
      <c r="B1155" s="248"/>
      <c r="C1155" s="50" t="s">
        <v>1801</v>
      </c>
      <c r="D1155" s="248" t="s">
        <v>92</v>
      </c>
      <c r="E1155" s="314">
        <v>6</v>
      </c>
      <c r="F1155" s="203"/>
      <c r="G1155" s="203">
        <f t="shared" si="35"/>
        <v>0</v>
      </c>
    </row>
    <row r="1156" spans="1:7" ht="57">
      <c r="A1156" s="128" t="s">
        <v>1594</v>
      </c>
      <c r="B1156" s="248"/>
      <c r="C1156" s="50" t="s">
        <v>1802</v>
      </c>
      <c r="D1156" s="248" t="s">
        <v>92</v>
      </c>
      <c r="E1156" s="314">
        <v>1</v>
      </c>
      <c r="F1156" s="203"/>
      <c r="G1156" s="203">
        <f t="shared" si="35"/>
        <v>0</v>
      </c>
    </row>
    <row r="1157" spans="1:7">
      <c r="A1157" s="129" t="s">
        <v>1595</v>
      </c>
      <c r="B1157" s="248"/>
      <c r="C1157" s="50" t="s">
        <v>1804</v>
      </c>
      <c r="D1157" s="248" t="s">
        <v>178</v>
      </c>
      <c r="E1157" s="314">
        <v>1</v>
      </c>
      <c r="F1157" s="203">
        <v>500000</v>
      </c>
      <c r="G1157" s="203">
        <f t="shared" si="35"/>
        <v>500000</v>
      </c>
    </row>
    <row r="1158" spans="1:7">
      <c r="A1158" s="129" t="s">
        <v>1596</v>
      </c>
      <c r="B1158" s="248"/>
      <c r="C1158" s="50" t="s">
        <v>1805</v>
      </c>
      <c r="D1158" s="248" t="s">
        <v>178</v>
      </c>
      <c r="E1158" s="314">
        <v>1</v>
      </c>
      <c r="F1158" s="203">
        <v>250000</v>
      </c>
      <c r="G1158" s="203">
        <f t="shared" si="35"/>
        <v>250000</v>
      </c>
    </row>
    <row r="1159" spans="1:7">
      <c r="A1159" s="129" t="s">
        <v>1808</v>
      </c>
      <c r="B1159" s="248"/>
      <c r="C1159" s="50" t="s">
        <v>1806</v>
      </c>
      <c r="D1159" s="248" t="s">
        <v>178</v>
      </c>
      <c r="E1159" s="314">
        <v>1</v>
      </c>
      <c r="F1159" s="203">
        <v>80000</v>
      </c>
      <c r="G1159" s="203">
        <f t="shared" si="35"/>
        <v>80000</v>
      </c>
    </row>
    <row r="1160" spans="1:7">
      <c r="A1160" s="129" t="s">
        <v>1809</v>
      </c>
      <c r="B1160" s="248"/>
      <c r="C1160" s="50" t="s">
        <v>1807</v>
      </c>
      <c r="D1160" s="248" t="s">
        <v>178</v>
      </c>
      <c r="E1160" s="314">
        <v>1</v>
      </c>
      <c r="F1160" s="203">
        <v>80000</v>
      </c>
      <c r="G1160" s="203">
        <f t="shared" si="35"/>
        <v>80000</v>
      </c>
    </row>
    <row r="1161" spans="1:7" ht="14.4">
      <c r="A1161" s="143" t="s">
        <v>1572</v>
      </c>
      <c r="B1161" s="272"/>
      <c r="C1161" s="272"/>
      <c r="D1161" s="272"/>
      <c r="E1161" s="316"/>
      <c r="F1161" s="273"/>
      <c r="G1161" s="87"/>
    </row>
    <row r="1162" spans="1:7" ht="12">
      <c r="A1162" s="299">
        <v>16</v>
      </c>
      <c r="B1162" s="300" t="s">
        <v>120</v>
      </c>
      <c r="C1162" s="301" t="s">
        <v>1742</v>
      </c>
      <c r="D1162" s="302"/>
      <c r="E1162" s="354"/>
      <c r="F1162" s="303"/>
      <c r="G1162" s="89"/>
    </row>
    <row r="1163" spans="1:7">
      <c r="A1163" s="1" t="s">
        <v>1743</v>
      </c>
      <c r="B1163" s="2" t="s">
        <v>14</v>
      </c>
      <c r="C1163" s="3" t="s">
        <v>125</v>
      </c>
      <c r="D1163" s="4"/>
      <c r="E1163" s="331"/>
      <c r="F1163" s="5"/>
      <c r="G1163" s="14"/>
    </row>
    <row r="1164" spans="1:7">
      <c r="A1164" s="1" t="s">
        <v>1744</v>
      </c>
      <c r="B1164" s="2" t="s">
        <v>123</v>
      </c>
      <c r="C1164" s="3" t="s">
        <v>126</v>
      </c>
      <c r="D1164" s="4" t="s">
        <v>121</v>
      </c>
      <c r="E1164" s="331">
        <v>1</v>
      </c>
      <c r="F1164" s="5"/>
      <c r="G1164" s="14">
        <f>E1164*F1164</f>
        <v>0</v>
      </c>
    </row>
    <row r="1165" spans="1:7">
      <c r="A1165" s="1" t="s">
        <v>1745</v>
      </c>
      <c r="B1165" s="2" t="s">
        <v>124</v>
      </c>
      <c r="C1165" s="3" t="s">
        <v>122</v>
      </c>
      <c r="D1165" s="4" t="s">
        <v>87</v>
      </c>
      <c r="E1165" s="331">
        <v>7.5</v>
      </c>
      <c r="F1165" s="5"/>
      <c r="G1165" s="14">
        <f>E1165*F1165</f>
        <v>0</v>
      </c>
    </row>
    <row r="1166" spans="1:7">
      <c r="A1166" s="1" t="s">
        <v>1746</v>
      </c>
      <c r="B1166" s="2" t="s">
        <v>30</v>
      </c>
      <c r="C1166" s="3" t="s">
        <v>140</v>
      </c>
      <c r="D1166" s="4"/>
      <c r="E1166" s="331"/>
      <c r="F1166" s="5"/>
      <c r="G1166" s="14"/>
    </row>
    <row r="1167" spans="1:7">
      <c r="A1167" s="1" t="s">
        <v>1747</v>
      </c>
      <c r="B1167" s="2" t="s">
        <v>128</v>
      </c>
      <c r="C1167" s="3" t="s">
        <v>127</v>
      </c>
      <c r="D1167" s="4" t="s">
        <v>87</v>
      </c>
      <c r="E1167" s="331">
        <v>7.5</v>
      </c>
      <c r="F1167" s="5"/>
      <c r="G1167" s="14">
        <f>E1167*F1167</f>
        <v>0</v>
      </c>
    </row>
    <row r="1168" spans="1:7">
      <c r="A1168" s="1" t="s">
        <v>1748</v>
      </c>
      <c r="B1168" s="2" t="s">
        <v>19</v>
      </c>
      <c r="C1168" s="6" t="s">
        <v>130</v>
      </c>
      <c r="D1168" s="4"/>
      <c r="E1168" s="331"/>
      <c r="F1168" s="5"/>
      <c r="G1168" s="14"/>
    </row>
    <row r="1169" spans="1:7">
      <c r="A1169" s="1" t="s">
        <v>1749</v>
      </c>
      <c r="B1169" s="2"/>
      <c r="C1169" s="6" t="s">
        <v>45</v>
      </c>
      <c r="D1169" s="4" t="s">
        <v>87</v>
      </c>
      <c r="E1169" s="331">
        <v>2</v>
      </c>
      <c r="F1169" s="5"/>
      <c r="G1169" s="14">
        <f t="shared" ref="G1169:G1203" si="36">E1169*F1169</f>
        <v>0</v>
      </c>
    </row>
    <row r="1170" spans="1:7">
      <c r="A1170" s="1" t="s">
        <v>1750</v>
      </c>
      <c r="B1170" s="2"/>
      <c r="C1170" s="6" t="s">
        <v>1657</v>
      </c>
      <c r="D1170" s="4" t="s">
        <v>87</v>
      </c>
      <c r="E1170" s="331">
        <v>2.5</v>
      </c>
      <c r="F1170" s="5"/>
      <c r="G1170" s="14">
        <f t="shared" si="36"/>
        <v>0</v>
      </c>
    </row>
    <row r="1171" spans="1:7">
      <c r="A1171" s="1" t="s">
        <v>1751</v>
      </c>
      <c r="B1171" s="2"/>
      <c r="C1171" s="6" t="s">
        <v>1658</v>
      </c>
      <c r="D1171" s="4" t="s">
        <v>87</v>
      </c>
      <c r="E1171" s="331">
        <v>1.5</v>
      </c>
      <c r="F1171" s="5"/>
      <c r="G1171" s="14">
        <f t="shared" si="36"/>
        <v>0</v>
      </c>
    </row>
    <row r="1172" spans="1:7">
      <c r="A1172" s="1" t="s">
        <v>1752</v>
      </c>
      <c r="B1172" s="2"/>
      <c r="C1172" s="6" t="s">
        <v>1659</v>
      </c>
      <c r="D1172" s="4" t="s">
        <v>87</v>
      </c>
      <c r="E1172" s="331">
        <v>1.5</v>
      </c>
      <c r="F1172" s="5"/>
      <c r="G1172" s="14">
        <f t="shared" si="36"/>
        <v>0</v>
      </c>
    </row>
    <row r="1173" spans="1:7">
      <c r="A1173" s="1" t="s">
        <v>1753</v>
      </c>
      <c r="B1173" s="2" t="s">
        <v>69</v>
      </c>
      <c r="C1173" s="3" t="s">
        <v>131</v>
      </c>
      <c r="D1173" s="4"/>
      <c r="E1173" s="331"/>
      <c r="F1173" s="5"/>
      <c r="G1173" s="14">
        <f t="shared" si="36"/>
        <v>0</v>
      </c>
    </row>
    <row r="1174" spans="1:7">
      <c r="A1174" s="1" t="s">
        <v>1754</v>
      </c>
      <c r="B1174" s="2"/>
      <c r="C1174" s="6" t="s">
        <v>132</v>
      </c>
      <c r="D1174" s="4" t="s">
        <v>92</v>
      </c>
      <c r="E1174" s="331">
        <v>40</v>
      </c>
      <c r="F1174" s="5"/>
      <c r="G1174" s="14">
        <f t="shared" si="36"/>
        <v>0</v>
      </c>
    </row>
    <row r="1175" spans="1:7">
      <c r="A1175" s="1" t="s">
        <v>1755</v>
      </c>
      <c r="B1175" s="2"/>
      <c r="C1175" s="6" t="s">
        <v>133</v>
      </c>
      <c r="D1175" s="4" t="s">
        <v>92</v>
      </c>
      <c r="E1175" s="331">
        <v>40</v>
      </c>
      <c r="F1175" s="5"/>
      <c r="G1175" s="14">
        <f t="shared" si="36"/>
        <v>0</v>
      </c>
    </row>
    <row r="1176" spans="1:7">
      <c r="A1176" s="1" t="s">
        <v>1756</v>
      </c>
      <c r="B1176" s="2"/>
      <c r="C1176" s="6" t="s">
        <v>134</v>
      </c>
      <c r="D1176" s="4" t="s">
        <v>92</v>
      </c>
      <c r="E1176" s="331">
        <v>40</v>
      </c>
      <c r="F1176" s="5"/>
      <c r="G1176" s="14">
        <f t="shared" si="36"/>
        <v>0</v>
      </c>
    </row>
    <row r="1177" spans="1:7">
      <c r="A1177" s="1" t="s">
        <v>1757</v>
      </c>
      <c r="B1177" s="2" t="s">
        <v>135</v>
      </c>
      <c r="C1177" s="6" t="s">
        <v>136</v>
      </c>
      <c r="D1177" s="4"/>
      <c r="E1177" s="331"/>
      <c r="F1177" s="5"/>
      <c r="G1177" s="14">
        <f t="shared" si="36"/>
        <v>0</v>
      </c>
    </row>
    <row r="1178" spans="1:7">
      <c r="A1178" s="1" t="s">
        <v>1758</v>
      </c>
      <c r="B1178" s="2"/>
      <c r="C1178" s="6" t="s">
        <v>137</v>
      </c>
      <c r="D1178" s="4" t="s">
        <v>5</v>
      </c>
      <c r="E1178" s="331">
        <v>15</v>
      </c>
      <c r="F1178" s="5"/>
      <c r="G1178" s="14">
        <f t="shared" si="36"/>
        <v>0</v>
      </c>
    </row>
    <row r="1179" spans="1:7">
      <c r="A1179" s="1" t="s">
        <v>1759</v>
      </c>
      <c r="B1179" s="2"/>
      <c r="C1179" s="6" t="s">
        <v>138</v>
      </c>
      <c r="D1179" s="4" t="s">
        <v>5</v>
      </c>
      <c r="E1179" s="331">
        <v>15</v>
      </c>
      <c r="F1179" s="5"/>
      <c r="G1179" s="14">
        <f t="shared" si="36"/>
        <v>0</v>
      </c>
    </row>
    <row r="1180" spans="1:7">
      <c r="A1180" s="1" t="s">
        <v>1760</v>
      </c>
      <c r="B1180" s="2" t="s">
        <v>68</v>
      </c>
      <c r="C1180" s="6" t="s">
        <v>139</v>
      </c>
      <c r="D1180" s="4"/>
      <c r="E1180" s="331"/>
      <c r="F1180" s="5"/>
      <c r="G1180" s="14">
        <f t="shared" si="36"/>
        <v>0</v>
      </c>
    </row>
    <row r="1181" spans="1:7">
      <c r="A1181" s="1" t="s">
        <v>1761</v>
      </c>
      <c r="B1181" s="2"/>
      <c r="C1181" s="6" t="s">
        <v>132</v>
      </c>
      <c r="D1181" s="4" t="s">
        <v>92</v>
      </c>
      <c r="E1181" s="331">
        <v>20</v>
      </c>
      <c r="F1181" s="5"/>
      <c r="G1181" s="14">
        <f t="shared" si="36"/>
        <v>0</v>
      </c>
    </row>
    <row r="1182" spans="1:7">
      <c r="A1182" s="1" t="s">
        <v>1762</v>
      </c>
      <c r="B1182" s="2"/>
      <c r="C1182" s="6" t="s">
        <v>133</v>
      </c>
      <c r="D1182" s="4" t="s">
        <v>92</v>
      </c>
      <c r="E1182" s="331">
        <v>20</v>
      </c>
      <c r="F1182" s="5"/>
      <c r="G1182" s="14">
        <f t="shared" si="36"/>
        <v>0</v>
      </c>
    </row>
    <row r="1183" spans="1:7">
      <c r="A1183" s="1" t="s">
        <v>1763</v>
      </c>
      <c r="B1183" s="2"/>
      <c r="C1183" s="6" t="s">
        <v>134</v>
      </c>
      <c r="D1183" s="4" t="s">
        <v>92</v>
      </c>
      <c r="E1183" s="331">
        <v>20</v>
      </c>
      <c r="F1183" s="5"/>
      <c r="G1183" s="14">
        <f t="shared" si="36"/>
        <v>0</v>
      </c>
    </row>
    <row r="1184" spans="1:7">
      <c r="A1184" s="1" t="s">
        <v>1764</v>
      </c>
      <c r="B1184" s="2" t="s">
        <v>141</v>
      </c>
      <c r="C1184" s="6" t="s">
        <v>142</v>
      </c>
      <c r="D1184" s="4"/>
      <c r="E1184" s="331"/>
      <c r="F1184" s="5"/>
      <c r="G1184" s="14">
        <f t="shared" si="36"/>
        <v>0</v>
      </c>
    </row>
    <row r="1185" spans="1:7" ht="34.200000000000003">
      <c r="A1185" s="1" t="s">
        <v>1765</v>
      </c>
      <c r="B1185" s="2"/>
      <c r="C1185" s="6" t="s">
        <v>143</v>
      </c>
      <c r="D1185" s="4" t="s">
        <v>5</v>
      </c>
      <c r="E1185" s="331">
        <v>250</v>
      </c>
      <c r="F1185" s="5"/>
      <c r="G1185" s="14">
        <f t="shared" si="36"/>
        <v>0</v>
      </c>
    </row>
    <row r="1186" spans="1:7">
      <c r="A1186" s="1" t="s">
        <v>1766</v>
      </c>
      <c r="B1186" s="2"/>
      <c r="C1186" s="6" t="s">
        <v>146</v>
      </c>
      <c r="D1186" s="4"/>
      <c r="E1186" s="331"/>
      <c r="F1186" s="5"/>
      <c r="G1186" s="14">
        <f t="shared" si="36"/>
        <v>0</v>
      </c>
    </row>
    <row r="1187" spans="1:7" ht="22.8">
      <c r="A1187" s="1" t="s">
        <v>1767</v>
      </c>
      <c r="B1187" s="2" t="s">
        <v>144</v>
      </c>
      <c r="C1187" s="6" t="s">
        <v>145</v>
      </c>
      <c r="D1187" s="4" t="s">
        <v>92</v>
      </c>
      <c r="E1187" s="331">
        <v>10</v>
      </c>
      <c r="F1187" s="5"/>
      <c r="G1187" s="14">
        <f t="shared" si="36"/>
        <v>0</v>
      </c>
    </row>
    <row r="1188" spans="1:7">
      <c r="A1188" s="1" t="s">
        <v>1768</v>
      </c>
      <c r="B1188" s="2" t="s">
        <v>152</v>
      </c>
      <c r="C1188" s="6" t="s">
        <v>147</v>
      </c>
      <c r="D1188" s="4"/>
      <c r="E1188" s="331"/>
      <c r="F1188" s="5"/>
      <c r="G1188" s="14">
        <f t="shared" si="36"/>
        <v>0</v>
      </c>
    </row>
    <row r="1189" spans="1:7" ht="22.8">
      <c r="A1189" s="1"/>
      <c r="B1189" s="2"/>
      <c r="C1189" s="6" t="s">
        <v>151</v>
      </c>
      <c r="D1189" s="4"/>
      <c r="E1189" s="331"/>
      <c r="F1189" s="5"/>
      <c r="G1189" s="14">
        <f t="shared" si="36"/>
        <v>0</v>
      </c>
    </row>
    <row r="1190" spans="1:7">
      <c r="A1190" s="1" t="s">
        <v>1769</v>
      </c>
      <c r="B1190" s="2"/>
      <c r="C1190" s="6" t="s">
        <v>148</v>
      </c>
      <c r="D1190" s="4" t="s">
        <v>359</v>
      </c>
      <c r="E1190" s="331">
        <v>50</v>
      </c>
      <c r="F1190" s="5"/>
      <c r="G1190" s="14">
        <f t="shared" si="36"/>
        <v>0</v>
      </c>
    </row>
    <row r="1191" spans="1:7">
      <c r="A1191" s="1" t="s">
        <v>1770</v>
      </c>
      <c r="B1191" s="2"/>
      <c r="C1191" s="6" t="s">
        <v>149</v>
      </c>
      <c r="D1191" s="4" t="s">
        <v>359</v>
      </c>
      <c r="E1191" s="331">
        <v>50</v>
      </c>
      <c r="F1191" s="5"/>
      <c r="G1191" s="14">
        <f t="shared" si="36"/>
        <v>0</v>
      </c>
    </row>
    <row r="1192" spans="1:7">
      <c r="A1192" s="1" t="s">
        <v>1771</v>
      </c>
      <c r="B1192" s="2"/>
      <c r="C1192" s="6" t="s">
        <v>150</v>
      </c>
      <c r="D1192" s="4" t="s">
        <v>359</v>
      </c>
      <c r="E1192" s="331">
        <v>50</v>
      </c>
      <c r="F1192" s="5"/>
      <c r="G1192" s="14">
        <f t="shared" si="36"/>
        <v>0</v>
      </c>
    </row>
    <row r="1193" spans="1:7">
      <c r="A1193" s="15" t="s">
        <v>1772</v>
      </c>
      <c r="B1193" s="2" t="s">
        <v>153</v>
      </c>
      <c r="C1193" s="6" t="s">
        <v>154</v>
      </c>
      <c r="D1193" s="4"/>
      <c r="E1193" s="331"/>
      <c r="F1193" s="5"/>
      <c r="G1193" s="14">
        <f t="shared" si="36"/>
        <v>0</v>
      </c>
    </row>
    <row r="1194" spans="1:7" ht="28.5" customHeight="1">
      <c r="A1194" s="1" t="s">
        <v>1773</v>
      </c>
      <c r="B1194" s="2"/>
      <c r="C1194" s="6" t="s">
        <v>155</v>
      </c>
      <c r="D1194" s="4" t="s">
        <v>92</v>
      </c>
      <c r="E1194" s="331">
        <v>2</v>
      </c>
      <c r="F1194" s="5"/>
      <c r="G1194" s="14">
        <f t="shared" si="36"/>
        <v>0</v>
      </c>
    </row>
    <row r="1195" spans="1:7">
      <c r="A1195" s="1" t="s">
        <v>1774</v>
      </c>
      <c r="B1195" s="2" t="s">
        <v>156</v>
      </c>
      <c r="C1195" s="6" t="s">
        <v>157</v>
      </c>
      <c r="D1195" s="4"/>
      <c r="E1195" s="331"/>
      <c r="F1195" s="5"/>
      <c r="G1195" s="14">
        <f t="shared" si="36"/>
        <v>0</v>
      </c>
    </row>
    <row r="1196" spans="1:7">
      <c r="A1196" s="1" t="s">
        <v>1775</v>
      </c>
      <c r="B1196" s="2"/>
      <c r="C1196" s="6" t="s">
        <v>158</v>
      </c>
      <c r="D1196" s="4" t="s">
        <v>87</v>
      </c>
      <c r="E1196" s="331">
        <v>2.5</v>
      </c>
      <c r="F1196" s="5"/>
      <c r="G1196" s="14">
        <f t="shared" si="36"/>
        <v>0</v>
      </c>
    </row>
    <row r="1197" spans="1:7">
      <c r="A1197" s="158" t="s">
        <v>1776</v>
      </c>
      <c r="B1197" s="8"/>
      <c r="C1197" s="9" t="s">
        <v>159</v>
      </c>
      <c r="D1197" s="10" t="s">
        <v>87</v>
      </c>
      <c r="E1197" s="355">
        <v>5</v>
      </c>
      <c r="F1197" s="11"/>
      <c r="G1197" s="159">
        <f t="shared" si="36"/>
        <v>0</v>
      </c>
    </row>
    <row r="1198" spans="1:7">
      <c r="A1198" s="1" t="s">
        <v>1777</v>
      </c>
      <c r="B1198" s="2" t="s">
        <v>1597</v>
      </c>
      <c r="C1198" s="3" t="s">
        <v>1598</v>
      </c>
      <c r="D1198" s="64"/>
      <c r="E1198" s="356"/>
      <c r="F1198" s="160"/>
      <c r="G1198" s="159">
        <f t="shared" si="36"/>
        <v>0</v>
      </c>
    </row>
    <row r="1199" spans="1:7" ht="22.8">
      <c r="A1199" s="1" t="s">
        <v>1778</v>
      </c>
      <c r="B1199" s="154" t="s">
        <v>14</v>
      </c>
      <c r="C1199" s="28" t="s">
        <v>1599</v>
      </c>
      <c r="D1199" s="46" t="s">
        <v>92</v>
      </c>
      <c r="E1199" s="357">
        <v>30</v>
      </c>
      <c r="F1199" s="160"/>
      <c r="G1199" s="159">
        <f t="shared" si="36"/>
        <v>0</v>
      </c>
    </row>
    <row r="1200" spans="1:7" ht="22.8">
      <c r="A1200" s="1" t="s">
        <v>1779</v>
      </c>
      <c r="B1200" s="154" t="s">
        <v>14</v>
      </c>
      <c r="C1200" s="28" t="s">
        <v>1600</v>
      </c>
      <c r="D1200" s="46" t="s">
        <v>92</v>
      </c>
      <c r="E1200" s="357">
        <v>30</v>
      </c>
      <c r="F1200" s="160"/>
      <c r="G1200" s="159">
        <f t="shared" si="36"/>
        <v>0</v>
      </c>
    </row>
    <row r="1201" spans="1:7">
      <c r="A1201" s="1" t="s">
        <v>1780</v>
      </c>
      <c r="B1201" s="154"/>
      <c r="C1201" s="66" t="s">
        <v>1601</v>
      </c>
      <c r="D1201" s="46" t="s">
        <v>92</v>
      </c>
      <c r="E1201" s="357">
        <v>30</v>
      </c>
      <c r="F1201" s="160"/>
      <c r="G1201" s="159">
        <f t="shared" si="36"/>
        <v>0</v>
      </c>
    </row>
    <row r="1202" spans="1:7">
      <c r="A1202" s="1">
        <v>16.13</v>
      </c>
      <c r="B1202" s="3"/>
      <c r="C1202" s="6" t="s">
        <v>1602</v>
      </c>
      <c r="D1202" s="64"/>
      <c r="E1202" s="356"/>
      <c r="F1202" s="160"/>
      <c r="G1202" s="159">
        <f t="shared" si="36"/>
        <v>0</v>
      </c>
    </row>
    <row r="1203" spans="1:7" ht="22.8">
      <c r="A1203" s="155" t="s">
        <v>1781</v>
      </c>
      <c r="B1203" s="156"/>
      <c r="C1203" s="157" t="s">
        <v>1603</v>
      </c>
      <c r="D1203" s="59" t="s">
        <v>92</v>
      </c>
      <c r="E1203" s="358">
        <v>30</v>
      </c>
      <c r="F1203" s="161"/>
      <c r="G1203" s="159">
        <f t="shared" si="36"/>
        <v>0</v>
      </c>
    </row>
    <row r="1204" spans="1:7" ht="14.4">
      <c r="A1204" s="143" t="s">
        <v>1782</v>
      </c>
      <c r="B1204" s="12"/>
      <c r="C1204" s="12"/>
      <c r="D1204" s="12"/>
      <c r="E1204" s="359"/>
      <c r="F1204" s="13"/>
      <c r="G1204" s="144"/>
    </row>
    <row r="1205" spans="1:7" ht="12">
      <c r="A1205" s="141"/>
      <c r="B1205" s="141"/>
      <c r="C1205" s="141"/>
      <c r="D1205" s="141"/>
      <c r="E1205" s="360"/>
      <c r="F1205" s="141"/>
      <c r="G1205" s="142"/>
    </row>
    <row r="1206" spans="1:7" ht="12">
      <c r="A1206" s="691" t="s">
        <v>1558</v>
      </c>
      <c r="B1206" s="691"/>
      <c r="C1206" s="691"/>
      <c r="D1206" s="691"/>
      <c r="E1206" s="691"/>
      <c r="F1206" s="691"/>
      <c r="G1206" s="135" t="s">
        <v>33</v>
      </c>
    </row>
    <row r="1207" spans="1:7">
      <c r="A1207" s="690" t="str">
        <f>C2</f>
        <v>SECTION 1: PRELIMINARY AND GENERAL</v>
      </c>
      <c r="B1207" s="690"/>
      <c r="C1207" s="690"/>
      <c r="D1207" s="690"/>
      <c r="E1207" s="690"/>
      <c r="F1207" s="690"/>
      <c r="G1207" s="137">
        <f>G52</f>
        <v>0</v>
      </c>
    </row>
    <row r="1208" spans="1:7">
      <c r="A1208" s="688" t="str">
        <f>C53</f>
        <v>SECTION 2: BNR REACTOR</v>
      </c>
      <c r="B1208" s="688"/>
      <c r="C1208" s="688"/>
      <c r="D1208" s="688"/>
      <c r="E1208" s="688"/>
      <c r="F1208" s="688"/>
      <c r="G1208" s="138">
        <f>G124</f>
        <v>0</v>
      </c>
    </row>
    <row r="1209" spans="1:7">
      <c r="A1209" s="688" t="str">
        <f>C125</f>
        <v>SECTION 3: CLARIFIERS</v>
      </c>
      <c r="B1209" s="688"/>
      <c r="C1209" s="688"/>
      <c r="D1209" s="688"/>
      <c r="E1209" s="688"/>
      <c r="F1209" s="688"/>
      <c r="G1209" s="138">
        <f>G192</f>
        <v>0</v>
      </c>
    </row>
    <row r="1210" spans="1:7">
      <c r="A1210" s="688" t="str">
        <f>C193</f>
        <v>SECTION 4: NEW BOX COLLECTING SEWAGE FROM SLUDGE DRYING BEDS &amp; SPLITTER BOX</v>
      </c>
      <c r="B1210" s="688"/>
      <c r="C1210" s="688"/>
      <c r="D1210" s="688"/>
      <c r="E1210" s="688"/>
      <c r="F1210" s="688"/>
      <c r="G1210" s="138">
        <f>G237</f>
        <v>0</v>
      </c>
    </row>
    <row r="1211" spans="1:7">
      <c r="A1211" s="688" t="str">
        <f>C238</f>
        <v>SECTION 5: SLUDGE DRYING BEDS</v>
      </c>
      <c r="B1211" s="688"/>
      <c r="C1211" s="688"/>
      <c r="D1211" s="688"/>
      <c r="E1211" s="688"/>
      <c r="F1211" s="688"/>
      <c r="G1211" s="138">
        <f>G280</f>
        <v>0</v>
      </c>
    </row>
    <row r="1212" spans="1:7">
      <c r="A1212" s="688" t="str">
        <f>C281</f>
        <v>SECTION 6: BNR BALANCING PUMP STATION</v>
      </c>
      <c r="B1212" s="688"/>
      <c r="C1212" s="688"/>
      <c r="D1212" s="688"/>
      <c r="E1212" s="688"/>
      <c r="F1212" s="688"/>
      <c r="G1212" s="138">
        <f>G338</f>
        <v>0</v>
      </c>
    </row>
    <row r="1213" spans="1:7">
      <c r="A1213" s="688" t="str">
        <f>C339</f>
        <v>SECTION 7: EXISTING PUMP STATION UPGRADE</v>
      </c>
      <c r="B1213" s="688"/>
      <c r="C1213" s="688"/>
      <c r="D1213" s="688"/>
      <c r="E1213" s="688"/>
      <c r="F1213" s="688"/>
      <c r="G1213" s="138">
        <f>G418</f>
        <v>0</v>
      </c>
    </row>
    <row r="1214" spans="1:7">
      <c r="A1214" s="688" t="str">
        <f>C419</f>
        <v>SECTION 8: STRUCTURAL &amp; CIVIL MODIFICATIONS TO EXISTING WWTW</v>
      </c>
      <c r="B1214" s="688"/>
      <c r="C1214" s="688"/>
      <c r="D1214" s="688"/>
      <c r="E1214" s="688"/>
      <c r="F1214" s="688"/>
      <c r="G1214" s="138">
        <f>G462</f>
        <v>0</v>
      </c>
    </row>
    <row r="1215" spans="1:7">
      <c r="A1215" s="688" t="str">
        <f>C463</f>
        <v>SECTION 9: SITE WORKS &amp; FENCING</v>
      </c>
      <c r="B1215" s="688"/>
      <c r="C1215" s="688"/>
      <c r="D1215" s="688"/>
      <c r="E1215" s="688"/>
      <c r="F1215" s="688"/>
      <c r="G1215" s="138">
        <f>G472</f>
        <v>0</v>
      </c>
    </row>
    <row r="1216" spans="1:7">
      <c r="A1216" s="688" t="str">
        <f>C473</f>
        <v>SECTION 10: MECHANICAL WORKS WWTW</v>
      </c>
      <c r="B1216" s="688"/>
      <c r="C1216" s="688"/>
      <c r="D1216" s="688"/>
      <c r="E1216" s="688"/>
      <c r="F1216" s="688"/>
      <c r="G1216" s="365">
        <f>G711</f>
        <v>0</v>
      </c>
    </row>
    <row r="1217" spans="1:7">
      <c r="A1217" s="688" t="str">
        <f>C712</f>
        <v>SECTION 11: INSTRUMENTS AND ELECTRICAL</v>
      </c>
      <c r="B1217" s="688"/>
      <c r="C1217" s="688"/>
      <c r="D1217" s="688"/>
      <c r="E1217" s="688"/>
      <c r="F1217" s="688"/>
      <c r="G1217" s="365">
        <f>G834</f>
        <v>0</v>
      </c>
    </row>
    <row r="1218" spans="1:7">
      <c r="A1218" s="688" t="str">
        <f>C835</f>
        <v>SECTION 12: INTERCONNECTING PIPEWORK</v>
      </c>
      <c r="B1218" s="688"/>
      <c r="C1218" s="688"/>
      <c r="D1218" s="688"/>
      <c r="E1218" s="688"/>
      <c r="F1218" s="688"/>
      <c r="G1218" s="138">
        <f>G917</f>
        <v>0</v>
      </c>
    </row>
    <row r="1219" spans="1:7">
      <c r="A1219" s="688" t="str">
        <f>C918</f>
        <v>SECTION 13: NAMAHADI PUMP STATION RISING MAIN</v>
      </c>
      <c r="B1219" s="688"/>
      <c r="C1219" s="688"/>
      <c r="D1219" s="688"/>
      <c r="E1219" s="688"/>
      <c r="F1219" s="688"/>
      <c r="G1219" s="138">
        <f>G1026</f>
        <v>0</v>
      </c>
    </row>
    <row r="1220" spans="1:7">
      <c r="A1220" s="688" t="str">
        <f>C1027</f>
        <v>SECTION 14: ROAD WORKS</v>
      </c>
      <c r="B1220" s="688"/>
      <c r="C1220" s="688"/>
      <c r="D1220" s="688"/>
      <c r="E1220" s="688"/>
      <c r="F1220" s="688"/>
      <c r="G1220" s="138">
        <f>G1110</f>
        <v>0</v>
      </c>
    </row>
    <row r="1221" spans="1:7">
      <c r="A1221" s="688" t="str">
        <f>C1111</f>
        <v>SECTION 15: LABORATORY BUILDING</v>
      </c>
      <c r="B1221" s="688"/>
      <c r="C1221" s="688"/>
      <c r="D1221" s="688"/>
      <c r="E1221" s="688"/>
      <c r="F1221" s="688"/>
      <c r="G1221" s="298">
        <f>G1161</f>
        <v>0</v>
      </c>
    </row>
    <row r="1222" spans="1:7">
      <c r="A1222" s="689" t="str">
        <f>C1162</f>
        <v>SECTION 16: STRUCTURAL STEEL</v>
      </c>
      <c r="B1222" s="689"/>
      <c r="C1222" s="689"/>
      <c r="D1222" s="689"/>
      <c r="E1222" s="689"/>
      <c r="F1222" s="689"/>
      <c r="G1222" s="139">
        <f>G1204</f>
        <v>0</v>
      </c>
    </row>
    <row r="1223" spans="1:7">
      <c r="A1223" s="690" t="s">
        <v>1565</v>
      </c>
      <c r="B1223" s="690"/>
      <c r="C1223" s="690"/>
      <c r="D1223" s="690"/>
      <c r="E1223" s="690"/>
      <c r="F1223" s="690"/>
      <c r="G1223" s="140">
        <f>SUM(G1207:G1222)</f>
        <v>0</v>
      </c>
    </row>
    <row r="1224" spans="1:7">
      <c r="A1224" s="689" t="s">
        <v>1566</v>
      </c>
      <c r="B1224" s="689"/>
      <c r="C1224" s="689"/>
      <c r="D1224" s="689"/>
      <c r="E1224" s="689"/>
      <c r="F1224" s="689"/>
      <c r="G1224" s="139">
        <f>G1223*0.1</f>
        <v>0</v>
      </c>
    </row>
    <row r="1225" spans="1:7">
      <c r="A1225" s="690" t="s">
        <v>1567</v>
      </c>
      <c r="B1225" s="690"/>
      <c r="C1225" s="690"/>
      <c r="D1225" s="690"/>
      <c r="E1225" s="690"/>
      <c r="F1225" s="690"/>
      <c r="G1225" s="140">
        <f>SUM(G1223:G1224)</f>
        <v>0</v>
      </c>
    </row>
    <row r="1226" spans="1:7">
      <c r="A1226" s="689" t="s">
        <v>1568</v>
      </c>
      <c r="B1226" s="689"/>
      <c r="C1226" s="689"/>
      <c r="D1226" s="689"/>
      <c r="E1226" s="689"/>
      <c r="F1226" s="689"/>
      <c r="G1226" s="139">
        <f>G1225*0.05</f>
        <v>0</v>
      </c>
    </row>
    <row r="1227" spans="1:7">
      <c r="A1227" s="690" t="s">
        <v>1569</v>
      </c>
      <c r="B1227" s="690"/>
      <c r="C1227" s="690"/>
      <c r="D1227" s="690"/>
      <c r="E1227" s="690"/>
      <c r="F1227" s="690"/>
      <c r="G1227" s="140">
        <f>SUM(G1225:G1226)</f>
        <v>0</v>
      </c>
    </row>
    <row r="1228" spans="1:7">
      <c r="A1228" s="689" t="s">
        <v>1570</v>
      </c>
      <c r="B1228" s="689"/>
      <c r="C1228" s="689"/>
      <c r="D1228" s="689"/>
      <c r="E1228" s="689"/>
      <c r="F1228" s="689"/>
      <c r="G1228" s="139">
        <f>G1227*0.14</f>
        <v>0</v>
      </c>
    </row>
    <row r="1229" spans="1:7">
      <c r="A1229" s="687" t="s">
        <v>1571</v>
      </c>
      <c r="B1229" s="687"/>
      <c r="C1229" s="687"/>
      <c r="D1229" s="687"/>
      <c r="E1229" s="687"/>
      <c r="F1229" s="687"/>
      <c r="G1229" s="136">
        <f>SUM(G1227:G1228)</f>
        <v>0</v>
      </c>
    </row>
  </sheetData>
  <autoFilter ref="A1:G1234" xr:uid="{00000000-0009-0000-0000-000000000000}"/>
  <mergeCells count="24">
    <mergeCell ref="A1217:F1217"/>
    <mergeCell ref="A1206:F1206"/>
    <mergeCell ref="A1207:F1207"/>
    <mergeCell ref="A1208:F1208"/>
    <mergeCell ref="A1209:F1209"/>
    <mergeCell ref="A1210:F1210"/>
    <mergeCell ref="A1211:F1211"/>
    <mergeCell ref="A1212:F1212"/>
    <mergeCell ref="A1213:F1213"/>
    <mergeCell ref="A1214:F1214"/>
    <mergeCell ref="A1215:F1215"/>
    <mergeCell ref="A1216:F1216"/>
    <mergeCell ref="A1229:F1229"/>
    <mergeCell ref="A1218:F1218"/>
    <mergeCell ref="A1219:F1219"/>
    <mergeCell ref="A1220:F1220"/>
    <mergeCell ref="A1221:F1221"/>
    <mergeCell ref="A1222:F1222"/>
    <mergeCell ref="A1223:F1223"/>
    <mergeCell ref="A1224:F1224"/>
    <mergeCell ref="A1225:F1225"/>
    <mergeCell ref="A1226:F1226"/>
    <mergeCell ref="A1227:F1227"/>
    <mergeCell ref="A1228:F1228"/>
  </mergeCells>
  <conditionalFormatting sqref="C864:C870">
    <cfRule type="expression" priority="2">
      <formula>IF(OR($Z$33=0,$Z$33=""),"SELECT PIPE",0)</formula>
    </cfRule>
  </conditionalFormatting>
  <conditionalFormatting sqref="C951">
    <cfRule type="expression" priority="1">
      <formula>IF(OR($Z$41=0,$Z$41=""),"SELECT PIPE",0)</formula>
    </cfRule>
  </conditionalFormatting>
  <pageMargins left="0.7" right="0.7" top="0.75" bottom="0.75" header="0.3" footer="0.3"/>
  <pageSetup paperSize="9" scale="56" orientation="portrait" r:id="rId1"/>
  <rowBreaks count="13" manualBreakCount="13">
    <brk id="83" max="16383" man="1"/>
    <brk id="158" max="16383" man="1"/>
    <brk id="237" max="16383" man="1"/>
    <brk id="312" max="16383" man="1"/>
    <brk id="387" max="16383" man="1"/>
    <brk id="462" max="16383" man="1"/>
    <brk id="494" max="16383" man="1"/>
    <brk id="711" max="16383" man="1"/>
    <brk id="860" max="16383" man="1"/>
    <brk id="943" max="16383" man="1"/>
    <brk id="1012" max="16383" man="1"/>
    <brk id="1093" max="16383" man="1"/>
    <brk id="118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view="pageBreakPreview" zoomScale="60" zoomScaleNormal="100" workbookViewId="0">
      <selection activeCell="B17" sqref="B17"/>
    </sheetView>
  </sheetViews>
  <sheetFormatPr defaultRowHeight="14.4"/>
  <cols>
    <col min="2" max="2" width="48.5546875" customWidth="1"/>
    <col min="3" max="3" width="10.33203125" customWidth="1"/>
    <col min="4" max="4" width="10.88671875" customWidth="1"/>
    <col min="5" max="5" width="11.5546875" customWidth="1"/>
    <col min="6" max="6" width="8.5546875" customWidth="1"/>
    <col min="7" max="7" width="9.6640625" customWidth="1"/>
    <col min="8" max="8" width="11.88671875" bestFit="1" customWidth="1"/>
    <col min="9" max="9" width="11" bestFit="1" customWidth="1"/>
  </cols>
  <sheetData>
    <row r="1" spans="1:9">
      <c r="A1" s="692" t="s">
        <v>2673</v>
      </c>
      <c r="B1" s="693"/>
      <c r="C1" s="373"/>
      <c r="D1" s="374" t="s">
        <v>2674</v>
      </c>
      <c r="E1" s="375"/>
      <c r="F1" s="375"/>
      <c r="G1" s="375"/>
      <c r="H1" s="376" t="s">
        <v>2654</v>
      </c>
    </row>
    <row r="2" spans="1:9">
      <c r="A2" s="694"/>
      <c r="B2" s="695"/>
      <c r="C2" s="377"/>
      <c r="D2" s="377"/>
      <c r="E2" s="377"/>
      <c r="F2" s="377"/>
      <c r="G2" s="377"/>
      <c r="H2" s="378"/>
    </row>
    <row r="3" spans="1:9">
      <c r="A3" s="379" t="s">
        <v>0</v>
      </c>
      <c r="B3" s="380"/>
      <c r="C3" s="381"/>
      <c r="D3" s="382" t="s">
        <v>2655</v>
      </c>
      <c r="E3" s="383"/>
      <c r="F3" s="384"/>
      <c r="G3" s="385" t="s">
        <v>2656</v>
      </c>
      <c r="H3" s="386" t="s">
        <v>2657</v>
      </c>
    </row>
    <row r="4" spans="1:9">
      <c r="A4" s="387" t="s">
        <v>2658</v>
      </c>
      <c r="B4" s="388" t="s">
        <v>2</v>
      </c>
      <c r="C4" s="389" t="s">
        <v>2659</v>
      </c>
      <c r="D4" s="388" t="s">
        <v>2660</v>
      </c>
      <c r="E4" s="389" t="s">
        <v>2661</v>
      </c>
      <c r="F4" s="388" t="s">
        <v>3</v>
      </c>
      <c r="G4" s="389" t="s">
        <v>2662</v>
      </c>
      <c r="H4" s="390" t="s">
        <v>2663</v>
      </c>
    </row>
    <row r="5" spans="1:9">
      <c r="A5" s="391"/>
      <c r="B5" s="392"/>
      <c r="C5" s="393" t="s">
        <v>2664</v>
      </c>
      <c r="D5" s="394" t="s">
        <v>2665</v>
      </c>
      <c r="E5" s="393" t="s">
        <v>2665</v>
      </c>
      <c r="F5" s="394"/>
      <c r="G5" s="393" t="s">
        <v>2666</v>
      </c>
      <c r="H5" s="395" t="s">
        <v>2667</v>
      </c>
    </row>
    <row r="6" spans="1:9">
      <c r="A6" s="396"/>
      <c r="B6" s="397"/>
      <c r="C6" s="398"/>
      <c r="D6" s="399"/>
      <c r="E6" s="399"/>
      <c r="F6" s="398"/>
      <c r="G6" s="400"/>
      <c r="H6" s="399"/>
    </row>
    <row r="7" spans="1:9">
      <c r="A7" s="401"/>
      <c r="B7" s="402"/>
      <c r="C7" s="398"/>
      <c r="D7" s="399"/>
      <c r="E7" s="399"/>
      <c r="F7" s="398"/>
      <c r="G7" s="400"/>
      <c r="H7" s="399"/>
    </row>
    <row r="8" spans="1:9">
      <c r="A8" s="401"/>
      <c r="B8" s="403"/>
      <c r="C8" s="404"/>
      <c r="D8" s="399"/>
      <c r="E8" s="399"/>
      <c r="F8" s="404"/>
      <c r="G8" s="400"/>
      <c r="H8" s="399"/>
    </row>
    <row r="9" spans="1:9">
      <c r="A9" s="396"/>
      <c r="B9" s="405"/>
      <c r="C9" s="398"/>
      <c r="D9" s="399"/>
      <c r="E9" s="399"/>
      <c r="F9" s="406"/>
      <c r="G9" s="400"/>
      <c r="H9" s="399"/>
    </row>
    <row r="10" spans="1:9">
      <c r="A10" s="396"/>
      <c r="B10" s="403"/>
      <c r="C10" s="407"/>
      <c r="D10" s="399"/>
      <c r="E10" s="399"/>
      <c r="F10" s="406"/>
      <c r="G10" s="400"/>
      <c r="H10" s="399"/>
    </row>
    <row r="11" spans="1:9" ht="15" thickBot="1">
      <c r="A11" s="408"/>
      <c r="B11" s="409"/>
      <c r="C11" s="410"/>
      <c r="D11" s="411"/>
      <c r="E11" s="411"/>
      <c r="F11" s="412"/>
      <c r="G11" s="413"/>
      <c r="H11" s="411"/>
    </row>
    <row r="12" spans="1:9" ht="15" thickBot="1">
      <c r="A12" s="414" t="s">
        <v>2668</v>
      </c>
      <c r="B12" s="415"/>
      <c r="C12" s="416"/>
      <c r="D12" s="417"/>
      <c r="E12" s="418"/>
      <c r="F12" s="417"/>
      <c r="G12" s="418"/>
      <c r="H12" s="419">
        <f>SUM(H6:H10)</f>
        <v>0</v>
      </c>
    </row>
    <row r="13" spans="1:9">
      <c r="A13" s="420"/>
      <c r="B13" s="420"/>
      <c r="C13" s="421"/>
      <c r="D13" s="421"/>
      <c r="E13" s="421"/>
      <c r="F13" s="421"/>
      <c r="G13" s="421"/>
      <c r="H13" s="422"/>
    </row>
    <row r="14" spans="1:9">
      <c r="A14" s="420"/>
      <c r="B14" s="423" t="s">
        <v>2648</v>
      </c>
      <c r="C14" s="423"/>
      <c r="D14" s="423" t="s">
        <v>2649</v>
      </c>
      <c r="E14" s="423"/>
      <c r="F14" s="423"/>
      <c r="G14" s="421"/>
      <c r="H14" s="422"/>
    </row>
    <row r="15" spans="1:9">
      <c r="A15" s="420"/>
      <c r="B15" s="423"/>
      <c r="C15" s="423"/>
      <c r="D15" s="423"/>
      <c r="E15" s="423"/>
      <c r="F15" s="423"/>
      <c r="G15" s="421"/>
      <c r="H15" s="422"/>
    </row>
    <row r="16" spans="1:9">
      <c r="A16" s="420"/>
      <c r="B16" s="423"/>
      <c r="C16" s="423"/>
      <c r="D16" s="421"/>
      <c r="E16" s="423"/>
      <c r="F16" s="423"/>
      <c r="G16" s="421"/>
      <c r="H16" s="422"/>
      <c r="I16" s="372"/>
    </row>
    <row r="17" spans="1:8">
      <c r="A17" s="420"/>
      <c r="B17" s="423" t="s">
        <v>2650</v>
      </c>
      <c r="C17" s="424"/>
      <c r="D17" s="425" t="s">
        <v>2651</v>
      </c>
      <c r="E17" s="425"/>
      <c r="F17" s="425" t="s">
        <v>2669</v>
      </c>
      <c r="G17" s="421"/>
      <c r="H17" s="422"/>
    </row>
    <row r="18" spans="1:8">
      <c r="A18" s="420"/>
      <c r="B18" s="426" t="s">
        <v>2652</v>
      </c>
      <c r="C18" s="427"/>
      <c r="D18" s="426" t="s">
        <v>2670</v>
      </c>
      <c r="E18" s="426"/>
      <c r="F18" s="423" t="s">
        <v>2647</v>
      </c>
      <c r="G18" s="421"/>
      <c r="H18" s="422"/>
    </row>
    <row r="19" spans="1:8">
      <c r="A19" s="420"/>
      <c r="B19" s="423"/>
      <c r="C19" s="423"/>
      <c r="D19" s="423"/>
      <c r="E19" s="423"/>
      <c r="F19" s="423"/>
      <c r="G19" s="421"/>
      <c r="H19" s="422"/>
    </row>
    <row r="20" spans="1:8">
      <c r="A20" s="420"/>
      <c r="B20" s="423"/>
      <c r="C20" s="423"/>
      <c r="D20" s="423"/>
      <c r="E20" s="423"/>
      <c r="F20" s="423"/>
      <c r="G20" s="421"/>
      <c r="H20" s="422"/>
    </row>
    <row r="21" spans="1:8">
      <c r="A21" s="420"/>
      <c r="B21" s="423" t="s">
        <v>2650</v>
      </c>
      <c r="C21" s="424"/>
      <c r="D21" s="425" t="s">
        <v>2651</v>
      </c>
      <c r="E21" s="423"/>
      <c r="F21" s="425" t="s">
        <v>2669</v>
      </c>
      <c r="G21" s="421"/>
      <c r="H21" s="422"/>
    </row>
    <row r="22" spans="1:8">
      <c r="A22" s="420"/>
      <c r="B22" s="426" t="s">
        <v>2653</v>
      </c>
      <c r="C22" s="427"/>
      <c r="D22" s="426" t="s">
        <v>2671</v>
      </c>
      <c r="E22" s="428"/>
      <c r="F22" s="423" t="s">
        <v>2647</v>
      </c>
      <c r="G22" s="421"/>
      <c r="H22" s="422"/>
    </row>
    <row r="23" spans="1:8">
      <c r="A23" s="420"/>
      <c r="B23" s="423"/>
      <c r="C23" s="423"/>
      <c r="D23" s="423"/>
      <c r="E23" s="423"/>
      <c r="F23" s="423"/>
      <c r="G23" s="421"/>
      <c r="H23" s="422"/>
    </row>
  </sheetData>
  <mergeCells count="1">
    <mergeCell ref="A1:B2"/>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A5C8-7E77-4D49-B72C-DEC9D58FD045}">
  <dimension ref="A1:G1377"/>
  <sheetViews>
    <sheetView tabSelected="1" view="pageBreakPreview" zoomScale="60" zoomScaleNormal="100" workbookViewId="0">
      <pane xSplit="1" ySplit="2" topLeftCell="B221" activePane="bottomRight" state="frozen"/>
      <selection pane="topRight" activeCell="B1" sqref="B1"/>
      <selection pane="bottomLeft" activeCell="A3" sqref="A3"/>
      <selection pane="bottomRight" activeCell="C221" sqref="C221"/>
    </sheetView>
  </sheetViews>
  <sheetFormatPr defaultColWidth="8.88671875" defaultRowHeight="11.4"/>
  <cols>
    <col min="1" max="1" width="10.44140625" style="433" customWidth="1"/>
    <col min="2" max="2" width="7.44140625" style="514" customWidth="1"/>
    <col min="3" max="3" width="47.88671875" style="515" customWidth="1"/>
    <col min="4" max="5" width="9.88671875" style="434" customWidth="1"/>
    <col min="6" max="6" width="11.33203125" style="469" customWidth="1"/>
    <col min="7" max="7" width="12.6640625" style="429" customWidth="1"/>
    <col min="8" max="16384" width="8.88671875" style="44"/>
  </cols>
  <sheetData>
    <row r="1" spans="1:7" ht="16.2" thickBot="1">
      <c r="A1" s="700" t="s">
        <v>2672</v>
      </c>
      <c r="B1" s="701"/>
      <c r="C1" s="701"/>
      <c r="D1" s="701"/>
      <c r="E1" s="701"/>
      <c r="F1" s="701"/>
      <c r="G1" s="702"/>
    </row>
    <row r="2" spans="1:7" ht="52.5" customHeight="1">
      <c r="A2" s="534" t="s">
        <v>0</v>
      </c>
      <c r="B2" s="488" t="s">
        <v>1</v>
      </c>
      <c r="C2" s="535" t="s">
        <v>2</v>
      </c>
      <c r="D2" s="488" t="s">
        <v>3</v>
      </c>
      <c r="E2" s="488" t="s">
        <v>31</v>
      </c>
      <c r="F2" s="536" t="s">
        <v>2757</v>
      </c>
      <c r="G2" s="537" t="s">
        <v>2758</v>
      </c>
    </row>
    <row r="3" spans="1:7" ht="13.2">
      <c r="A3" s="538">
        <v>1</v>
      </c>
      <c r="B3" s="524"/>
      <c r="C3" s="525" t="s">
        <v>1564</v>
      </c>
      <c r="D3" s="526"/>
      <c r="E3" s="527"/>
      <c r="F3" s="528"/>
      <c r="G3" s="539"/>
    </row>
    <row r="4" spans="1:7" ht="26.4">
      <c r="A4" s="538">
        <v>1.1000000000000001</v>
      </c>
      <c r="B4" s="529" t="s">
        <v>170</v>
      </c>
      <c r="C4" s="525" t="s">
        <v>171</v>
      </c>
      <c r="D4" s="530"/>
      <c r="E4" s="531"/>
      <c r="F4" s="528"/>
      <c r="G4" s="539"/>
    </row>
    <row r="5" spans="1:7" ht="13.2">
      <c r="A5" s="540" t="s">
        <v>13</v>
      </c>
      <c r="B5" s="529" t="s">
        <v>14</v>
      </c>
      <c r="C5" s="532" t="s">
        <v>172</v>
      </c>
      <c r="D5" s="530" t="s">
        <v>121</v>
      </c>
      <c r="E5" s="533">
        <v>1</v>
      </c>
      <c r="F5" s="528"/>
      <c r="G5" s="563">
        <f t="shared" ref="G5" si="0">E5*F5</f>
        <v>0</v>
      </c>
    </row>
    <row r="6" spans="1:7" ht="26.4">
      <c r="A6" s="540"/>
      <c r="B6" s="529" t="s">
        <v>173</v>
      </c>
      <c r="C6" s="532" t="s">
        <v>174</v>
      </c>
      <c r="D6" s="530"/>
      <c r="E6" s="533"/>
      <c r="F6" s="528"/>
      <c r="G6" s="539"/>
    </row>
    <row r="7" spans="1:7" ht="13.2">
      <c r="A7" s="540"/>
      <c r="B7" s="529" t="s">
        <v>128</v>
      </c>
      <c r="C7" s="532" t="s">
        <v>175</v>
      </c>
      <c r="D7" s="530"/>
      <c r="E7" s="533"/>
      <c r="F7" s="528"/>
      <c r="G7" s="539"/>
    </row>
    <row r="8" spans="1:7" ht="13.2">
      <c r="A8" s="540" t="s">
        <v>15</v>
      </c>
      <c r="B8" s="529" t="s">
        <v>176</v>
      </c>
      <c r="C8" s="532" t="s">
        <v>177</v>
      </c>
      <c r="D8" s="530" t="s">
        <v>178</v>
      </c>
      <c r="E8" s="533">
        <v>1</v>
      </c>
      <c r="F8" s="528">
        <v>40000</v>
      </c>
      <c r="G8" s="539">
        <f t="shared" ref="G8:G13" si="1">E8*F8</f>
        <v>40000</v>
      </c>
    </row>
    <row r="9" spans="1:7" ht="13.2">
      <c r="A9" s="540" t="s">
        <v>16</v>
      </c>
      <c r="B9" s="529" t="s">
        <v>179</v>
      </c>
      <c r="C9" s="532" t="s">
        <v>180</v>
      </c>
      <c r="D9" s="530" t="s">
        <v>121</v>
      </c>
      <c r="E9" s="533">
        <v>1</v>
      </c>
      <c r="F9" s="528"/>
      <c r="G9" s="563">
        <f t="shared" si="1"/>
        <v>0</v>
      </c>
    </row>
    <row r="10" spans="1:7" ht="13.2">
      <c r="A10" s="540"/>
      <c r="B10" s="529"/>
      <c r="C10" s="532" t="s">
        <v>2122</v>
      </c>
      <c r="D10" s="530" t="s">
        <v>178</v>
      </c>
      <c r="E10" s="533">
        <v>1</v>
      </c>
      <c r="F10" s="528">
        <v>50000</v>
      </c>
      <c r="G10" s="539">
        <f t="shared" si="1"/>
        <v>50000</v>
      </c>
    </row>
    <row r="11" spans="1:7" ht="13.2">
      <c r="A11" s="540"/>
      <c r="B11" s="529"/>
      <c r="C11" s="532" t="s">
        <v>205</v>
      </c>
      <c r="D11" s="530" t="s">
        <v>178</v>
      </c>
      <c r="E11" s="533">
        <v>1</v>
      </c>
      <c r="F11" s="528">
        <v>20000</v>
      </c>
      <c r="G11" s="539">
        <f t="shared" si="1"/>
        <v>20000</v>
      </c>
    </row>
    <row r="12" spans="1:7" ht="13.2">
      <c r="A12" s="540"/>
      <c r="B12" s="529"/>
      <c r="C12" s="532" t="s">
        <v>2123</v>
      </c>
      <c r="D12" s="530" t="s">
        <v>178</v>
      </c>
      <c r="E12" s="533">
        <v>1</v>
      </c>
      <c r="F12" s="528"/>
      <c r="G12" s="563">
        <f t="shared" si="1"/>
        <v>0</v>
      </c>
    </row>
    <row r="13" spans="1:7" ht="13.2">
      <c r="A13" s="540" t="s">
        <v>17</v>
      </c>
      <c r="B13" s="529"/>
      <c r="C13" s="532" t="s">
        <v>181</v>
      </c>
      <c r="D13" s="530" t="s">
        <v>121</v>
      </c>
      <c r="E13" s="533">
        <v>1</v>
      </c>
      <c r="F13" s="528"/>
      <c r="G13" s="563">
        <f t="shared" si="1"/>
        <v>0</v>
      </c>
    </row>
    <row r="14" spans="1:7" ht="13.2">
      <c r="A14" s="540"/>
      <c r="B14" s="529" t="s">
        <v>129</v>
      </c>
      <c r="C14" s="532" t="s">
        <v>182</v>
      </c>
      <c r="D14" s="530"/>
      <c r="E14" s="533"/>
      <c r="F14" s="528"/>
      <c r="G14" s="539"/>
    </row>
    <row r="15" spans="1:7" ht="26.4">
      <c r="A15" s="540" t="s">
        <v>18</v>
      </c>
      <c r="B15" s="529"/>
      <c r="C15" s="532" t="s">
        <v>183</v>
      </c>
      <c r="D15" s="530" t="s">
        <v>121</v>
      </c>
      <c r="E15" s="533">
        <v>1</v>
      </c>
      <c r="F15" s="528"/>
      <c r="G15" s="563">
        <f t="shared" ref="G15:G52" si="2">E15*F15</f>
        <v>0</v>
      </c>
    </row>
    <row r="16" spans="1:7" ht="13.2">
      <c r="A16" s="540" t="s">
        <v>184</v>
      </c>
      <c r="B16" s="529"/>
      <c r="C16" s="532" t="s">
        <v>185</v>
      </c>
      <c r="D16" s="530" t="s">
        <v>121</v>
      </c>
      <c r="E16" s="533">
        <v>1</v>
      </c>
      <c r="F16" s="528"/>
      <c r="G16" s="563">
        <f t="shared" si="2"/>
        <v>0</v>
      </c>
    </row>
    <row r="17" spans="1:7" ht="13.2">
      <c r="A17" s="540" t="s">
        <v>186</v>
      </c>
      <c r="B17" s="529" t="s">
        <v>187</v>
      </c>
      <c r="C17" s="532" t="s">
        <v>188</v>
      </c>
      <c r="D17" s="530" t="s">
        <v>121</v>
      </c>
      <c r="E17" s="533">
        <v>1</v>
      </c>
      <c r="F17" s="528"/>
      <c r="G17" s="563">
        <f t="shared" si="2"/>
        <v>0</v>
      </c>
    </row>
    <row r="18" spans="1:7" ht="13.2">
      <c r="A18" s="540" t="s">
        <v>189</v>
      </c>
      <c r="B18" s="529" t="s">
        <v>19</v>
      </c>
      <c r="C18" s="532" t="s">
        <v>190</v>
      </c>
      <c r="D18" s="530"/>
      <c r="E18" s="533"/>
      <c r="F18" s="528"/>
      <c r="G18" s="539"/>
    </row>
    <row r="19" spans="1:7" ht="13.2">
      <c r="A19" s="540"/>
      <c r="B19" s="529"/>
      <c r="C19" s="532" t="s">
        <v>191</v>
      </c>
      <c r="D19" s="530" t="s">
        <v>121</v>
      </c>
      <c r="E19" s="533">
        <v>1</v>
      </c>
      <c r="F19" s="528"/>
      <c r="G19" s="563">
        <f t="shared" si="2"/>
        <v>0</v>
      </c>
    </row>
    <row r="20" spans="1:7" ht="13.2">
      <c r="A20" s="540"/>
      <c r="B20" s="529"/>
      <c r="C20" s="532" t="s">
        <v>192</v>
      </c>
      <c r="D20" s="530" t="s">
        <v>121</v>
      </c>
      <c r="E20" s="533">
        <v>1</v>
      </c>
      <c r="F20" s="528"/>
      <c r="G20" s="563">
        <f t="shared" si="2"/>
        <v>0</v>
      </c>
    </row>
    <row r="21" spans="1:7" ht="13.2">
      <c r="A21" s="540"/>
      <c r="B21" s="529"/>
      <c r="C21" s="532" t="s">
        <v>193</v>
      </c>
      <c r="D21" s="530" t="s">
        <v>121</v>
      </c>
      <c r="E21" s="533">
        <v>1</v>
      </c>
      <c r="F21" s="528"/>
      <c r="G21" s="563">
        <f t="shared" si="2"/>
        <v>0</v>
      </c>
    </row>
    <row r="22" spans="1:7" ht="13.2">
      <c r="A22" s="540"/>
      <c r="B22" s="529"/>
      <c r="C22" s="532" t="s">
        <v>194</v>
      </c>
      <c r="D22" s="530" t="s">
        <v>121</v>
      </c>
      <c r="E22" s="533">
        <v>1</v>
      </c>
      <c r="F22" s="528"/>
      <c r="G22" s="563">
        <f t="shared" si="2"/>
        <v>0</v>
      </c>
    </row>
    <row r="23" spans="1:7" ht="13.2">
      <c r="A23" s="540"/>
      <c r="B23" s="529"/>
      <c r="C23" s="532" t="s">
        <v>195</v>
      </c>
      <c r="D23" s="530" t="s">
        <v>121</v>
      </c>
      <c r="E23" s="533">
        <v>1</v>
      </c>
      <c r="F23" s="528"/>
      <c r="G23" s="563">
        <f t="shared" si="2"/>
        <v>0</v>
      </c>
    </row>
    <row r="24" spans="1:7" ht="13.2">
      <c r="A24" s="540" t="s">
        <v>196</v>
      </c>
      <c r="B24" s="529" t="s">
        <v>69</v>
      </c>
      <c r="C24" s="532" t="s">
        <v>197</v>
      </c>
      <c r="D24" s="530" t="s">
        <v>121</v>
      </c>
      <c r="E24" s="533">
        <v>1</v>
      </c>
      <c r="F24" s="528"/>
      <c r="G24" s="563">
        <f t="shared" si="2"/>
        <v>0</v>
      </c>
    </row>
    <row r="25" spans="1:7" ht="13.2">
      <c r="A25" s="540" t="s">
        <v>198</v>
      </c>
      <c r="B25" s="529"/>
      <c r="C25" s="532" t="s">
        <v>199</v>
      </c>
      <c r="D25" s="530" t="s">
        <v>121</v>
      </c>
      <c r="E25" s="533">
        <v>1</v>
      </c>
      <c r="F25" s="528"/>
      <c r="G25" s="563">
        <f t="shared" si="2"/>
        <v>0</v>
      </c>
    </row>
    <row r="26" spans="1:7" ht="13.2">
      <c r="A26" s="540"/>
      <c r="B26" s="529"/>
      <c r="C26" s="532"/>
      <c r="D26" s="530"/>
      <c r="E26" s="533"/>
      <c r="F26" s="528"/>
      <c r="G26" s="539"/>
    </row>
    <row r="27" spans="1:7" ht="13.2">
      <c r="A27" s="538">
        <v>1.2</v>
      </c>
      <c r="B27" s="529">
        <v>8.4</v>
      </c>
      <c r="C27" s="525" t="s">
        <v>200</v>
      </c>
      <c r="D27" s="530"/>
      <c r="E27" s="533"/>
      <c r="F27" s="528"/>
      <c r="G27" s="539"/>
    </row>
    <row r="28" spans="1:7" ht="13.2">
      <c r="A28" s="540" t="s">
        <v>20</v>
      </c>
      <c r="B28" s="529" t="s">
        <v>21</v>
      </c>
      <c r="C28" s="532" t="s">
        <v>172</v>
      </c>
      <c r="D28" s="530" t="s">
        <v>121</v>
      </c>
      <c r="E28" s="533">
        <v>1</v>
      </c>
      <c r="F28" s="528"/>
      <c r="G28" s="563">
        <f t="shared" si="2"/>
        <v>0</v>
      </c>
    </row>
    <row r="29" spans="1:7" ht="13.2">
      <c r="A29" s="540"/>
      <c r="B29" s="529" t="s">
        <v>22</v>
      </c>
      <c r="C29" s="532" t="s">
        <v>201</v>
      </c>
      <c r="D29" s="530"/>
      <c r="E29" s="533"/>
      <c r="F29" s="528"/>
      <c r="G29" s="539"/>
    </row>
    <row r="30" spans="1:7" ht="13.2">
      <c r="A30" s="540"/>
      <c r="B30" s="529" t="s">
        <v>202</v>
      </c>
      <c r="C30" s="532" t="s">
        <v>203</v>
      </c>
      <c r="D30" s="530"/>
      <c r="E30" s="533"/>
      <c r="F30" s="528"/>
      <c r="G30" s="539"/>
    </row>
    <row r="31" spans="1:7" ht="13.2">
      <c r="A31" s="540" t="s">
        <v>23</v>
      </c>
      <c r="B31" s="529" t="s">
        <v>176</v>
      </c>
      <c r="C31" s="532" t="s">
        <v>177</v>
      </c>
      <c r="D31" s="530" t="s">
        <v>178</v>
      </c>
      <c r="E31" s="533">
        <v>1</v>
      </c>
      <c r="F31" s="528">
        <v>50000</v>
      </c>
      <c r="G31" s="539">
        <f t="shared" si="2"/>
        <v>50000</v>
      </c>
    </row>
    <row r="32" spans="1:7" ht="13.2">
      <c r="A32" s="540" t="s">
        <v>24</v>
      </c>
      <c r="B32" s="529" t="s">
        <v>179</v>
      </c>
      <c r="C32" s="532" t="s">
        <v>204</v>
      </c>
      <c r="D32" s="530" t="s">
        <v>121</v>
      </c>
      <c r="E32" s="533">
        <v>1</v>
      </c>
      <c r="F32" s="528"/>
      <c r="G32" s="563">
        <f t="shared" si="2"/>
        <v>0</v>
      </c>
    </row>
    <row r="33" spans="1:7" ht="13.2">
      <c r="A33" s="540" t="s">
        <v>25</v>
      </c>
      <c r="B33" s="529" t="s">
        <v>179</v>
      </c>
      <c r="C33" s="532" t="s">
        <v>181</v>
      </c>
      <c r="D33" s="530" t="s">
        <v>121</v>
      </c>
      <c r="E33" s="533">
        <v>1</v>
      </c>
      <c r="F33" s="528"/>
      <c r="G33" s="563">
        <f t="shared" si="2"/>
        <v>0</v>
      </c>
    </row>
    <row r="34" spans="1:7" ht="13.2">
      <c r="A34" s="540"/>
      <c r="B34" s="529" t="s">
        <v>206</v>
      </c>
      <c r="C34" s="532" t="s">
        <v>207</v>
      </c>
      <c r="D34" s="530"/>
      <c r="E34" s="533"/>
      <c r="F34" s="528"/>
      <c r="G34" s="563">
        <f t="shared" si="2"/>
        <v>0</v>
      </c>
    </row>
    <row r="35" spans="1:7" ht="26.4">
      <c r="A35" s="540" t="s">
        <v>208</v>
      </c>
      <c r="B35" s="529"/>
      <c r="C35" s="532" t="s">
        <v>209</v>
      </c>
      <c r="D35" s="530" t="s">
        <v>121</v>
      </c>
      <c r="E35" s="533">
        <v>1</v>
      </c>
      <c r="F35" s="528"/>
      <c r="G35" s="563">
        <f t="shared" si="2"/>
        <v>0</v>
      </c>
    </row>
    <row r="36" spans="1:7" ht="13.2">
      <c r="A36" s="540" t="s">
        <v>210</v>
      </c>
      <c r="B36" s="529"/>
      <c r="C36" s="532" t="s">
        <v>185</v>
      </c>
      <c r="D36" s="530" t="s">
        <v>121</v>
      </c>
      <c r="E36" s="533">
        <v>1</v>
      </c>
      <c r="F36" s="528"/>
      <c r="G36" s="563">
        <f t="shared" si="2"/>
        <v>0</v>
      </c>
    </row>
    <row r="37" spans="1:7" ht="13.2">
      <c r="A37" s="540" t="s">
        <v>211</v>
      </c>
      <c r="B37" s="529" t="s">
        <v>26</v>
      </c>
      <c r="C37" s="532" t="s">
        <v>212</v>
      </c>
      <c r="D37" s="530" t="s">
        <v>121</v>
      </c>
      <c r="E37" s="533">
        <v>1</v>
      </c>
      <c r="F37" s="528"/>
      <c r="G37" s="563">
        <f t="shared" si="2"/>
        <v>0</v>
      </c>
    </row>
    <row r="38" spans="1:7" ht="13.2">
      <c r="A38" s="540" t="s">
        <v>213</v>
      </c>
      <c r="B38" s="529" t="s">
        <v>27</v>
      </c>
      <c r="C38" s="532" t="s">
        <v>214</v>
      </c>
      <c r="D38" s="530" t="s">
        <v>121</v>
      </c>
      <c r="E38" s="533">
        <v>1</v>
      </c>
      <c r="F38" s="528"/>
      <c r="G38" s="563">
        <f t="shared" si="2"/>
        <v>0</v>
      </c>
    </row>
    <row r="39" spans="1:7" ht="13.2">
      <c r="A39" s="540" t="s">
        <v>215</v>
      </c>
      <c r="B39" s="529" t="s">
        <v>187</v>
      </c>
      <c r="C39" s="532" t="s">
        <v>188</v>
      </c>
      <c r="D39" s="530" t="s">
        <v>121</v>
      </c>
      <c r="E39" s="533">
        <v>1</v>
      </c>
      <c r="F39" s="528"/>
      <c r="G39" s="563">
        <f t="shared" si="2"/>
        <v>0</v>
      </c>
    </row>
    <row r="40" spans="1:7" ht="13.2">
      <c r="A40" s="540" t="s">
        <v>216</v>
      </c>
      <c r="B40" s="529" t="s">
        <v>28</v>
      </c>
      <c r="C40" s="532" t="s">
        <v>217</v>
      </c>
      <c r="D40" s="530" t="s">
        <v>121</v>
      </c>
      <c r="E40" s="533">
        <v>1</v>
      </c>
      <c r="F40" s="528"/>
      <c r="G40" s="563">
        <f t="shared" si="2"/>
        <v>0</v>
      </c>
    </row>
    <row r="41" spans="1:7" ht="13.2">
      <c r="A41" s="540" t="s">
        <v>223</v>
      </c>
      <c r="B41" s="529"/>
      <c r="C41" s="532" t="s">
        <v>2306</v>
      </c>
      <c r="D41" s="530" t="s">
        <v>121</v>
      </c>
      <c r="E41" s="533">
        <v>1</v>
      </c>
      <c r="F41" s="528"/>
      <c r="G41" s="563">
        <f t="shared" si="2"/>
        <v>0</v>
      </c>
    </row>
    <row r="42" spans="1:7" ht="13.2">
      <c r="A42" s="540" t="s">
        <v>224</v>
      </c>
      <c r="B42" s="529"/>
      <c r="C42" s="532" t="s">
        <v>2680</v>
      </c>
      <c r="D42" s="530" t="s">
        <v>121</v>
      </c>
      <c r="E42" s="533">
        <v>1</v>
      </c>
      <c r="F42" s="528"/>
      <c r="G42" s="563">
        <f t="shared" si="2"/>
        <v>0</v>
      </c>
    </row>
    <row r="43" spans="1:7" ht="13.2">
      <c r="A43" s="540" t="s">
        <v>2299</v>
      </c>
      <c r="B43" s="529"/>
      <c r="C43" s="532" t="s">
        <v>2681</v>
      </c>
      <c r="D43" s="530" t="s">
        <v>121</v>
      </c>
      <c r="E43" s="533">
        <v>1</v>
      </c>
      <c r="F43" s="528"/>
      <c r="G43" s="563">
        <f t="shared" si="2"/>
        <v>0</v>
      </c>
    </row>
    <row r="44" spans="1:7" ht="26.4">
      <c r="A44" s="540" t="s">
        <v>2302</v>
      </c>
      <c r="B44" s="529"/>
      <c r="C44" s="532" t="s">
        <v>2301</v>
      </c>
      <c r="D44" s="530" t="s">
        <v>121</v>
      </c>
      <c r="E44" s="533">
        <v>1</v>
      </c>
      <c r="F44" s="528"/>
      <c r="G44" s="563">
        <f t="shared" si="2"/>
        <v>0</v>
      </c>
    </row>
    <row r="45" spans="1:7" ht="13.2">
      <c r="A45" s="540" t="s">
        <v>2303</v>
      </c>
      <c r="B45" s="529"/>
      <c r="C45" s="532" t="s">
        <v>2682</v>
      </c>
      <c r="D45" s="530" t="s">
        <v>121</v>
      </c>
      <c r="E45" s="533">
        <v>1</v>
      </c>
      <c r="F45" s="528"/>
      <c r="G45" s="563">
        <f t="shared" si="2"/>
        <v>0</v>
      </c>
    </row>
    <row r="46" spans="1:7" ht="26.4">
      <c r="A46" s="540" t="s">
        <v>2304</v>
      </c>
      <c r="B46" s="529"/>
      <c r="C46" s="532" t="s">
        <v>2307</v>
      </c>
      <c r="D46" s="530" t="s">
        <v>121</v>
      </c>
      <c r="E46" s="533">
        <v>1</v>
      </c>
      <c r="F46" s="528"/>
      <c r="G46" s="563">
        <f t="shared" si="2"/>
        <v>0</v>
      </c>
    </row>
    <row r="47" spans="1:7" ht="13.2">
      <c r="A47" s="540" t="s">
        <v>2305</v>
      </c>
      <c r="B47" s="529"/>
      <c r="C47" s="532" t="s">
        <v>225</v>
      </c>
      <c r="D47" s="530" t="s">
        <v>178</v>
      </c>
      <c r="E47" s="533">
        <v>1</v>
      </c>
      <c r="F47" s="528">
        <v>300000</v>
      </c>
      <c r="G47" s="539">
        <f t="shared" si="2"/>
        <v>300000</v>
      </c>
    </row>
    <row r="48" spans="1:7" ht="13.2">
      <c r="A48" s="538">
        <v>1.3</v>
      </c>
      <c r="B48" s="529"/>
      <c r="C48" s="525" t="s">
        <v>226</v>
      </c>
      <c r="D48" s="530"/>
      <c r="E48" s="533"/>
      <c r="F48" s="528"/>
      <c r="G48" s="539"/>
    </row>
    <row r="49" spans="1:7" ht="26.4">
      <c r="A49" s="540" t="s">
        <v>29</v>
      </c>
      <c r="B49" s="529" t="s">
        <v>227</v>
      </c>
      <c r="C49" s="532" t="s">
        <v>228</v>
      </c>
      <c r="D49" s="530" t="s">
        <v>121</v>
      </c>
      <c r="E49" s="533">
        <v>1</v>
      </c>
      <c r="F49" s="528"/>
      <c r="G49" s="563">
        <f t="shared" ref="G49" si="3">E49*F49</f>
        <v>0</v>
      </c>
    </row>
    <row r="50" spans="1:7" ht="13.2">
      <c r="A50" s="538">
        <v>1.4</v>
      </c>
      <c r="B50" s="529"/>
      <c r="C50" s="525" t="s">
        <v>229</v>
      </c>
      <c r="D50" s="530"/>
      <c r="E50" s="533"/>
      <c r="F50" s="528"/>
      <c r="G50" s="539"/>
    </row>
    <row r="51" spans="1:7" ht="26.4">
      <c r="A51" s="540" t="s">
        <v>267</v>
      </c>
      <c r="B51" s="529"/>
      <c r="C51" s="532" t="s">
        <v>230</v>
      </c>
      <c r="D51" s="530" t="s">
        <v>178</v>
      </c>
      <c r="E51" s="533">
        <v>1</v>
      </c>
      <c r="F51" s="528">
        <v>50000</v>
      </c>
      <c r="G51" s="539">
        <f t="shared" si="2"/>
        <v>50000</v>
      </c>
    </row>
    <row r="52" spans="1:7" ht="13.8" thickBot="1">
      <c r="A52" s="682" t="s">
        <v>268</v>
      </c>
      <c r="B52" s="683"/>
      <c r="C52" s="678" t="s">
        <v>231</v>
      </c>
      <c r="D52" s="684" t="s">
        <v>232</v>
      </c>
      <c r="E52" s="685">
        <v>50000</v>
      </c>
      <c r="F52" s="649"/>
      <c r="G52" s="563">
        <f t="shared" si="2"/>
        <v>0</v>
      </c>
    </row>
    <row r="53" spans="1:7" ht="17.25" customHeight="1" thickBot="1">
      <c r="A53" s="495" t="s">
        <v>234</v>
      </c>
      <c r="B53" s="496"/>
      <c r="C53" s="497"/>
      <c r="D53" s="472"/>
      <c r="E53" s="472"/>
      <c r="F53" s="470"/>
      <c r="G53" s="473">
        <f>SUM(G5:G52)</f>
        <v>510000</v>
      </c>
    </row>
    <row r="54" spans="1:7" ht="13.2">
      <c r="A54" s="672">
        <v>2</v>
      </c>
      <c r="B54" s="673"/>
      <c r="C54" s="674" t="s">
        <v>233</v>
      </c>
      <c r="D54" s="675"/>
      <c r="E54" s="676"/>
      <c r="F54" s="660"/>
      <c r="G54" s="679"/>
    </row>
    <row r="55" spans="1:7" ht="26.4">
      <c r="A55" s="538">
        <v>2.1</v>
      </c>
      <c r="B55" s="545" t="s">
        <v>51</v>
      </c>
      <c r="C55" s="525" t="s">
        <v>52</v>
      </c>
      <c r="D55" s="546"/>
      <c r="E55" s="527"/>
      <c r="F55" s="528"/>
      <c r="G55" s="562"/>
    </row>
    <row r="56" spans="1:7" ht="13.2">
      <c r="A56" s="540" t="s">
        <v>2300</v>
      </c>
      <c r="B56" s="545" t="s">
        <v>14</v>
      </c>
      <c r="C56" s="547" t="s">
        <v>2683</v>
      </c>
      <c r="D56" s="548"/>
      <c r="E56" s="533"/>
      <c r="F56" s="528"/>
      <c r="G56" s="563"/>
    </row>
    <row r="57" spans="1:7" ht="26.4">
      <c r="A57" s="540" t="s">
        <v>2640</v>
      </c>
      <c r="B57" s="545"/>
      <c r="C57" s="532" t="s">
        <v>2754</v>
      </c>
      <c r="D57" s="548"/>
      <c r="E57" s="533"/>
      <c r="F57" s="528"/>
      <c r="G57" s="563"/>
    </row>
    <row r="58" spans="1:7" ht="16.5" customHeight="1">
      <c r="A58" s="540" t="s">
        <v>6</v>
      </c>
      <c r="B58" s="545" t="s">
        <v>14</v>
      </c>
      <c r="C58" s="532" t="s">
        <v>53</v>
      </c>
      <c r="D58" s="548" t="s">
        <v>359</v>
      </c>
      <c r="E58" s="533">
        <v>188.25</v>
      </c>
      <c r="F58" s="528"/>
      <c r="G58" s="563">
        <f t="shared" ref="G58:G64" si="4">E58*F58</f>
        <v>0</v>
      </c>
    </row>
    <row r="59" spans="1:7" ht="26.4">
      <c r="A59" s="540" t="s">
        <v>7</v>
      </c>
      <c r="B59" s="545"/>
      <c r="C59" s="532" t="s">
        <v>2312</v>
      </c>
      <c r="D59" s="548" t="s">
        <v>342</v>
      </c>
      <c r="E59" s="533">
        <v>1000</v>
      </c>
      <c r="F59" s="528"/>
      <c r="G59" s="563">
        <f t="shared" si="4"/>
        <v>0</v>
      </c>
    </row>
    <row r="60" spans="1:7" ht="13.2">
      <c r="A60" s="540" t="s">
        <v>8</v>
      </c>
      <c r="B60" s="545"/>
      <c r="C60" s="532" t="s">
        <v>55</v>
      </c>
      <c r="D60" s="546"/>
      <c r="E60" s="549"/>
      <c r="F60" s="528"/>
      <c r="G60" s="563">
        <f t="shared" si="4"/>
        <v>0</v>
      </c>
    </row>
    <row r="61" spans="1:7" ht="13.2">
      <c r="A61" s="540" t="s">
        <v>2641</v>
      </c>
      <c r="B61" s="545"/>
      <c r="C61" s="532" t="s">
        <v>57</v>
      </c>
      <c r="D61" s="548" t="s">
        <v>342</v>
      </c>
      <c r="E61" s="533">
        <v>105</v>
      </c>
      <c r="F61" s="528"/>
      <c r="G61" s="563">
        <f t="shared" si="4"/>
        <v>0</v>
      </c>
    </row>
    <row r="62" spans="1:7" ht="13.2">
      <c r="A62" s="540" t="s">
        <v>2741</v>
      </c>
      <c r="B62" s="545"/>
      <c r="C62" s="532" t="s">
        <v>56</v>
      </c>
      <c r="D62" s="548" t="s">
        <v>342</v>
      </c>
      <c r="E62" s="533">
        <v>66.920000000000016</v>
      </c>
      <c r="F62" s="528"/>
      <c r="G62" s="563">
        <f t="shared" si="4"/>
        <v>0</v>
      </c>
    </row>
    <row r="63" spans="1:7" ht="13.2">
      <c r="A63" s="540" t="s">
        <v>2642</v>
      </c>
      <c r="B63" s="545" t="s">
        <v>30</v>
      </c>
      <c r="C63" s="532" t="s">
        <v>60</v>
      </c>
      <c r="D63" s="548"/>
      <c r="E63" s="533"/>
      <c r="F63" s="528"/>
      <c r="G63" s="563">
        <f t="shared" si="4"/>
        <v>0</v>
      </c>
    </row>
    <row r="64" spans="1:7" ht="25.2" customHeight="1">
      <c r="A64" s="540" t="s">
        <v>66</v>
      </c>
      <c r="B64" s="545" t="s">
        <v>69</v>
      </c>
      <c r="C64" s="532" t="s">
        <v>65</v>
      </c>
      <c r="D64" s="548"/>
      <c r="E64" s="533"/>
      <c r="F64" s="528"/>
      <c r="G64" s="563">
        <f t="shared" si="4"/>
        <v>0</v>
      </c>
    </row>
    <row r="65" spans="1:7" ht="26.4">
      <c r="A65" s="540" t="s">
        <v>67</v>
      </c>
      <c r="B65" s="545"/>
      <c r="C65" s="532" t="s">
        <v>399</v>
      </c>
      <c r="D65" s="548"/>
      <c r="E65" s="533"/>
      <c r="F65" s="528"/>
      <c r="G65" s="563"/>
    </row>
    <row r="66" spans="1:7" ht="26.4">
      <c r="A66" s="538">
        <v>2.2000000000000002</v>
      </c>
      <c r="B66" s="545" t="s">
        <v>50</v>
      </c>
      <c r="C66" s="525" t="s">
        <v>63</v>
      </c>
      <c r="D66" s="546"/>
      <c r="E66" s="549"/>
      <c r="F66" s="528"/>
      <c r="G66" s="563"/>
    </row>
    <row r="67" spans="1:7" ht="15" customHeight="1">
      <c r="A67" s="538"/>
      <c r="B67" s="545"/>
      <c r="C67" s="550" t="s">
        <v>269</v>
      </c>
      <c r="D67" s="546"/>
      <c r="E67" s="549"/>
      <c r="F67" s="528"/>
      <c r="G67" s="563">
        <f t="shared" ref="G67:G108" si="5">E67*F67</f>
        <v>0</v>
      </c>
    </row>
    <row r="68" spans="1:7" ht="13.2">
      <c r="A68" s="540" t="s">
        <v>76</v>
      </c>
      <c r="B68" s="551" t="s">
        <v>9</v>
      </c>
      <c r="C68" s="532" t="s">
        <v>73</v>
      </c>
      <c r="D68" s="548"/>
      <c r="E68" s="533"/>
      <c r="F68" s="528"/>
      <c r="G68" s="563">
        <f t="shared" si="5"/>
        <v>0</v>
      </c>
    </row>
    <row r="69" spans="1:7" ht="13.2">
      <c r="A69" s="540" t="s">
        <v>77</v>
      </c>
      <c r="B69" s="545"/>
      <c r="C69" s="532" t="s">
        <v>70</v>
      </c>
      <c r="D69" s="548" t="s">
        <v>359</v>
      </c>
      <c r="E69" s="533">
        <v>831.79</v>
      </c>
      <c r="F69" s="528"/>
      <c r="G69" s="563">
        <f t="shared" si="5"/>
        <v>0</v>
      </c>
    </row>
    <row r="70" spans="1:7" ht="13.2">
      <c r="A70" s="540" t="s">
        <v>78</v>
      </c>
      <c r="B70" s="545"/>
      <c r="C70" s="532" t="s">
        <v>238</v>
      </c>
      <c r="D70" s="548" t="s">
        <v>359</v>
      </c>
      <c r="E70" s="533">
        <v>3.07</v>
      </c>
      <c r="F70" s="528"/>
      <c r="G70" s="563">
        <f t="shared" si="5"/>
        <v>0</v>
      </c>
    </row>
    <row r="71" spans="1:7" ht="13.2">
      <c r="A71" s="540" t="s">
        <v>79</v>
      </c>
      <c r="B71" s="551" t="s">
        <v>12</v>
      </c>
      <c r="C71" s="532" t="s">
        <v>74</v>
      </c>
      <c r="D71" s="548"/>
      <c r="E71" s="533"/>
      <c r="F71" s="528"/>
      <c r="G71" s="563">
        <f t="shared" si="5"/>
        <v>0</v>
      </c>
    </row>
    <row r="72" spans="1:7" ht="13.2">
      <c r="A72" s="540" t="s">
        <v>80</v>
      </c>
      <c r="B72" s="545"/>
      <c r="C72" s="532" t="s">
        <v>70</v>
      </c>
      <c r="D72" s="548" t="s">
        <v>359</v>
      </c>
      <c r="E72" s="533">
        <v>810.89</v>
      </c>
      <c r="F72" s="528"/>
      <c r="G72" s="563">
        <f t="shared" si="5"/>
        <v>0</v>
      </c>
    </row>
    <row r="73" spans="1:7" ht="13.2">
      <c r="A73" s="540" t="s">
        <v>81</v>
      </c>
      <c r="B73" s="545"/>
      <c r="C73" s="532" t="s">
        <v>71</v>
      </c>
      <c r="D73" s="548" t="s">
        <v>359</v>
      </c>
      <c r="E73" s="533">
        <v>180</v>
      </c>
      <c r="F73" s="528"/>
      <c r="G73" s="563">
        <f t="shared" si="5"/>
        <v>0</v>
      </c>
    </row>
    <row r="74" spans="1:7" ht="13.2">
      <c r="A74" s="540" t="s">
        <v>245</v>
      </c>
      <c r="B74" s="545"/>
      <c r="C74" s="532" t="s">
        <v>239</v>
      </c>
      <c r="D74" s="548" t="s">
        <v>359</v>
      </c>
      <c r="E74" s="533"/>
      <c r="F74" s="528"/>
      <c r="G74" s="563">
        <f t="shared" si="5"/>
        <v>0</v>
      </c>
    </row>
    <row r="75" spans="1:7" ht="13.2">
      <c r="A75" s="540" t="s">
        <v>246</v>
      </c>
      <c r="B75" s="545"/>
      <c r="C75" s="532" t="s">
        <v>240</v>
      </c>
      <c r="D75" s="548" t="s">
        <v>359</v>
      </c>
      <c r="E75" s="533">
        <v>70</v>
      </c>
      <c r="F75" s="528"/>
      <c r="G75" s="563">
        <f t="shared" si="5"/>
        <v>0</v>
      </c>
    </row>
    <row r="76" spans="1:7" ht="13.2">
      <c r="A76" s="540" t="s">
        <v>247</v>
      </c>
      <c r="B76" s="545"/>
      <c r="C76" s="532" t="s">
        <v>241</v>
      </c>
      <c r="D76" s="548" t="s">
        <v>359</v>
      </c>
      <c r="E76" s="533">
        <v>40</v>
      </c>
      <c r="F76" s="528"/>
      <c r="G76" s="563">
        <f t="shared" si="5"/>
        <v>0</v>
      </c>
    </row>
    <row r="77" spans="1:7" ht="13.2">
      <c r="A77" s="540" t="s">
        <v>248</v>
      </c>
      <c r="B77" s="545"/>
      <c r="C77" s="532" t="s">
        <v>242</v>
      </c>
      <c r="D77" s="548" t="s">
        <v>359</v>
      </c>
      <c r="E77" s="533">
        <v>30</v>
      </c>
      <c r="F77" s="528"/>
      <c r="G77" s="563">
        <f t="shared" si="5"/>
        <v>0</v>
      </c>
    </row>
    <row r="78" spans="1:7" ht="13.2">
      <c r="A78" s="540" t="s">
        <v>249</v>
      </c>
      <c r="B78" s="545"/>
      <c r="C78" s="532" t="s">
        <v>243</v>
      </c>
      <c r="D78" s="548" t="s">
        <v>359</v>
      </c>
      <c r="E78" s="533">
        <v>15</v>
      </c>
      <c r="F78" s="528"/>
      <c r="G78" s="563">
        <f t="shared" si="5"/>
        <v>0</v>
      </c>
    </row>
    <row r="79" spans="1:7" ht="13.2">
      <c r="A79" s="540" t="s">
        <v>250</v>
      </c>
      <c r="B79" s="545"/>
      <c r="C79" s="532" t="s">
        <v>244</v>
      </c>
      <c r="D79" s="548" t="s">
        <v>359</v>
      </c>
      <c r="E79" s="533">
        <v>10</v>
      </c>
      <c r="F79" s="528"/>
      <c r="G79" s="563">
        <f t="shared" si="5"/>
        <v>0</v>
      </c>
    </row>
    <row r="80" spans="1:7" ht="13.2">
      <c r="A80" s="540" t="s">
        <v>82</v>
      </c>
      <c r="B80" s="551"/>
      <c r="C80" s="532" t="s">
        <v>75</v>
      </c>
      <c r="D80" s="548"/>
      <c r="E80" s="533"/>
      <c r="F80" s="528"/>
      <c r="G80" s="563">
        <f t="shared" si="5"/>
        <v>0</v>
      </c>
    </row>
    <row r="81" spans="1:7" ht="13.2">
      <c r="A81" s="540" t="s">
        <v>83</v>
      </c>
      <c r="B81" s="545"/>
      <c r="C81" s="532" t="s">
        <v>254</v>
      </c>
      <c r="D81" s="548" t="s">
        <v>359</v>
      </c>
      <c r="E81" s="533">
        <v>120</v>
      </c>
      <c r="F81" s="528"/>
      <c r="G81" s="563">
        <f t="shared" si="5"/>
        <v>0</v>
      </c>
    </row>
    <row r="82" spans="1:7" ht="13.2">
      <c r="A82" s="540" t="s">
        <v>84</v>
      </c>
      <c r="B82" s="545"/>
      <c r="C82" s="532" t="s">
        <v>255</v>
      </c>
      <c r="D82" s="548" t="s">
        <v>359</v>
      </c>
      <c r="E82" s="533">
        <v>85</v>
      </c>
      <c r="F82" s="528"/>
      <c r="G82" s="563">
        <f t="shared" si="5"/>
        <v>0</v>
      </c>
    </row>
    <row r="83" spans="1:7" ht="13.2">
      <c r="A83" s="540" t="s">
        <v>252</v>
      </c>
      <c r="B83" s="545"/>
      <c r="C83" s="532" t="s">
        <v>256</v>
      </c>
      <c r="D83" s="548" t="s">
        <v>359</v>
      </c>
      <c r="E83" s="533">
        <v>45</v>
      </c>
      <c r="F83" s="528"/>
      <c r="G83" s="563">
        <f t="shared" si="5"/>
        <v>0</v>
      </c>
    </row>
    <row r="84" spans="1:7" ht="13.2">
      <c r="A84" s="540" t="s">
        <v>253</v>
      </c>
      <c r="B84" s="545"/>
      <c r="C84" s="532" t="s">
        <v>257</v>
      </c>
      <c r="D84" s="548" t="s">
        <v>359</v>
      </c>
      <c r="E84" s="533">
        <v>15</v>
      </c>
      <c r="F84" s="528"/>
      <c r="G84" s="563">
        <f t="shared" si="5"/>
        <v>0</v>
      </c>
    </row>
    <row r="85" spans="1:7" ht="13.2">
      <c r="A85" s="540" t="s">
        <v>85</v>
      </c>
      <c r="B85" s="545"/>
      <c r="C85" s="532" t="s">
        <v>72</v>
      </c>
      <c r="D85" s="548"/>
      <c r="E85" s="533"/>
      <c r="F85" s="528"/>
      <c r="G85" s="563">
        <f t="shared" si="5"/>
        <v>0</v>
      </c>
    </row>
    <row r="86" spans="1:7" ht="13.2">
      <c r="A86" s="540" t="s">
        <v>86</v>
      </c>
      <c r="B86" s="545"/>
      <c r="C86" s="532" t="s">
        <v>251</v>
      </c>
      <c r="D86" s="548" t="s">
        <v>359</v>
      </c>
      <c r="E86" s="533">
        <v>350</v>
      </c>
      <c r="F86" s="528"/>
      <c r="G86" s="563">
        <f t="shared" si="5"/>
        <v>0</v>
      </c>
    </row>
    <row r="87" spans="1:7" ht="13.2">
      <c r="A87" s="540" t="s">
        <v>646</v>
      </c>
      <c r="B87" s="551" t="s">
        <v>34</v>
      </c>
      <c r="C87" s="532" t="s">
        <v>35</v>
      </c>
      <c r="D87" s="548"/>
      <c r="E87" s="533"/>
      <c r="F87" s="528"/>
      <c r="G87" s="563">
        <f t="shared" si="5"/>
        <v>0</v>
      </c>
    </row>
    <row r="88" spans="1:7" ht="26.4">
      <c r="A88" s="540" t="s">
        <v>647</v>
      </c>
      <c r="B88" s="545"/>
      <c r="C88" s="532" t="s">
        <v>88</v>
      </c>
      <c r="D88" s="548" t="s">
        <v>92</v>
      </c>
      <c r="E88" s="533">
        <v>10</v>
      </c>
      <c r="F88" s="528"/>
      <c r="G88" s="563">
        <f t="shared" si="5"/>
        <v>0</v>
      </c>
    </row>
    <row r="89" spans="1:7" ht="13.2">
      <c r="A89" s="540" t="s">
        <v>648</v>
      </c>
      <c r="B89" s="545"/>
      <c r="C89" s="532" t="s">
        <v>2124</v>
      </c>
      <c r="D89" s="548" t="s">
        <v>92</v>
      </c>
      <c r="E89" s="533">
        <v>10</v>
      </c>
      <c r="F89" s="528"/>
      <c r="G89" s="563">
        <f t="shared" si="5"/>
        <v>0</v>
      </c>
    </row>
    <row r="90" spans="1:7" ht="26.4">
      <c r="A90" s="540" t="s">
        <v>649</v>
      </c>
      <c r="B90" s="545"/>
      <c r="C90" s="532" t="s">
        <v>91</v>
      </c>
      <c r="D90" s="548" t="s">
        <v>92</v>
      </c>
      <c r="E90" s="533">
        <v>10</v>
      </c>
      <c r="F90" s="528"/>
      <c r="G90" s="563">
        <f t="shared" si="5"/>
        <v>0</v>
      </c>
    </row>
    <row r="91" spans="1:7" ht="26.4">
      <c r="A91" s="540" t="s">
        <v>650</v>
      </c>
      <c r="B91" s="545"/>
      <c r="C91" s="532" t="s">
        <v>2125</v>
      </c>
      <c r="D91" s="548" t="s">
        <v>92</v>
      </c>
      <c r="E91" s="533">
        <v>10</v>
      </c>
      <c r="F91" s="528"/>
      <c r="G91" s="563">
        <f t="shared" si="5"/>
        <v>0</v>
      </c>
    </row>
    <row r="92" spans="1:7" ht="13.2">
      <c r="A92" s="564">
        <v>2.2999999999999998</v>
      </c>
      <c r="B92" s="522"/>
      <c r="C92" s="552" t="s">
        <v>117</v>
      </c>
      <c r="D92" s="553"/>
      <c r="E92" s="554"/>
      <c r="F92" s="528"/>
      <c r="G92" s="563">
        <f t="shared" si="5"/>
        <v>0</v>
      </c>
    </row>
    <row r="93" spans="1:7" ht="13.2">
      <c r="A93" s="565" t="s">
        <v>95</v>
      </c>
      <c r="B93" s="555" t="s">
        <v>14</v>
      </c>
      <c r="C93" s="547" t="s">
        <v>36</v>
      </c>
      <c r="D93" s="517"/>
      <c r="E93" s="518"/>
      <c r="F93" s="519"/>
      <c r="G93" s="563">
        <f t="shared" si="5"/>
        <v>0</v>
      </c>
    </row>
    <row r="94" spans="1:7" ht="13.2">
      <c r="A94" s="565" t="s">
        <v>442</v>
      </c>
      <c r="B94" s="555"/>
      <c r="C94" s="556">
        <v>10</v>
      </c>
      <c r="D94" s="557" t="s">
        <v>87</v>
      </c>
      <c r="E94" s="558">
        <v>9.7200000000000006</v>
      </c>
      <c r="F94" s="519"/>
      <c r="G94" s="563">
        <f t="shared" si="5"/>
        <v>0</v>
      </c>
    </row>
    <row r="95" spans="1:7" ht="13.2">
      <c r="A95" s="565" t="s">
        <v>96</v>
      </c>
      <c r="B95" s="555" t="s">
        <v>14</v>
      </c>
      <c r="C95" s="547" t="s">
        <v>37</v>
      </c>
      <c r="D95" s="517"/>
      <c r="E95" s="518"/>
      <c r="F95" s="519"/>
      <c r="G95" s="563">
        <f t="shared" si="5"/>
        <v>0</v>
      </c>
    </row>
    <row r="96" spans="1:7" ht="13.2">
      <c r="A96" s="565" t="s">
        <v>443</v>
      </c>
      <c r="B96" s="555"/>
      <c r="C96" s="547" t="s">
        <v>38</v>
      </c>
      <c r="D96" s="557" t="s">
        <v>87</v>
      </c>
      <c r="E96" s="558">
        <v>17.71</v>
      </c>
      <c r="F96" s="519"/>
      <c r="G96" s="563">
        <f t="shared" si="5"/>
        <v>0</v>
      </c>
    </row>
    <row r="97" spans="1:7" ht="13.2">
      <c r="A97" s="565" t="s">
        <v>97</v>
      </c>
      <c r="B97" s="555"/>
      <c r="C97" s="547" t="s">
        <v>39</v>
      </c>
      <c r="D97" s="557" t="s">
        <v>87</v>
      </c>
      <c r="E97" s="558">
        <v>5</v>
      </c>
      <c r="F97" s="519"/>
      <c r="G97" s="563">
        <f t="shared" si="5"/>
        <v>0</v>
      </c>
    </row>
    <row r="98" spans="1:7" ht="13.2">
      <c r="A98" s="565" t="s">
        <v>98</v>
      </c>
      <c r="B98" s="555"/>
      <c r="C98" s="547" t="s">
        <v>40</v>
      </c>
      <c r="D98" s="557" t="s">
        <v>87</v>
      </c>
      <c r="E98" s="558">
        <v>14.72</v>
      </c>
      <c r="F98" s="519"/>
      <c r="G98" s="563">
        <f t="shared" si="5"/>
        <v>0</v>
      </c>
    </row>
    <row r="99" spans="1:7" ht="13.2">
      <c r="A99" s="565" t="s">
        <v>99</v>
      </c>
      <c r="B99" s="555"/>
      <c r="C99" s="547" t="s">
        <v>41</v>
      </c>
      <c r="D99" s="557" t="s">
        <v>87</v>
      </c>
      <c r="E99" s="558">
        <v>19.899999999999999</v>
      </c>
      <c r="F99" s="519"/>
      <c r="G99" s="563">
        <f t="shared" si="5"/>
        <v>0</v>
      </c>
    </row>
    <row r="100" spans="1:7" ht="13.2">
      <c r="A100" s="565" t="s">
        <v>100</v>
      </c>
      <c r="B100" s="555"/>
      <c r="C100" s="547" t="s">
        <v>42</v>
      </c>
      <c r="D100" s="557" t="s">
        <v>87</v>
      </c>
      <c r="E100" s="558">
        <v>13.91</v>
      </c>
      <c r="F100" s="519"/>
      <c r="G100" s="563">
        <f t="shared" si="5"/>
        <v>0</v>
      </c>
    </row>
    <row r="101" spans="1:7" ht="15" customHeight="1">
      <c r="A101" s="565" t="s">
        <v>101</v>
      </c>
      <c r="B101" s="555"/>
      <c r="C101" s="547" t="s">
        <v>43</v>
      </c>
      <c r="D101" s="557" t="s">
        <v>87</v>
      </c>
      <c r="E101" s="558">
        <v>0.38</v>
      </c>
      <c r="F101" s="519"/>
      <c r="G101" s="563">
        <f t="shared" si="5"/>
        <v>0</v>
      </c>
    </row>
    <row r="102" spans="1:7" ht="13.2">
      <c r="A102" s="565" t="s">
        <v>102</v>
      </c>
      <c r="B102" s="559"/>
      <c r="C102" s="547" t="s">
        <v>44</v>
      </c>
      <c r="D102" s="557"/>
      <c r="E102" s="558"/>
      <c r="F102" s="519"/>
      <c r="G102" s="563">
        <f t="shared" si="5"/>
        <v>0</v>
      </c>
    </row>
    <row r="103" spans="1:7" ht="13.2">
      <c r="A103" s="564">
        <v>2.4</v>
      </c>
      <c r="B103" s="559"/>
      <c r="C103" s="560" t="s">
        <v>103</v>
      </c>
      <c r="D103" s="517"/>
      <c r="E103" s="518"/>
      <c r="F103" s="519"/>
      <c r="G103" s="563">
        <f t="shared" si="5"/>
        <v>0</v>
      </c>
    </row>
    <row r="104" spans="1:7" ht="13.2">
      <c r="A104" s="565" t="s">
        <v>104</v>
      </c>
      <c r="B104" s="555" t="s">
        <v>21</v>
      </c>
      <c r="C104" s="547" t="s">
        <v>46</v>
      </c>
      <c r="D104" s="517"/>
      <c r="E104" s="518"/>
      <c r="F104" s="519"/>
      <c r="G104" s="563">
        <f t="shared" si="5"/>
        <v>0</v>
      </c>
    </row>
    <row r="105" spans="1:7" ht="13.2">
      <c r="A105" s="565" t="s">
        <v>105</v>
      </c>
      <c r="B105" s="555"/>
      <c r="C105" s="547" t="s">
        <v>93</v>
      </c>
      <c r="D105" s="517"/>
      <c r="E105" s="518"/>
      <c r="F105" s="519"/>
      <c r="G105" s="563">
        <f t="shared" si="5"/>
        <v>0</v>
      </c>
    </row>
    <row r="106" spans="1:7" ht="13.2">
      <c r="A106" s="565" t="s">
        <v>106</v>
      </c>
      <c r="B106" s="555" t="s">
        <v>22</v>
      </c>
      <c r="C106" s="547" t="s">
        <v>47</v>
      </c>
      <c r="D106" s="517"/>
      <c r="E106" s="518"/>
      <c r="F106" s="519"/>
      <c r="G106" s="563">
        <f t="shared" si="5"/>
        <v>0</v>
      </c>
    </row>
    <row r="107" spans="1:7" ht="26.4">
      <c r="A107" s="565" t="s">
        <v>107</v>
      </c>
      <c r="B107" s="555"/>
      <c r="C107" s="547" t="s">
        <v>94</v>
      </c>
      <c r="D107" s="517" t="s">
        <v>359</v>
      </c>
      <c r="E107" s="518">
        <v>1050</v>
      </c>
      <c r="F107" s="519"/>
      <c r="G107" s="563">
        <f t="shared" si="5"/>
        <v>0</v>
      </c>
    </row>
    <row r="108" spans="1:7" ht="13.2">
      <c r="A108" s="565" t="s">
        <v>108</v>
      </c>
      <c r="B108" s="555" t="s">
        <v>26</v>
      </c>
      <c r="C108" s="547" t="s">
        <v>2194</v>
      </c>
      <c r="D108" s="517"/>
      <c r="E108" s="518"/>
      <c r="F108" s="519"/>
      <c r="G108" s="563">
        <f t="shared" si="5"/>
        <v>0</v>
      </c>
    </row>
    <row r="109" spans="1:7" ht="13.2">
      <c r="A109" s="565" t="s">
        <v>109</v>
      </c>
      <c r="B109" s="555"/>
      <c r="C109" s="547" t="s">
        <v>258</v>
      </c>
      <c r="D109" s="517"/>
      <c r="E109" s="518"/>
      <c r="F109" s="519"/>
      <c r="G109" s="563"/>
    </row>
    <row r="110" spans="1:7" ht="13.2">
      <c r="A110" s="565" t="s">
        <v>110</v>
      </c>
      <c r="B110" s="555"/>
      <c r="C110" s="547" t="s">
        <v>70</v>
      </c>
      <c r="D110" s="517" t="s">
        <v>342</v>
      </c>
      <c r="E110" s="518">
        <v>36.36</v>
      </c>
      <c r="F110" s="519"/>
      <c r="G110" s="563">
        <f t="shared" ref="G110:G134" si="6">E110*F110</f>
        <v>0</v>
      </c>
    </row>
    <row r="111" spans="1:7" ht="13.2">
      <c r="A111" s="565" t="s">
        <v>111</v>
      </c>
      <c r="B111" s="555"/>
      <c r="C111" s="547" t="s">
        <v>259</v>
      </c>
      <c r="D111" s="517" t="s">
        <v>342</v>
      </c>
      <c r="E111" s="518">
        <v>25</v>
      </c>
      <c r="F111" s="519"/>
      <c r="G111" s="563">
        <f t="shared" si="6"/>
        <v>0</v>
      </c>
    </row>
    <row r="112" spans="1:7" ht="13.2">
      <c r="A112" s="565" t="s">
        <v>112</v>
      </c>
      <c r="B112" s="555"/>
      <c r="C112" s="547" t="s">
        <v>263</v>
      </c>
      <c r="D112" s="517" t="s">
        <v>342</v>
      </c>
      <c r="E112" s="518">
        <v>40</v>
      </c>
      <c r="F112" s="519"/>
      <c r="G112" s="563">
        <f t="shared" si="6"/>
        <v>0</v>
      </c>
    </row>
    <row r="113" spans="1:7" ht="13.2">
      <c r="A113" s="565" t="s">
        <v>260</v>
      </c>
      <c r="B113" s="555"/>
      <c r="C113" s="547" t="s">
        <v>264</v>
      </c>
      <c r="D113" s="517" t="s">
        <v>342</v>
      </c>
      <c r="E113" s="518">
        <v>64.86</v>
      </c>
      <c r="F113" s="519"/>
      <c r="G113" s="563">
        <f t="shared" si="6"/>
        <v>0</v>
      </c>
    </row>
    <row r="114" spans="1:7" ht="13.2">
      <c r="A114" s="565" t="s">
        <v>261</v>
      </c>
      <c r="B114" s="555"/>
      <c r="C114" s="547" t="s">
        <v>265</v>
      </c>
      <c r="D114" s="517" t="s">
        <v>342</v>
      </c>
      <c r="E114" s="518">
        <v>60</v>
      </c>
      <c r="F114" s="519"/>
      <c r="G114" s="563">
        <f t="shared" si="6"/>
        <v>0</v>
      </c>
    </row>
    <row r="115" spans="1:7" ht="13.2">
      <c r="A115" s="565" t="s">
        <v>262</v>
      </c>
      <c r="B115" s="555"/>
      <c r="C115" s="547" t="s">
        <v>266</v>
      </c>
      <c r="D115" s="517" t="s">
        <v>342</v>
      </c>
      <c r="E115" s="518">
        <v>10</v>
      </c>
      <c r="F115" s="519"/>
      <c r="G115" s="563">
        <f t="shared" si="6"/>
        <v>0</v>
      </c>
    </row>
    <row r="116" spans="1:7" ht="13.2">
      <c r="A116" s="565" t="s">
        <v>113</v>
      </c>
      <c r="B116" s="555" t="s">
        <v>27</v>
      </c>
      <c r="C116" s="547" t="s">
        <v>48</v>
      </c>
      <c r="D116" s="517"/>
      <c r="E116" s="518"/>
      <c r="F116" s="519"/>
      <c r="G116" s="563">
        <f t="shared" si="6"/>
        <v>0</v>
      </c>
    </row>
    <row r="117" spans="1:7" ht="13.2">
      <c r="A117" s="565" t="s">
        <v>114</v>
      </c>
      <c r="B117" s="555"/>
      <c r="C117" s="547" t="s">
        <v>2675</v>
      </c>
      <c r="D117" s="517" t="s">
        <v>359</v>
      </c>
      <c r="E117" s="518">
        <v>190</v>
      </c>
      <c r="F117" s="519"/>
      <c r="G117" s="563">
        <f t="shared" si="6"/>
        <v>0</v>
      </c>
    </row>
    <row r="118" spans="1:7" ht="13.2">
      <c r="A118" s="565" t="s">
        <v>115</v>
      </c>
      <c r="B118" s="555"/>
      <c r="C118" s="547" t="s">
        <v>2676</v>
      </c>
      <c r="D118" s="517" t="s">
        <v>359</v>
      </c>
      <c r="E118" s="518">
        <v>2150</v>
      </c>
      <c r="F118" s="519"/>
      <c r="G118" s="563">
        <f t="shared" si="6"/>
        <v>0</v>
      </c>
    </row>
    <row r="119" spans="1:7" ht="13.2">
      <c r="A119" s="565" t="s">
        <v>116</v>
      </c>
      <c r="B119" s="555"/>
      <c r="C119" s="547" t="s">
        <v>2677</v>
      </c>
      <c r="D119" s="517" t="s">
        <v>359</v>
      </c>
      <c r="E119" s="518">
        <v>872.33</v>
      </c>
      <c r="F119" s="519"/>
      <c r="G119" s="563">
        <f t="shared" si="6"/>
        <v>0</v>
      </c>
    </row>
    <row r="120" spans="1:7" ht="13.2">
      <c r="A120" s="564">
        <v>2.5</v>
      </c>
      <c r="B120" s="559">
        <v>8.5</v>
      </c>
      <c r="C120" s="560" t="s">
        <v>49</v>
      </c>
      <c r="D120" s="517"/>
      <c r="E120" s="518"/>
      <c r="F120" s="519"/>
      <c r="G120" s="563">
        <f t="shared" si="6"/>
        <v>0</v>
      </c>
    </row>
    <row r="121" spans="1:7" ht="26.4">
      <c r="A121" s="565" t="s">
        <v>2097</v>
      </c>
      <c r="B121" s="559"/>
      <c r="C121" s="532" t="s">
        <v>1841</v>
      </c>
      <c r="D121" s="530" t="s">
        <v>5</v>
      </c>
      <c r="E121" s="533">
        <v>1280</v>
      </c>
      <c r="F121" s="519"/>
      <c r="G121" s="563">
        <f t="shared" si="6"/>
        <v>0</v>
      </c>
    </row>
    <row r="122" spans="1:7" ht="13.2">
      <c r="A122" s="565" t="s">
        <v>2098</v>
      </c>
      <c r="B122" s="559"/>
      <c r="C122" s="532" t="s">
        <v>1842</v>
      </c>
      <c r="D122" s="530" t="s">
        <v>5</v>
      </c>
      <c r="E122" s="533">
        <v>376.36</v>
      </c>
      <c r="F122" s="519"/>
      <c r="G122" s="563">
        <f t="shared" si="6"/>
        <v>0</v>
      </c>
    </row>
    <row r="123" spans="1:7" ht="26.4">
      <c r="A123" s="565" t="s">
        <v>2099</v>
      </c>
      <c r="B123" s="559"/>
      <c r="C123" s="532" t="s">
        <v>118</v>
      </c>
      <c r="D123" s="530" t="s">
        <v>5</v>
      </c>
      <c r="E123" s="533">
        <v>1138</v>
      </c>
      <c r="F123" s="519"/>
      <c r="G123" s="563">
        <f t="shared" si="6"/>
        <v>0</v>
      </c>
    </row>
    <row r="124" spans="1:7" ht="26.4">
      <c r="A124" s="565" t="s">
        <v>2100</v>
      </c>
      <c r="B124" s="559"/>
      <c r="C124" s="532" t="s">
        <v>1844</v>
      </c>
      <c r="D124" s="530" t="s">
        <v>5</v>
      </c>
      <c r="E124" s="533">
        <v>145</v>
      </c>
      <c r="F124" s="519"/>
      <c r="G124" s="563">
        <f t="shared" si="6"/>
        <v>0</v>
      </c>
    </row>
    <row r="125" spans="1:7" ht="13.2">
      <c r="A125" s="564">
        <v>2.6</v>
      </c>
      <c r="B125" s="559"/>
      <c r="C125" s="542" t="s">
        <v>2205</v>
      </c>
      <c r="D125" s="517"/>
      <c r="E125" s="518"/>
      <c r="F125" s="519"/>
      <c r="G125" s="563">
        <f t="shared" si="6"/>
        <v>0</v>
      </c>
    </row>
    <row r="126" spans="1:7" ht="39.6">
      <c r="A126" s="564"/>
      <c r="B126" s="559"/>
      <c r="C126" s="561" t="s">
        <v>2203</v>
      </c>
      <c r="D126" s="517" t="s">
        <v>178</v>
      </c>
      <c r="E126" s="518">
        <v>1</v>
      </c>
      <c r="F126" s="519">
        <v>500000</v>
      </c>
      <c r="G126" s="563">
        <f t="shared" si="6"/>
        <v>500000</v>
      </c>
    </row>
    <row r="127" spans="1:7" ht="13.2">
      <c r="A127" s="566" t="s">
        <v>119</v>
      </c>
      <c r="B127" s="541"/>
      <c r="C127" s="561" t="s">
        <v>2160</v>
      </c>
      <c r="D127" s="517" t="s">
        <v>92</v>
      </c>
      <c r="E127" s="518">
        <v>2</v>
      </c>
      <c r="F127" s="519"/>
      <c r="G127" s="563">
        <f t="shared" si="6"/>
        <v>0</v>
      </c>
    </row>
    <row r="128" spans="1:7" ht="14.25" customHeight="1">
      <c r="A128" s="566" t="s">
        <v>2101</v>
      </c>
      <c r="B128" s="541"/>
      <c r="C128" s="561" t="s">
        <v>2161</v>
      </c>
      <c r="D128" s="517" t="s">
        <v>92</v>
      </c>
      <c r="E128" s="518">
        <v>2</v>
      </c>
      <c r="F128" s="519"/>
      <c r="G128" s="563">
        <f t="shared" si="6"/>
        <v>0</v>
      </c>
    </row>
    <row r="129" spans="1:7" ht="26.4">
      <c r="A129" s="566" t="s">
        <v>2102</v>
      </c>
      <c r="B129" s="541"/>
      <c r="C129" s="561" t="s">
        <v>2162</v>
      </c>
      <c r="D129" s="517" t="s">
        <v>92</v>
      </c>
      <c r="E129" s="518">
        <v>2</v>
      </c>
      <c r="F129" s="519"/>
      <c r="G129" s="563">
        <f t="shared" si="6"/>
        <v>0</v>
      </c>
    </row>
    <row r="130" spans="1:7" ht="26.4">
      <c r="A130" s="566" t="s">
        <v>2103</v>
      </c>
      <c r="B130" s="541"/>
      <c r="C130" s="561" t="s">
        <v>2163</v>
      </c>
      <c r="D130" s="517" t="s">
        <v>92</v>
      </c>
      <c r="E130" s="518">
        <v>2</v>
      </c>
      <c r="F130" s="519"/>
      <c r="G130" s="563">
        <f t="shared" si="6"/>
        <v>0</v>
      </c>
    </row>
    <row r="131" spans="1:7" ht="13.2">
      <c r="A131" s="566" t="s">
        <v>2104</v>
      </c>
      <c r="B131" s="541"/>
      <c r="C131" s="561" t="s">
        <v>2164</v>
      </c>
      <c r="D131" s="517" t="s">
        <v>92</v>
      </c>
      <c r="E131" s="518">
        <v>1</v>
      </c>
      <c r="F131" s="519"/>
      <c r="G131" s="563">
        <f t="shared" si="6"/>
        <v>0</v>
      </c>
    </row>
    <row r="132" spans="1:7" ht="13.2">
      <c r="A132" s="566" t="s">
        <v>2105</v>
      </c>
      <c r="B132" s="522"/>
      <c r="C132" s="561" t="s">
        <v>2165</v>
      </c>
      <c r="D132" s="517" t="s">
        <v>92</v>
      </c>
      <c r="E132" s="518">
        <v>1</v>
      </c>
      <c r="F132" s="519"/>
      <c r="G132" s="563">
        <f t="shared" si="6"/>
        <v>0</v>
      </c>
    </row>
    <row r="133" spans="1:7" ht="13.2">
      <c r="A133" s="566" t="s">
        <v>2106</v>
      </c>
      <c r="B133" s="522"/>
      <c r="C133" s="561" t="s">
        <v>2166</v>
      </c>
      <c r="D133" s="517" t="s">
        <v>92</v>
      </c>
      <c r="E133" s="518">
        <v>1</v>
      </c>
      <c r="F133" s="519"/>
      <c r="G133" s="563">
        <f t="shared" si="6"/>
        <v>0</v>
      </c>
    </row>
    <row r="134" spans="1:7" ht="26.4">
      <c r="A134" s="566" t="s">
        <v>2107</v>
      </c>
      <c r="B134" s="522"/>
      <c r="C134" s="561" t="s">
        <v>2167</v>
      </c>
      <c r="D134" s="517" t="s">
        <v>92</v>
      </c>
      <c r="E134" s="518">
        <v>1</v>
      </c>
      <c r="F134" s="519"/>
      <c r="G134" s="563">
        <f t="shared" si="6"/>
        <v>0</v>
      </c>
    </row>
    <row r="135" spans="1:7" ht="26.4">
      <c r="A135" s="566" t="s">
        <v>2108</v>
      </c>
      <c r="B135" s="522"/>
      <c r="C135" s="561" t="s">
        <v>2168</v>
      </c>
      <c r="D135" s="517"/>
      <c r="E135" s="518"/>
      <c r="F135" s="519"/>
      <c r="G135" s="563"/>
    </row>
    <row r="136" spans="1:7" ht="14.25" customHeight="1">
      <c r="A136" s="566" t="s">
        <v>2109</v>
      </c>
      <c r="B136" s="522"/>
      <c r="C136" s="561" t="s">
        <v>2169</v>
      </c>
      <c r="D136" s="517" t="s">
        <v>92</v>
      </c>
      <c r="E136" s="518">
        <v>2</v>
      </c>
      <c r="F136" s="519"/>
      <c r="G136" s="563">
        <f t="shared" ref="G136:G150" si="7">E136*F136</f>
        <v>0</v>
      </c>
    </row>
    <row r="137" spans="1:7" ht="26.4">
      <c r="A137" s="566" t="s">
        <v>2110</v>
      </c>
      <c r="B137" s="522"/>
      <c r="C137" s="547" t="s">
        <v>2170</v>
      </c>
      <c r="D137" s="517" t="s">
        <v>92</v>
      </c>
      <c r="E137" s="518">
        <v>4</v>
      </c>
      <c r="F137" s="519"/>
      <c r="G137" s="563">
        <f t="shared" si="7"/>
        <v>0</v>
      </c>
    </row>
    <row r="138" spans="1:7" ht="15" customHeight="1">
      <c r="A138" s="566" t="s">
        <v>2111</v>
      </c>
      <c r="B138" s="522"/>
      <c r="C138" s="561" t="s">
        <v>2171</v>
      </c>
      <c r="D138" s="517" t="s">
        <v>92</v>
      </c>
      <c r="E138" s="518">
        <v>2</v>
      </c>
      <c r="F138" s="519"/>
      <c r="G138" s="563">
        <f t="shared" si="7"/>
        <v>0</v>
      </c>
    </row>
    <row r="139" spans="1:7" ht="26.4">
      <c r="A139" s="566" t="s">
        <v>2112</v>
      </c>
      <c r="B139" s="522"/>
      <c r="C139" s="547" t="s">
        <v>2172</v>
      </c>
      <c r="D139" s="517" t="s">
        <v>92</v>
      </c>
      <c r="E139" s="518">
        <v>2</v>
      </c>
      <c r="F139" s="519"/>
      <c r="G139" s="563">
        <f t="shared" si="7"/>
        <v>0</v>
      </c>
    </row>
    <row r="140" spans="1:7" ht="26.4">
      <c r="A140" s="566" t="s">
        <v>2113</v>
      </c>
      <c r="B140" s="522"/>
      <c r="C140" s="561" t="s">
        <v>2173</v>
      </c>
      <c r="D140" s="517" t="s">
        <v>92</v>
      </c>
      <c r="E140" s="518">
        <v>1</v>
      </c>
      <c r="F140" s="519"/>
      <c r="G140" s="563">
        <f t="shared" si="7"/>
        <v>0</v>
      </c>
    </row>
    <row r="141" spans="1:7" ht="15" customHeight="1">
      <c r="A141" s="566" t="s">
        <v>2114</v>
      </c>
      <c r="B141" s="522"/>
      <c r="C141" s="561" t="s">
        <v>2175</v>
      </c>
      <c r="D141" s="517" t="s">
        <v>92</v>
      </c>
      <c r="E141" s="518">
        <v>1</v>
      </c>
      <c r="F141" s="519"/>
      <c r="G141" s="563">
        <f t="shared" si="7"/>
        <v>0</v>
      </c>
    </row>
    <row r="142" spans="1:7" ht="26.4">
      <c r="A142" s="566" t="s">
        <v>2115</v>
      </c>
      <c r="B142" s="522"/>
      <c r="C142" s="561" t="s">
        <v>2174</v>
      </c>
      <c r="D142" s="517" t="s">
        <v>92</v>
      </c>
      <c r="E142" s="518">
        <v>2</v>
      </c>
      <c r="F142" s="519"/>
      <c r="G142" s="563">
        <f t="shared" si="7"/>
        <v>0</v>
      </c>
    </row>
    <row r="143" spans="1:7" ht="15" customHeight="1">
      <c r="A143" s="566" t="s">
        <v>2116</v>
      </c>
      <c r="B143" s="522"/>
      <c r="C143" s="561" t="s">
        <v>2176</v>
      </c>
      <c r="D143" s="517" t="s">
        <v>92</v>
      </c>
      <c r="E143" s="518">
        <v>1</v>
      </c>
      <c r="F143" s="519"/>
      <c r="G143" s="563">
        <f t="shared" si="7"/>
        <v>0</v>
      </c>
    </row>
    <row r="144" spans="1:7" ht="26.4">
      <c r="A144" s="566" t="s">
        <v>2206</v>
      </c>
      <c r="B144" s="541"/>
      <c r="C144" s="561" t="s">
        <v>2177</v>
      </c>
      <c r="D144" s="517" t="s">
        <v>92</v>
      </c>
      <c r="E144" s="518">
        <v>1</v>
      </c>
      <c r="F144" s="519"/>
      <c r="G144" s="563">
        <f t="shared" si="7"/>
        <v>0</v>
      </c>
    </row>
    <row r="145" spans="1:7" ht="13.2">
      <c r="A145" s="540" t="s">
        <v>2117</v>
      </c>
      <c r="B145" s="545"/>
      <c r="C145" s="525" t="s">
        <v>2204</v>
      </c>
      <c r="D145" s="517"/>
      <c r="E145" s="518"/>
      <c r="F145" s="519"/>
      <c r="G145" s="563">
        <f t="shared" si="7"/>
        <v>0</v>
      </c>
    </row>
    <row r="146" spans="1:7" ht="13.2">
      <c r="A146" s="565" t="s">
        <v>2118</v>
      </c>
      <c r="B146" s="555"/>
      <c r="C146" s="532" t="s">
        <v>2144</v>
      </c>
      <c r="D146" s="517" t="s">
        <v>5</v>
      </c>
      <c r="E146" s="518">
        <v>10</v>
      </c>
      <c r="F146" s="519"/>
      <c r="G146" s="563">
        <f t="shared" si="7"/>
        <v>0</v>
      </c>
    </row>
    <row r="147" spans="1:7" ht="13.2">
      <c r="A147" s="565" t="s">
        <v>2119</v>
      </c>
      <c r="B147" s="555"/>
      <c r="C147" s="532" t="s">
        <v>2145</v>
      </c>
      <c r="D147" s="517"/>
      <c r="E147" s="518"/>
      <c r="F147" s="519"/>
      <c r="G147" s="563">
        <f t="shared" si="7"/>
        <v>0</v>
      </c>
    </row>
    <row r="148" spans="1:7" ht="13.2">
      <c r="A148" s="565" t="s">
        <v>2207</v>
      </c>
      <c r="B148" s="555"/>
      <c r="C148" s="532" t="s">
        <v>2146</v>
      </c>
      <c r="D148" s="517" t="s">
        <v>359</v>
      </c>
      <c r="E148" s="518">
        <v>105</v>
      </c>
      <c r="F148" s="519"/>
      <c r="G148" s="563">
        <f t="shared" si="7"/>
        <v>0</v>
      </c>
    </row>
    <row r="149" spans="1:7" ht="13.2">
      <c r="A149" s="565" t="s">
        <v>2208</v>
      </c>
      <c r="B149" s="555"/>
      <c r="C149" s="532" t="s">
        <v>2147</v>
      </c>
      <c r="D149" s="517"/>
      <c r="E149" s="518"/>
      <c r="F149" s="519"/>
      <c r="G149" s="563">
        <f t="shared" si="7"/>
        <v>0</v>
      </c>
    </row>
    <row r="150" spans="1:7" ht="13.8" thickBot="1">
      <c r="A150" s="597" t="s">
        <v>2209</v>
      </c>
      <c r="B150" s="596"/>
      <c r="C150" s="678" t="s">
        <v>2149</v>
      </c>
      <c r="D150" s="599" t="s">
        <v>2148</v>
      </c>
      <c r="E150" s="600">
        <v>1</v>
      </c>
      <c r="F150" s="601"/>
      <c r="G150" s="650">
        <f t="shared" si="7"/>
        <v>0</v>
      </c>
    </row>
    <row r="151" spans="1:7" ht="18" customHeight="1" thickBot="1">
      <c r="A151" s="680" t="s">
        <v>160</v>
      </c>
      <c r="B151" s="681"/>
      <c r="C151" s="681"/>
      <c r="D151" s="681"/>
      <c r="E151" s="681"/>
      <c r="F151" s="681"/>
      <c r="G151" s="473">
        <f>SUM(G56:G150)</f>
        <v>500000</v>
      </c>
    </row>
    <row r="152" spans="1:7" ht="13.2">
      <c r="A152" s="672">
        <v>3</v>
      </c>
      <c r="B152" s="673"/>
      <c r="C152" s="674" t="s">
        <v>274</v>
      </c>
      <c r="D152" s="675"/>
      <c r="E152" s="676"/>
      <c r="F152" s="660"/>
      <c r="G152" s="679"/>
    </row>
    <row r="153" spans="1:7" ht="26.4">
      <c r="A153" s="574" t="s">
        <v>275</v>
      </c>
      <c r="B153" s="541" t="s">
        <v>51</v>
      </c>
      <c r="C153" s="542" t="s">
        <v>52</v>
      </c>
      <c r="D153" s="543"/>
      <c r="E153" s="544"/>
      <c r="F153" s="528"/>
      <c r="G153" s="563"/>
    </row>
    <row r="154" spans="1:7" ht="13.2">
      <c r="A154" s="566" t="s">
        <v>10</v>
      </c>
      <c r="B154" s="541" t="s">
        <v>14</v>
      </c>
      <c r="C154" s="561" t="s">
        <v>53</v>
      </c>
      <c r="D154" s="557"/>
      <c r="E154" s="558"/>
      <c r="F154" s="528"/>
      <c r="G154" s="563"/>
    </row>
    <row r="155" spans="1:7" ht="26.4">
      <c r="A155" s="566" t="s">
        <v>11</v>
      </c>
      <c r="B155" s="541"/>
      <c r="C155" s="561" t="s">
        <v>54</v>
      </c>
      <c r="D155" s="557"/>
      <c r="E155" s="558"/>
      <c r="F155" s="528"/>
      <c r="G155" s="563"/>
    </row>
    <row r="156" spans="1:7" ht="13.2">
      <c r="A156" s="566" t="s">
        <v>276</v>
      </c>
      <c r="B156" s="541"/>
      <c r="C156" s="561" t="s">
        <v>55</v>
      </c>
      <c r="D156" s="543"/>
      <c r="E156" s="567"/>
      <c r="F156" s="528"/>
      <c r="G156" s="563">
        <f t="shared" ref="G156:G170" si="8">E156*F156</f>
        <v>0</v>
      </c>
    </row>
    <row r="157" spans="1:7" ht="13.2">
      <c r="A157" s="566" t="s">
        <v>277</v>
      </c>
      <c r="B157" s="541"/>
      <c r="C157" s="561" t="s">
        <v>57</v>
      </c>
      <c r="D157" s="557" t="s">
        <v>342</v>
      </c>
      <c r="E157" s="558">
        <v>125</v>
      </c>
      <c r="F157" s="528"/>
      <c r="G157" s="563">
        <f t="shared" si="8"/>
        <v>0</v>
      </c>
    </row>
    <row r="158" spans="1:7" ht="13.2">
      <c r="A158" s="566" t="s">
        <v>278</v>
      </c>
      <c r="B158" s="541"/>
      <c r="C158" s="561" t="s">
        <v>56</v>
      </c>
      <c r="D158" s="557" t="s">
        <v>342</v>
      </c>
      <c r="E158" s="558">
        <v>85</v>
      </c>
      <c r="F158" s="528"/>
      <c r="G158" s="563">
        <f t="shared" si="8"/>
        <v>0</v>
      </c>
    </row>
    <row r="159" spans="1:7" ht="13.2">
      <c r="A159" s="566" t="s">
        <v>279</v>
      </c>
      <c r="B159" s="541" t="s">
        <v>30</v>
      </c>
      <c r="C159" s="561" t="s">
        <v>2740</v>
      </c>
      <c r="D159" s="557"/>
      <c r="E159" s="558"/>
      <c r="F159" s="528"/>
      <c r="G159" s="563">
        <f t="shared" si="8"/>
        <v>0</v>
      </c>
    </row>
    <row r="160" spans="1:7" ht="26.4">
      <c r="A160" s="566" t="s">
        <v>280</v>
      </c>
      <c r="B160" s="541"/>
      <c r="C160" s="561" t="s">
        <v>61</v>
      </c>
      <c r="D160" s="557" t="s">
        <v>342</v>
      </c>
      <c r="E160" s="558">
        <v>32.03</v>
      </c>
      <c r="F160" s="528"/>
      <c r="G160" s="563">
        <f t="shared" si="8"/>
        <v>0</v>
      </c>
    </row>
    <row r="161" spans="1:7" ht="13.2">
      <c r="A161" s="566" t="s">
        <v>281</v>
      </c>
      <c r="B161" s="541"/>
      <c r="C161" s="561" t="s">
        <v>62</v>
      </c>
      <c r="D161" s="543"/>
      <c r="E161" s="567"/>
      <c r="F161" s="528"/>
      <c r="G161" s="563">
        <f t="shared" si="8"/>
        <v>0</v>
      </c>
    </row>
    <row r="162" spans="1:7" ht="13.2">
      <c r="A162" s="566" t="s">
        <v>282</v>
      </c>
      <c r="B162" s="541"/>
      <c r="C162" s="561" t="s">
        <v>57</v>
      </c>
      <c r="D162" s="557" t="s">
        <v>342</v>
      </c>
      <c r="E162" s="558">
        <v>29</v>
      </c>
      <c r="F162" s="528"/>
      <c r="G162" s="563">
        <f t="shared" si="8"/>
        <v>0</v>
      </c>
    </row>
    <row r="163" spans="1:7" ht="13.2">
      <c r="A163" s="566" t="s">
        <v>283</v>
      </c>
      <c r="B163" s="541"/>
      <c r="C163" s="561" t="s">
        <v>56</v>
      </c>
      <c r="D163" s="557" t="s">
        <v>342</v>
      </c>
      <c r="E163" s="558">
        <v>15</v>
      </c>
      <c r="F163" s="528"/>
      <c r="G163" s="563">
        <f t="shared" si="8"/>
        <v>0</v>
      </c>
    </row>
    <row r="164" spans="1:7" ht="26.4">
      <c r="A164" s="566" t="s">
        <v>284</v>
      </c>
      <c r="B164" s="541" t="s">
        <v>69</v>
      </c>
      <c r="C164" s="561" t="s">
        <v>65</v>
      </c>
      <c r="D164" s="557"/>
      <c r="E164" s="558"/>
      <c r="F164" s="528"/>
      <c r="G164" s="563">
        <f t="shared" si="8"/>
        <v>0</v>
      </c>
    </row>
    <row r="165" spans="1:7" ht="26.4">
      <c r="A165" s="566" t="s">
        <v>285</v>
      </c>
      <c r="B165" s="541"/>
      <c r="C165" s="561" t="s">
        <v>399</v>
      </c>
      <c r="D165" s="557" t="s">
        <v>342</v>
      </c>
      <c r="E165" s="558">
        <v>411.17</v>
      </c>
      <c r="F165" s="528"/>
      <c r="G165" s="563">
        <f t="shared" si="8"/>
        <v>0</v>
      </c>
    </row>
    <row r="166" spans="1:7" ht="26.4">
      <c r="A166" s="574" t="s">
        <v>286</v>
      </c>
      <c r="B166" s="541" t="s">
        <v>50</v>
      </c>
      <c r="C166" s="542" t="s">
        <v>63</v>
      </c>
      <c r="D166" s="543"/>
      <c r="E166" s="567"/>
      <c r="F166" s="528"/>
      <c r="G166" s="563">
        <f t="shared" si="8"/>
        <v>0</v>
      </c>
    </row>
    <row r="167" spans="1:7" ht="13.2">
      <c r="A167" s="574" t="s">
        <v>287</v>
      </c>
      <c r="B167" s="541"/>
      <c r="C167" s="568" t="s">
        <v>269</v>
      </c>
      <c r="D167" s="543"/>
      <c r="E167" s="567"/>
      <c r="F167" s="528"/>
      <c r="G167" s="563">
        <f t="shared" si="8"/>
        <v>0</v>
      </c>
    </row>
    <row r="168" spans="1:7" ht="13.2">
      <c r="A168" s="566" t="s">
        <v>161</v>
      </c>
      <c r="B168" s="569" t="s">
        <v>9</v>
      </c>
      <c r="C168" s="561" t="s">
        <v>73</v>
      </c>
      <c r="D168" s="557"/>
      <c r="E168" s="558"/>
      <c r="F168" s="528"/>
      <c r="G168" s="563">
        <f t="shared" si="8"/>
        <v>0</v>
      </c>
    </row>
    <row r="169" spans="1:7" ht="13.2">
      <c r="A169" s="566" t="s">
        <v>288</v>
      </c>
      <c r="B169" s="541"/>
      <c r="C169" s="561" t="s">
        <v>314</v>
      </c>
      <c r="D169" s="557" t="s">
        <v>359</v>
      </c>
      <c r="E169" s="558">
        <v>13.86</v>
      </c>
      <c r="F169" s="528"/>
      <c r="G169" s="563">
        <f t="shared" si="8"/>
        <v>0</v>
      </c>
    </row>
    <row r="170" spans="1:7" ht="13.2">
      <c r="A170" s="566" t="s">
        <v>289</v>
      </c>
      <c r="B170" s="541"/>
      <c r="C170" s="561" t="s">
        <v>315</v>
      </c>
      <c r="D170" s="557" t="s">
        <v>359</v>
      </c>
      <c r="E170" s="558">
        <v>5.5</v>
      </c>
      <c r="F170" s="528"/>
      <c r="G170" s="563">
        <f t="shared" si="8"/>
        <v>0</v>
      </c>
    </row>
    <row r="171" spans="1:7" ht="13.2">
      <c r="A171" s="566" t="s">
        <v>162</v>
      </c>
      <c r="B171" s="569" t="s">
        <v>12</v>
      </c>
      <c r="C171" s="561" t="s">
        <v>74</v>
      </c>
      <c r="D171" s="557"/>
      <c r="E171" s="558"/>
      <c r="F171" s="528"/>
      <c r="G171" s="563"/>
    </row>
    <row r="172" spans="1:7" ht="13.2">
      <c r="A172" s="566" t="s">
        <v>651</v>
      </c>
      <c r="B172" s="541"/>
      <c r="C172" s="561" t="s">
        <v>313</v>
      </c>
      <c r="D172" s="557"/>
      <c r="E172" s="558"/>
      <c r="F172" s="528"/>
      <c r="G172" s="563"/>
    </row>
    <row r="173" spans="1:7" ht="13.2">
      <c r="A173" s="566" t="s">
        <v>652</v>
      </c>
      <c r="B173" s="541"/>
      <c r="C173" s="561" t="s">
        <v>316</v>
      </c>
      <c r="D173" s="557" t="s">
        <v>359</v>
      </c>
      <c r="E173" s="558">
        <v>30</v>
      </c>
      <c r="F173" s="528"/>
      <c r="G173" s="563">
        <f t="shared" ref="G173:G199" si="9">E173*F173</f>
        <v>0</v>
      </c>
    </row>
    <row r="174" spans="1:7" ht="13.2">
      <c r="A174" s="566" t="s">
        <v>653</v>
      </c>
      <c r="B174" s="541"/>
      <c r="C174" s="561" t="s">
        <v>2126</v>
      </c>
      <c r="D174" s="557" t="s">
        <v>359</v>
      </c>
      <c r="E174" s="558">
        <v>490</v>
      </c>
      <c r="F174" s="528"/>
      <c r="G174" s="563">
        <f t="shared" si="9"/>
        <v>0</v>
      </c>
    </row>
    <row r="175" spans="1:7" ht="13.2">
      <c r="A175" s="566" t="s">
        <v>654</v>
      </c>
      <c r="B175" s="541"/>
      <c r="C175" s="561" t="s">
        <v>318</v>
      </c>
      <c r="D175" s="557" t="s">
        <v>359</v>
      </c>
      <c r="E175" s="558">
        <v>450</v>
      </c>
      <c r="F175" s="528"/>
      <c r="G175" s="563">
        <f t="shared" si="9"/>
        <v>0</v>
      </c>
    </row>
    <row r="176" spans="1:7" ht="13.2">
      <c r="A176" s="566" t="s">
        <v>655</v>
      </c>
      <c r="B176" s="541"/>
      <c r="C176" s="561" t="s">
        <v>319</v>
      </c>
      <c r="D176" s="557" t="s">
        <v>359</v>
      </c>
      <c r="E176" s="558">
        <v>50</v>
      </c>
      <c r="F176" s="528"/>
      <c r="G176" s="563">
        <f t="shared" si="9"/>
        <v>0</v>
      </c>
    </row>
    <row r="177" spans="1:7" ht="13.2">
      <c r="A177" s="566" t="s">
        <v>656</v>
      </c>
      <c r="B177" s="541"/>
      <c r="C177" s="561" t="s">
        <v>320</v>
      </c>
      <c r="D177" s="557" t="s">
        <v>359</v>
      </c>
      <c r="E177" s="558">
        <v>50</v>
      </c>
      <c r="F177" s="528"/>
      <c r="G177" s="563">
        <f t="shared" si="9"/>
        <v>0</v>
      </c>
    </row>
    <row r="178" spans="1:7" ht="13.2">
      <c r="A178" s="566" t="s">
        <v>657</v>
      </c>
      <c r="B178" s="541"/>
      <c r="C178" s="561" t="s">
        <v>321</v>
      </c>
      <c r="D178" s="557" t="s">
        <v>359</v>
      </c>
      <c r="E178" s="558">
        <v>10</v>
      </c>
      <c r="F178" s="528"/>
      <c r="G178" s="563">
        <f t="shared" si="9"/>
        <v>0</v>
      </c>
    </row>
    <row r="179" spans="1:7" ht="13.2">
      <c r="A179" s="566" t="s">
        <v>658</v>
      </c>
      <c r="B179" s="541"/>
      <c r="C179" s="561" t="s">
        <v>322</v>
      </c>
      <c r="D179" s="557" t="s">
        <v>359</v>
      </c>
      <c r="E179" s="558">
        <v>120</v>
      </c>
      <c r="F179" s="528"/>
      <c r="G179" s="563">
        <f t="shared" si="9"/>
        <v>0</v>
      </c>
    </row>
    <row r="180" spans="1:7" ht="13.2">
      <c r="A180" s="566" t="s">
        <v>659</v>
      </c>
      <c r="B180" s="541"/>
      <c r="C180" s="561" t="s">
        <v>323</v>
      </c>
      <c r="D180" s="557" t="s">
        <v>359</v>
      </c>
      <c r="E180" s="558">
        <v>20</v>
      </c>
      <c r="F180" s="528"/>
      <c r="G180" s="563">
        <f t="shared" si="9"/>
        <v>0</v>
      </c>
    </row>
    <row r="181" spans="1:7" ht="13.2">
      <c r="A181" s="566" t="s">
        <v>660</v>
      </c>
      <c r="B181" s="569"/>
      <c r="C181" s="561" t="s">
        <v>75</v>
      </c>
      <c r="D181" s="557"/>
      <c r="E181" s="558"/>
      <c r="F181" s="528"/>
      <c r="G181" s="563">
        <f t="shared" si="9"/>
        <v>0</v>
      </c>
    </row>
    <row r="182" spans="1:7" ht="13.2">
      <c r="A182" s="566" t="s">
        <v>661</v>
      </c>
      <c r="B182" s="541"/>
      <c r="C182" s="561" t="s">
        <v>324</v>
      </c>
      <c r="D182" s="557" t="s">
        <v>359</v>
      </c>
      <c r="E182" s="558">
        <v>50</v>
      </c>
      <c r="F182" s="528"/>
      <c r="G182" s="563">
        <f t="shared" si="9"/>
        <v>0</v>
      </c>
    </row>
    <row r="183" spans="1:7" ht="13.2">
      <c r="A183" s="566" t="s">
        <v>662</v>
      </c>
      <c r="B183" s="541"/>
      <c r="C183" s="561" t="s">
        <v>325</v>
      </c>
      <c r="D183" s="557" t="s">
        <v>359</v>
      </c>
      <c r="E183" s="558">
        <v>10</v>
      </c>
      <c r="F183" s="528"/>
      <c r="G183" s="563">
        <f t="shared" si="9"/>
        <v>0</v>
      </c>
    </row>
    <row r="184" spans="1:7" ht="13.2">
      <c r="A184" s="566" t="s">
        <v>290</v>
      </c>
      <c r="B184" s="541"/>
      <c r="C184" s="561" t="s">
        <v>72</v>
      </c>
      <c r="D184" s="557"/>
      <c r="E184" s="558"/>
      <c r="F184" s="528"/>
      <c r="G184" s="563">
        <f t="shared" si="9"/>
        <v>0</v>
      </c>
    </row>
    <row r="185" spans="1:7" ht="13.2">
      <c r="A185" s="566" t="s">
        <v>291</v>
      </c>
      <c r="B185" s="541"/>
      <c r="C185" s="561" t="s">
        <v>326</v>
      </c>
      <c r="D185" s="557" t="s">
        <v>359</v>
      </c>
      <c r="E185" s="558">
        <v>50</v>
      </c>
      <c r="F185" s="528"/>
      <c r="G185" s="563">
        <f t="shared" si="9"/>
        <v>0</v>
      </c>
    </row>
    <row r="186" spans="1:7" ht="13.2">
      <c r="A186" s="566" t="s">
        <v>292</v>
      </c>
      <c r="B186" s="569" t="s">
        <v>34</v>
      </c>
      <c r="C186" s="561" t="s">
        <v>35</v>
      </c>
      <c r="D186" s="557"/>
      <c r="E186" s="558"/>
      <c r="F186" s="528"/>
      <c r="G186" s="563">
        <f t="shared" si="9"/>
        <v>0</v>
      </c>
    </row>
    <row r="187" spans="1:7" ht="26.4">
      <c r="A187" s="566" t="s">
        <v>293</v>
      </c>
      <c r="B187" s="541"/>
      <c r="C187" s="561" t="s">
        <v>88</v>
      </c>
      <c r="D187" s="557" t="s">
        <v>92</v>
      </c>
      <c r="E187" s="558">
        <v>10</v>
      </c>
      <c r="F187" s="528"/>
      <c r="G187" s="563">
        <f t="shared" si="9"/>
        <v>0</v>
      </c>
    </row>
    <row r="188" spans="1:7" ht="13.2">
      <c r="A188" s="566" t="s">
        <v>294</v>
      </c>
      <c r="B188" s="541"/>
      <c r="C188" s="561" t="s">
        <v>2124</v>
      </c>
      <c r="D188" s="557" t="s">
        <v>92</v>
      </c>
      <c r="E188" s="558">
        <v>8</v>
      </c>
      <c r="F188" s="528"/>
      <c r="G188" s="563">
        <f t="shared" si="9"/>
        <v>0</v>
      </c>
    </row>
    <row r="189" spans="1:7" ht="26.4">
      <c r="A189" s="566" t="s">
        <v>663</v>
      </c>
      <c r="B189" s="541"/>
      <c r="C189" s="561" t="s">
        <v>91</v>
      </c>
      <c r="D189" s="557" t="s">
        <v>92</v>
      </c>
      <c r="E189" s="558">
        <v>10</v>
      </c>
      <c r="F189" s="528"/>
      <c r="G189" s="563">
        <f t="shared" si="9"/>
        <v>0</v>
      </c>
    </row>
    <row r="190" spans="1:7" ht="26.4">
      <c r="A190" s="566" t="s">
        <v>664</v>
      </c>
      <c r="B190" s="541"/>
      <c r="C190" s="561" t="s">
        <v>2125</v>
      </c>
      <c r="D190" s="557" t="s">
        <v>92</v>
      </c>
      <c r="E190" s="558">
        <v>6</v>
      </c>
      <c r="F190" s="528"/>
      <c r="G190" s="563">
        <f t="shared" si="9"/>
        <v>0</v>
      </c>
    </row>
    <row r="191" spans="1:7" ht="13.2">
      <c r="A191" s="564" t="s">
        <v>295</v>
      </c>
      <c r="B191" s="522"/>
      <c r="C191" s="552" t="s">
        <v>117</v>
      </c>
      <c r="D191" s="553"/>
      <c r="E191" s="554"/>
      <c r="F191" s="528"/>
      <c r="G191" s="563">
        <f t="shared" si="9"/>
        <v>0</v>
      </c>
    </row>
    <row r="192" spans="1:7" ht="13.2">
      <c r="A192" s="565" t="s">
        <v>163</v>
      </c>
      <c r="B192" s="555" t="s">
        <v>14</v>
      </c>
      <c r="C192" s="547" t="s">
        <v>36</v>
      </c>
      <c r="D192" s="517"/>
      <c r="E192" s="518"/>
      <c r="F192" s="519"/>
      <c r="G192" s="563">
        <f t="shared" si="9"/>
        <v>0</v>
      </c>
    </row>
    <row r="193" spans="1:7" ht="13.2">
      <c r="A193" s="565" t="s">
        <v>665</v>
      </c>
      <c r="B193" s="555"/>
      <c r="C193" s="556">
        <v>10</v>
      </c>
      <c r="D193" s="557" t="s">
        <v>87</v>
      </c>
      <c r="E193" s="558">
        <v>2.4</v>
      </c>
      <c r="F193" s="519"/>
      <c r="G193" s="563">
        <f t="shared" si="9"/>
        <v>0</v>
      </c>
    </row>
    <row r="194" spans="1:7" ht="13.2">
      <c r="A194" s="565" t="s">
        <v>164</v>
      </c>
      <c r="B194" s="555" t="s">
        <v>14</v>
      </c>
      <c r="C194" s="547" t="s">
        <v>37</v>
      </c>
      <c r="D194" s="517"/>
      <c r="E194" s="518"/>
      <c r="F194" s="519"/>
      <c r="G194" s="563">
        <f t="shared" si="9"/>
        <v>0</v>
      </c>
    </row>
    <row r="195" spans="1:7" ht="13.2">
      <c r="A195" s="565" t="s">
        <v>666</v>
      </c>
      <c r="B195" s="555"/>
      <c r="C195" s="547" t="s">
        <v>38</v>
      </c>
      <c r="D195" s="557" t="s">
        <v>87</v>
      </c>
      <c r="E195" s="558">
        <v>4.46</v>
      </c>
      <c r="F195" s="519"/>
      <c r="G195" s="563">
        <f t="shared" si="9"/>
        <v>0</v>
      </c>
    </row>
    <row r="196" spans="1:7" ht="13.2">
      <c r="A196" s="565" t="s">
        <v>296</v>
      </c>
      <c r="B196" s="555"/>
      <c r="C196" s="547" t="s">
        <v>39</v>
      </c>
      <c r="D196" s="557" t="s">
        <v>87</v>
      </c>
      <c r="E196" s="558">
        <v>5.44</v>
      </c>
      <c r="F196" s="519"/>
      <c r="G196" s="563">
        <f t="shared" si="9"/>
        <v>0</v>
      </c>
    </row>
    <row r="197" spans="1:7" ht="13.2">
      <c r="A197" s="565" t="s">
        <v>297</v>
      </c>
      <c r="B197" s="555"/>
      <c r="C197" s="547" t="s">
        <v>40</v>
      </c>
      <c r="D197" s="557" t="s">
        <v>87</v>
      </c>
      <c r="E197" s="558">
        <v>6.5</v>
      </c>
      <c r="F197" s="519"/>
      <c r="G197" s="563">
        <f t="shared" si="9"/>
        <v>0</v>
      </c>
    </row>
    <row r="198" spans="1:7" ht="13.2">
      <c r="A198" s="565" t="s">
        <v>298</v>
      </c>
      <c r="B198" s="555"/>
      <c r="C198" s="547" t="s">
        <v>41</v>
      </c>
      <c r="D198" s="557" t="s">
        <v>87</v>
      </c>
      <c r="E198" s="558">
        <v>8.5</v>
      </c>
      <c r="F198" s="519"/>
      <c r="G198" s="563">
        <f t="shared" si="9"/>
        <v>0</v>
      </c>
    </row>
    <row r="199" spans="1:7" ht="13.2">
      <c r="A199" s="565" t="s">
        <v>299</v>
      </c>
      <c r="B199" s="555"/>
      <c r="C199" s="547" t="s">
        <v>42</v>
      </c>
      <c r="D199" s="557" t="s">
        <v>87</v>
      </c>
      <c r="E199" s="558">
        <v>8.5</v>
      </c>
      <c r="F199" s="519"/>
      <c r="G199" s="563">
        <f t="shared" si="9"/>
        <v>0</v>
      </c>
    </row>
    <row r="200" spans="1:7" ht="13.2">
      <c r="A200" s="565" t="s">
        <v>300</v>
      </c>
      <c r="B200" s="555"/>
      <c r="C200" s="547" t="s">
        <v>43</v>
      </c>
      <c r="D200" s="557"/>
      <c r="E200" s="558"/>
      <c r="F200" s="519"/>
      <c r="G200" s="563"/>
    </row>
    <row r="201" spans="1:7" ht="13.2">
      <c r="A201" s="565" t="s">
        <v>301</v>
      </c>
      <c r="B201" s="559"/>
      <c r="C201" s="547" t="s">
        <v>44</v>
      </c>
      <c r="D201" s="557"/>
      <c r="E201" s="558"/>
      <c r="F201" s="519"/>
      <c r="G201" s="563"/>
    </row>
    <row r="202" spans="1:7" ht="13.2">
      <c r="A202" s="564" t="s">
        <v>302</v>
      </c>
      <c r="B202" s="559"/>
      <c r="C202" s="560" t="s">
        <v>103</v>
      </c>
      <c r="D202" s="517"/>
      <c r="E202" s="518"/>
      <c r="F202" s="519"/>
      <c r="G202" s="563">
        <f t="shared" ref="G202:G231" si="10">E202*F202</f>
        <v>0</v>
      </c>
    </row>
    <row r="203" spans="1:7" ht="13.2">
      <c r="A203" s="565" t="s">
        <v>165</v>
      </c>
      <c r="B203" s="555" t="s">
        <v>21</v>
      </c>
      <c r="C203" s="547" t="s">
        <v>46</v>
      </c>
      <c r="D203" s="517"/>
      <c r="E203" s="518"/>
      <c r="F203" s="519"/>
      <c r="G203" s="563">
        <f t="shared" si="10"/>
        <v>0</v>
      </c>
    </row>
    <row r="204" spans="1:7" ht="13.2">
      <c r="A204" s="565" t="s">
        <v>303</v>
      </c>
      <c r="B204" s="555"/>
      <c r="C204" s="547" t="s">
        <v>93</v>
      </c>
      <c r="D204" s="517" t="s">
        <v>342</v>
      </c>
      <c r="E204" s="518">
        <v>108</v>
      </c>
      <c r="F204" s="519"/>
      <c r="G204" s="563">
        <f t="shared" si="10"/>
        <v>0</v>
      </c>
    </row>
    <row r="205" spans="1:7" ht="13.2">
      <c r="A205" s="565" t="s">
        <v>166</v>
      </c>
      <c r="B205" s="555" t="s">
        <v>22</v>
      </c>
      <c r="C205" s="547" t="s">
        <v>47</v>
      </c>
      <c r="D205" s="517"/>
      <c r="E205" s="518"/>
      <c r="F205" s="519"/>
      <c r="G205" s="563">
        <f t="shared" si="10"/>
        <v>0</v>
      </c>
    </row>
    <row r="206" spans="1:7" ht="26.4">
      <c r="A206" s="565" t="s">
        <v>304</v>
      </c>
      <c r="B206" s="555"/>
      <c r="C206" s="547" t="s">
        <v>94</v>
      </c>
      <c r="D206" s="517" t="s">
        <v>359</v>
      </c>
      <c r="E206" s="518">
        <v>404.3</v>
      </c>
      <c r="F206" s="519"/>
      <c r="G206" s="563">
        <f t="shared" si="10"/>
        <v>0</v>
      </c>
    </row>
    <row r="207" spans="1:7" ht="13.2">
      <c r="A207" s="565" t="s">
        <v>167</v>
      </c>
      <c r="B207" s="555" t="s">
        <v>26</v>
      </c>
      <c r="C207" s="547" t="s">
        <v>2194</v>
      </c>
      <c r="D207" s="517"/>
      <c r="E207" s="518"/>
      <c r="F207" s="519"/>
      <c r="G207" s="563">
        <f t="shared" si="10"/>
        <v>0</v>
      </c>
    </row>
    <row r="208" spans="1:7" ht="13.2">
      <c r="A208" s="565" t="s">
        <v>305</v>
      </c>
      <c r="B208" s="555"/>
      <c r="C208" s="547" t="s">
        <v>327</v>
      </c>
      <c r="D208" s="517" t="s">
        <v>342</v>
      </c>
      <c r="E208" s="518">
        <v>106.57</v>
      </c>
      <c r="F208" s="519"/>
      <c r="G208" s="563">
        <f t="shared" si="10"/>
        <v>0</v>
      </c>
    </row>
    <row r="209" spans="1:7" ht="13.2">
      <c r="A209" s="565" t="s">
        <v>306</v>
      </c>
      <c r="B209" s="555"/>
      <c r="C209" s="547" t="s">
        <v>328</v>
      </c>
      <c r="D209" s="517" t="s">
        <v>342</v>
      </c>
      <c r="E209" s="518">
        <v>40</v>
      </c>
      <c r="F209" s="519"/>
      <c r="G209" s="563">
        <f t="shared" si="10"/>
        <v>0</v>
      </c>
    </row>
    <row r="210" spans="1:7" ht="13.2">
      <c r="A210" s="565" t="s">
        <v>307</v>
      </c>
      <c r="B210" s="555"/>
      <c r="C210" s="547" t="s">
        <v>2684</v>
      </c>
      <c r="D210" s="517" t="s">
        <v>342</v>
      </c>
      <c r="E210" s="518">
        <v>2.36</v>
      </c>
      <c r="F210" s="519"/>
      <c r="G210" s="563">
        <f t="shared" si="10"/>
        <v>0</v>
      </c>
    </row>
    <row r="211" spans="1:7" ht="13.2">
      <c r="A211" s="565" t="s">
        <v>308</v>
      </c>
      <c r="B211" s="555"/>
      <c r="C211" s="547" t="s">
        <v>330</v>
      </c>
      <c r="D211" s="517" t="s">
        <v>342</v>
      </c>
      <c r="E211" s="518">
        <v>140</v>
      </c>
      <c r="F211" s="519"/>
      <c r="G211" s="563">
        <f t="shared" si="10"/>
        <v>0</v>
      </c>
    </row>
    <row r="212" spans="1:7" ht="13.2">
      <c r="A212" s="565" t="s">
        <v>309</v>
      </c>
      <c r="B212" s="555"/>
      <c r="C212" s="547" t="s">
        <v>331</v>
      </c>
      <c r="D212" s="517" t="s">
        <v>342</v>
      </c>
      <c r="E212" s="518">
        <v>30</v>
      </c>
      <c r="F212" s="519"/>
      <c r="G212" s="563">
        <f t="shared" si="10"/>
        <v>0</v>
      </c>
    </row>
    <row r="213" spans="1:7" ht="13.2">
      <c r="A213" s="565" t="s">
        <v>310</v>
      </c>
      <c r="B213" s="555"/>
      <c r="C213" s="547" t="s">
        <v>332</v>
      </c>
      <c r="D213" s="517" t="s">
        <v>342</v>
      </c>
      <c r="E213" s="518">
        <v>10</v>
      </c>
      <c r="F213" s="519"/>
      <c r="G213" s="563">
        <f t="shared" si="10"/>
        <v>0</v>
      </c>
    </row>
    <row r="214" spans="1:7" ht="13.2">
      <c r="A214" s="565" t="s">
        <v>168</v>
      </c>
      <c r="B214" s="555" t="s">
        <v>27</v>
      </c>
      <c r="C214" s="547" t="s">
        <v>48</v>
      </c>
      <c r="D214" s="517"/>
      <c r="E214" s="518"/>
      <c r="F214" s="519"/>
      <c r="G214" s="563">
        <f t="shared" si="10"/>
        <v>0</v>
      </c>
    </row>
    <row r="215" spans="1:7" ht="13.2">
      <c r="A215" s="565" t="s">
        <v>311</v>
      </c>
      <c r="B215" s="555"/>
      <c r="C215" s="547" t="s">
        <v>2675</v>
      </c>
      <c r="D215" s="517" t="s">
        <v>359</v>
      </c>
      <c r="E215" s="518">
        <v>230</v>
      </c>
      <c r="F215" s="519"/>
      <c r="G215" s="563">
        <f t="shared" si="10"/>
        <v>0</v>
      </c>
    </row>
    <row r="216" spans="1:7" ht="13.2">
      <c r="A216" s="565" t="s">
        <v>312</v>
      </c>
      <c r="B216" s="555"/>
      <c r="C216" s="547" t="s">
        <v>2676</v>
      </c>
      <c r="D216" s="517" t="s">
        <v>359</v>
      </c>
      <c r="E216" s="518">
        <v>925</v>
      </c>
      <c r="F216" s="519"/>
      <c r="G216" s="563">
        <f t="shared" si="10"/>
        <v>0</v>
      </c>
    </row>
    <row r="217" spans="1:7" s="498" customFormat="1" ht="13.2">
      <c r="A217" s="564">
        <v>3.5</v>
      </c>
      <c r="B217" s="523"/>
      <c r="C217" s="542" t="s">
        <v>2210</v>
      </c>
      <c r="D217" s="570"/>
      <c r="E217" s="571"/>
      <c r="F217" s="572"/>
      <c r="G217" s="563">
        <f t="shared" si="10"/>
        <v>0</v>
      </c>
    </row>
    <row r="218" spans="1:7" s="498" customFormat="1" ht="39.6">
      <c r="A218" s="565"/>
      <c r="B218" s="555"/>
      <c r="C218" s="561" t="s">
        <v>2159</v>
      </c>
      <c r="D218" s="517" t="s">
        <v>178</v>
      </c>
      <c r="E218" s="518">
        <v>2</v>
      </c>
      <c r="F218" s="519">
        <v>350000</v>
      </c>
      <c r="G218" s="563">
        <f t="shared" si="10"/>
        <v>700000</v>
      </c>
    </row>
    <row r="219" spans="1:7" ht="13.2">
      <c r="A219" s="566" t="s">
        <v>169</v>
      </c>
      <c r="B219" s="541"/>
      <c r="C219" s="561" t="s">
        <v>2685</v>
      </c>
      <c r="D219" s="557" t="s">
        <v>92</v>
      </c>
      <c r="E219" s="558">
        <v>2</v>
      </c>
      <c r="F219" s="528"/>
      <c r="G219" s="563">
        <f t="shared" si="10"/>
        <v>0</v>
      </c>
    </row>
    <row r="220" spans="1:7" ht="13.2">
      <c r="A220" s="566" t="s">
        <v>2150</v>
      </c>
      <c r="B220" s="541"/>
      <c r="C220" s="561" t="s">
        <v>2153</v>
      </c>
      <c r="D220" s="557" t="s">
        <v>92</v>
      </c>
      <c r="E220" s="558">
        <v>2</v>
      </c>
      <c r="F220" s="528"/>
      <c r="G220" s="563">
        <f t="shared" si="10"/>
        <v>0</v>
      </c>
    </row>
    <row r="221" spans="1:7" ht="13.2">
      <c r="A221" s="566" t="s">
        <v>2211</v>
      </c>
      <c r="B221" s="541"/>
      <c r="C221" s="561" t="s">
        <v>2154</v>
      </c>
      <c r="D221" s="557" t="s">
        <v>92</v>
      </c>
      <c r="E221" s="558">
        <v>2</v>
      </c>
      <c r="F221" s="528"/>
      <c r="G221" s="563">
        <f t="shared" si="10"/>
        <v>0</v>
      </c>
    </row>
    <row r="222" spans="1:7" ht="13.2">
      <c r="A222" s="566" t="s">
        <v>2212</v>
      </c>
      <c r="B222" s="541"/>
      <c r="C222" s="561" t="s">
        <v>2155</v>
      </c>
      <c r="D222" s="557" t="s">
        <v>92</v>
      </c>
      <c r="E222" s="558">
        <v>2</v>
      </c>
      <c r="F222" s="519"/>
      <c r="G222" s="563">
        <f t="shared" si="10"/>
        <v>0</v>
      </c>
    </row>
    <row r="223" spans="1:7" ht="13.2">
      <c r="A223" s="566" t="s">
        <v>2213</v>
      </c>
      <c r="B223" s="541"/>
      <c r="C223" s="561" t="s">
        <v>2156</v>
      </c>
      <c r="D223" s="557" t="s">
        <v>92</v>
      </c>
      <c r="E223" s="558">
        <v>2</v>
      </c>
      <c r="F223" s="519"/>
      <c r="G223" s="563">
        <f t="shared" si="10"/>
        <v>0</v>
      </c>
    </row>
    <row r="224" spans="1:7" ht="13.2">
      <c r="A224" s="566" t="s">
        <v>2214</v>
      </c>
      <c r="B224" s="541"/>
      <c r="C224" s="561" t="s">
        <v>2157</v>
      </c>
      <c r="D224" s="557" t="s">
        <v>92</v>
      </c>
      <c r="E224" s="558">
        <v>2</v>
      </c>
      <c r="F224" s="519"/>
      <c r="G224" s="563">
        <f t="shared" si="10"/>
        <v>0</v>
      </c>
    </row>
    <row r="225" spans="1:7" ht="13.2">
      <c r="A225" s="566" t="s">
        <v>2215</v>
      </c>
      <c r="B225" s="541"/>
      <c r="C225" s="561" t="s">
        <v>2158</v>
      </c>
      <c r="D225" s="557" t="s">
        <v>92</v>
      </c>
      <c r="E225" s="558">
        <v>2</v>
      </c>
      <c r="F225" s="519"/>
      <c r="G225" s="563">
        <f t="shared" si="10"/>
        <v>0</v>
      </c>
    </row>
    <row r="226" spans="1:7" ht="13.2">
      <c r="A226" s="574" t="s">
        <v>2151</v>
      </c>
      <c r="B226" s="573"/>
      <c r="C226" s="542" t="s">
        <v>2204</v>
      </c>
      <c r="D226" s="557"/>
      <c r="E226" s="558"/>
      <c r="F226" s="519"/>
      <c r="G226" s="563">
        <f t="shared" si="10"/>
        <v>0</v>
      </c>
    </row>
    <row r="227" spans="1:7" ht="13.2">
      <c r="A227" s="565" t="s">
        <v>2152</v>
      </c>
      <c r="B227" s="555"/>
      <c r="C227" s="561" t="s">
        <v>2144</v>
      </c>
      <c r="D227" s="517" t="s">
        <v>5</v>
      </c>
      <c r="E227" s="518">
        <v>100</v>
      </c>
      <c r="F227" s="519"/>
      <c r="G227" s="563">
        <f t="shared" si="10"/>
        <v>0</v>
      </c>
    </row>
    <row r="228" spans="1:7" ht="13.2">
      <c r="A228" s="565" t="s">
        <v>2216</v>
      </c>
      <c r="B228" s="555"/>
      <c r="C228" s="561" t="s">
        <v>2145</v>
      </c>
      <c r="D228" s="517"/>
      <c r="E228" s="518"/>
      <c r="F228" s="519"/>
      <c r="G228" s="563">
        <f t="shared" si="10"/>
        <v>0</v>
      </c>
    </row>
    <row r="229" spans="1:7" ht="13.2">
      <c r="A229" s="565" t="s">
        <v>2217</v>
      </c>
      <c r="B229" s="555"/>
      <c r="C229" s="561" t="s">
        <v>2146</v>
      </c>
      <c r="D229" s="517" t="s">
        <v>359</v>
      </c>
      <c r="E229" s="518">
        <v>900</v>
      </c>
      <c r="F229" s="519"/>
      <c r="G229" s="563">
        <f t="shared" si="10"/>
        <v>0</v>
      </c>
    </row>
    <row r="230" spans="1:7" ht="13.2">
      <c r="A230" s="565" t="s">
        <v>2218</v>
      </c>
      <c r="B230" s="555"/>
      <c r="C230" s="561" t="s">
        <v>2147</v>
      </c>
      <c r="D230" s="517"/>
      <c r="E230" s="518"/>
      <c r="F230" s="519"/>
      <c r="G230" s="563">
        <f t="shared" si="10"/>
        <v>0</v>
      </c>
    </row>
    <row r="231" spans="1:7" ht="13.8" thickBot="1">
      <c r="A231" s="597" t="s">
        <v>2219</v>
      </c>
      <c r="B231" s="596"/>
      <c r="C231" s="646" t="s">
        <v>2750</v>
      </c>
      <c r="D231" s="599" t="s">
        <v>2148</v>
      </c>
      <c r="E231" s="600">
        <v>3</v>
      </c>
      <c r="F231" s="601"/>
      <c r="G231" s="650">
        <f t="shared" si="10"/>
        <v>0</v>
      </c>
    </row>
    <row r="232" spans="1:7" s="498" customFormat="1" ht="13.5" customHeight="1" thickBot="1">
      <c r="A232" s="495" t="s">
        <v>333</v>
      </c>
      <c r="B232" s="496"/>
      <c r="C232" s="497"/>
      <c r="D232" s="472"/>
      <c r="E232" s="472"/>
      <c r="F232" s="470"/>
      <c r="G232" s="671">
        <f>SUM(G154:G231)</f>
        <v>700000</v>
      </c>
    </row>
    <row r="233" spans="1:7" ht="13.2">
      <c r="A233" s="622">
        <v>4</v>
      </c>
      <c r="B233" s="471"/>
      <c r="C233" s="624" t="s">
        <v>2274</v>
      </c>
      <c r="D233" s="632"/>
      <c r="E233" s="632"/>
      <c r="F233" s="626"/>
      <c r="G233" s="634"/>
    </row>
    <row r="234" spans="1:7" ht="26.4">
      <c r="A234" s="574" t="s">
        <v>424</v>
      </c>
      <c r="B234" s="541" t="s">
        <v>51</v>
      </c>
      <c r="C234" s="542" t="s">
        <v>52</v>
      </c>
      <c r="D234" s="543"/>
      <c r="E234" s="544"/>
      <c r="F234" s="528"/>
      <c r="G234" s="575"/>
    </row>
    <row r="235" spans="1:7" ht="13.2">
      <c r="A235" s="566" t="s">
        <v>425</v>
      </c>
      <c r="B235" s="541" t="s">
        <v>14</v>
      </c>
      <c r="C235" s="561" t="s">
        <v>53</v>
      </c>
      <c r="D235" s="557" t="s">
        <v>359</v>
      </c>
      <c r="E235" s="558">
        <v>164.02</v>
      </c>
      <c r="F235" s="528"/>
      <c r="G235" s="563">
        <f t="shared" ref="G235:G277" si="11">E235*F235</f>
        <v>0</v>
      </c>
    </row>
    <row r="236" spans="1:7" ht="26.4">
      <c r="A236" s="566" t="s">
        <v>426</v>
      </c>
      <c r="B236" s="541"/>
      <c r="C236" s="561" t="s">
        <v>54</v>
      </c>
      <c r="D236" s="557" t="s">
        <v>342</v>
      </c>
      <c r="E236" s="558">
        <v>184.41</v>
      </c>
      <c r="F236" s="528"/>
      <c r="G236" s="563">
        <f t="shared" si="11"/>
        <v>0</v>
      </c>
    </row>
    <row r="237" spans="1:7" ht="13.2">
      <c r="A237" s="566" t="s">
        <v>427</v>
      </c>
      <c r="B237" s="541"/>
      <c r="C237" s="561" t="s">
        <v>55</v>
      </c>
      <c r="D237" s="543"/>
      <c r="E237" s="567"/>
      <c r="F237" s="528"/>
      <c r="G237" s="563">
        <f t="shared" si="11"/>
        <v>0</v>
      </c>
    </row>
    <row r="238" spans="1:7" ht="13.2">
      <c r="A238" s="566" t="s">
        <v>428</v>
      </c>
      <c r="B238" s="541"/>
      <c r="C238" s="561" t="s">
        <v>57</v>
      </c>
      <c r="D238" s="557" t="s">
        <v>342</v>
      </c>
      <c r="E238" s="558">
        <v>56.25</v>
      </c>
      <c r="F238" s="528"/>
      <c r="G238" s="563">
        <f t="shared" si="11"/>
        <v>0</v>
      </c>
    </row>
    <row r="239" spans="1:7" ht="13.2">
      <c r="A239" s="566" t="s">
        <v>429</v>
      </c>
      <c r="B239" s="541"/>
      <c r="C239" s="561" t="s">
        <v>56</v>
      </c>
      <c r="D239" s="557" t="s">
        <v>342</v>
      </c>
      <c r="E239" s="558">
        <v>47.25</v>
      </c>
      <c r="F239" s="528"/>
      <c r="G239" s="563">
        <f t="shared" si="11"/>
        <v>0</v>
      </c>
    </row>
    <row r="240" spans="1:7" ht="13.2">
      <c r="A240" s="566" t="s">
        <v>430</v>
      </c>
      <c r="B240" s="541" t="s">
        <v>30</v>
      </c>
      <c r="C240" s="561" t="s">
        <v>60</v>
      </c>
      <c r="D240" s="557"/>
      <c r="E240" s="558"/>
      <c r="F240" s="528"/>
      <c r="G240" s="563">
        <f t="shared" si="11"/>
        <v>0</v>
      </c>
    </row>
    <row r="241" spans="1:7" ht="26.4">
      <c r="A241" s="566" t="s">
        <v>431</v>
      </c>
      <c r="B241" s="541"/>
      <c r="C241" s="561" t="s">
        <v>61</v>
      </c>
      <c r="D241" s="557" t="s">
        <v>342</v>
      </c>
      <c r="E241" s="558">
        <v>37.5</v>
      </c>
      <c r="F241" s="528"/>
      <c r="G241" s="563">
        <f t="shared" si="11"/>
        <v>0</v>
      </c>
    </row>
    <row r="242" spans="1:7" ht="13.2">
      <c r="A242" s="566" t="s">
        <v>432</v>
      </c>
      <c r="B242" s="541"/>
      <c r="C242" s="561" t="s">
        <v>62</v>
      </c>
      <c r="D242" s="543"/>
      <c r="E242" s="567"/>
      <c r="F242" s="528"/>
      <c r="G242" s="563">
        <f t="shared" si="11"/>
        <v>0</v>
      </c>
    </row>
    <row r="243" spans="1:7" ht="13.2">
      <c r="A243" s="566" t="s">
        <v>433</v>
      </c>
      <c r="B243" s="541"/>
      <c r="C243" s="561" t="s">
        <v>57</v>
      </c>
      <c r="D243" s="557" t="s">
        <v>342</v>
      </c>
      <c r="E243" s="558">
        <v>18.75</v>
      </c>
      <c r="F243" s="528"/>
      <c r="G243" s="563">
        <f t="shared" si="11"/>
        <v>0</v>
      </c>
    </row>
    <row r="244" spans="1:7" ht="13.2">
      <c r="A244" s="566" t="s">
        <v>434</v>
      </c>
      <c r="B244" s="541"/>
      <c r="C244" s="561" t="s">
        <v>56</v>
      </c>
      <c r="D244" s="557" t="s">
        <v>342</v>
      </c>
      <c r="E244" s="558">
        <v>18.75</v>
      </c>
      <c r="F244" s="528"/>
      <c r="G244" s="563">
        <f t="shared" si="11"/>
        <v>0</v>
      </c>
    </row>
    <row r="245" spans="1:7" ht="26.4">
      <c r="A245" s="566" t="s">
        <v>1663</v>
      </c>
      <c r="B245" s="541" t="s">
        <v>69</v>
      </c>
      <c r="C245" s="561" t="s">
        <v>65</v>
      </c>
      <c r="D245" s="557"/>
      <c r="E245" s="558"/>
      <c r="F245" s="528"/>
      <c r="G245" s="563">
        <f t="shared" si="11"/>
        <v>0</v>
      </c>
    </row>
    <row r="246" spans="1:7" ht="26.4">
      <c r="A246" s="566" t="s">
        <v>1664</v>
      </c>
      <c r="B246" s="541"/>
      <c r="C246" s="561" t="s">
        <v>399</v>
      </c>
      <c r="D246" s="557" t="s">
        <v>342</v>
      </c>
      <c r="E246" s="558">
        <v>1.55</v>
      </c>
      <c r="F246" s="528"/>
      <c r="G246" s="563">
        <f t="shared" si="11"/>
        <v>0</v>
      </c>
    </row>
    <row r="247" spans="1:7" ht="26.4">
      <c r="A247" s="574" t="s">
        <v>435</v>
      </c>
      <c r="B247" s="541" t="s">
        <v>50</v>
      </c>
      <c r="C247" s="542" t="s">
        <v>63</v>
      </c>
      <c r="D247" s="543"/>
      <c r="E247" s="567"/>
      <c r="F247" s="528"/>
      <c r="G247" s="563">
        <f t="shared" si="11"/>
        <v>0</v>
      </c>
    </row>
    <row r="248" spans="1:7" ht="13.2">
      <c r="A248" s="574"/>
      <c r="B248" s="541"/>
      <c r="C248" s="568" t="s">
        <v>269</v>
      </c>
      <c r="D248" s="543"/>
      <c r="E248" s="567"/>
      <c r="F248" s="528"/>
      <c r="G248" s="563">
        <f t="shared" si="11"/>
        <v>0</v>
      </c>
    </row>
    <row r="249" spans="1:7" ht="13.2">
      <c r="A249" s="566" t="s">
        <v>1665</v>
      </c>
      <c r="B249" s="569" t="s">
        <v>12</v>
      </c>
      <c r="C249" s="561" t="s">
        <v>74</v>
      </c>
      <c r="D249" s="557"/>
      <c r="E249" s="558"/>
      <c r="F249" s="528"/>
      <c r="G249" s="563">
        <f t="shared" si="11"/>
        <v>0</v>
      </c>
    </row>
    <row r="250" spans="1:7" ht="13.2">
      <c r="A250" s="566" t="s">
        <v>1666</v>
      </c>
      <c r="B250" s="541"/>
      <c r="C250" s="561" t="s">
        <v>330</v>
      </c>
      <c r="D250" s="557" t="s">
        <v>359</v>
      </c>
      <c r="E250" s="558">
        <v>328.71000000000004</v>
      </c>
      <c r="F250" s="528"/>
      <c r="G250" s="563">
        <f t="shared" si="11"/>
        <v>0</v>
      </c>
    </row>
    <row r="251" spans="1:7" ht="13.2">
      <c r="A251" s="566" t="s">
        <v>1667</v>
      </c>
      <c r="B251" s="541"/>
      <c r="C251" s="561" t="s">
        <v>482</v>
      </c>
      <c r="D251" s="557" t="s">
        <v>359</v>
      </c>
      <c r="E251" s="558">
        <v>56.25</v>
      </c>
      <c r="F251" s="528"/>
      <c r="G251" s="563">
        <f t="shared" si="11"/>
        <v>0</v>
      </c>
    </row>
    <row r="252" spans="1:7" ht="13.2">
      <c r="A252" s="566" t="s">
        <v>1668</v>
      </c>
      <c r="B252" s="569"/>
      <c r="C252" s="561" t="s">
        <v>75</v>
      </c>
      <c r="D252" s="557"/>
      <c r="E252" s="558"/>
      <c r="F252" s="528"/>
      <c r="G252" s="563">
        <f t="shared" si="11"/>
        <v>0</v>
      </c>
    </row>
    <row r="253" spans="1:7" ht="13.2">
      <c r="A253" s="566" t="s">
        <v>1669</v>
      </c>
      <c r="B253" s="541"/>
      <c r="C253" s="561" t="s">
        <v>413</v>
      </c>
      <c r="D253" s="557" t="s">
        <v>359</v>
      </c>
      <c r="E253" s="558">
        <v>7.5</v>
      </c>
      <c r="F253" s="528"/>
      <c r="G253" s="563">
        <f t="shared" si="11"/>
        <v>0</v>
      </c>
    </row>
    <row r="254" spans="1:7" ht="13.2">
      <c r="A254" s="566" t="s">
        <v>1670</v>
      </c>
      <c r="B254" s="541"/>
      <c r="C254" s="561" t="s">
        <v>72</v>
      </c>
      <c r="D254" s="557"/>
      <c r="E254" s="558"/>
      <c r="F254" s="528"/>
      <c r="G254" s="563">
        <f t="shared" si="11"/>
        <v>0</v>
      </c>
    </row>
    <row r="255" spans="1:7" ht="13.2">
      <c r="A255" s="566" t="s">
        <v>1671</v>
      </c>
      <c r="B255" s="541"/>
      <c r="C255" s="561" t="s">
        <v>413</v>
      </c>
      <c r="D255" s="557" t="s">
        <v>359</v>
      </c>
      <c r="E255" s="558">
        <v>7.5</v>
      </c>
      <c r="F255" s="528"/>
      <c r="G255" s="563">
        <f t="shared" si="11"/>
        <v>0</v>
      </c>
    </row>
    <row r="256" spans="1:7" ht="13.2">
      <c r="A256" s="566" t="s">
        <v>436</v>
      </c>
      <c r="B256" s="569" t="s">
        <v>34</v>
      </c>
      <c r="C256" s="561" t="s">
        <v>35</v>
      </c>
      <c r="D256" s="557"/>
      <c r="E256" s="558"/>
      <c r="F256" s="528"/>
      <c r="G256" s="563">
        <f t="shared" si="11"/>
        <v>0</v>
      </c>
    </row>
    <row r="257" spans="1:7" ht="26.4">
      <c r="A257" s="566" t="s">
        <v>437</v>
      </c>
      <c r="B257" s="541"/>
      <c r="C257" s="561" t="s">
        <v>88</v>
      </c>
      <c r="D257" s="557" t="s">
        <v>92</v>
      </c>
      <c r="E257" s="558">
        <v>5.25</v>
      </c>
      <c r="F257" s="528"/>
      <c r="G257" s="563">
        <f t="shared" si="11"/>
        <v>0</v>
      </c>
    </row>
    <row r="258" spans="1:7" ht="26.4">
      <c r="A258" s="566" t="s">
        <v>438</v>
      </c>
      <c r="B258" s="541"/>
      <c r="C258" s="561" t="s">
        <v>91</v>
      </c>
      <c r="D258" s="557" t="s">
        <v>92</v>
      </c>
      <c r="E258" s="558">
        <v>3.75</v>
      </c>
      <c r="F258" s="528"/>
      <c r="G258" s="563">
        <f t="shared" si="11"/>
        <v>0</v>
      </c>
    </row>
    <row r="259" spans="1:7" ht="13.2">
      <c r="A259" s="564" t="s">
        <v>441</v>
      </c>
      <c r="B259" s="522"/>
      <c r="C259" s="552" t="s">
        <v>117</v>
      </c>
      <c r="D259" s="553"/>
      <c r="E259" s="554"/>
      <c r="F259" s="528"/>
      <c r="G259" s="563">
        <f t="shared" si="11"/>
        <v>0</v>
      </c>
    </row>
    <row r="260" spans="1:7" ht="13.2">
      <c r="A260" s="565" t="s">
        <v>1672</v>
      </c>
      <c r="B260" s="555" t="s">
        <v>14</v>
      </c>
      <c r="C260" s="547" t="s">
        <v>36</v>
      </c>
      <c r="D260" s="517"/>
      <c r="E260" s="518"/>
      <c r="F260" s="519"/>
      <c r="G260" s="563">
        <f t="shared" si="11"/>
        <v>0</v>
      </c>
    </row>
    <row r="261" spans="1:7" ht="13.2">
      <c r="A261" s="565" t="s">
        <v>1673</v>
      </c>
      <c r="B261" s="555"/>
      <c r="C261" s="556">
        <v>10</v>
      </c>
      <c r="D261" s="557" t="s">
        <v>87</v>
      </c>
      <c r="E261" s="558">
        <v>0.73</v>
      </c>
      <c r="F261" s="519"/>
      <c r="G261" s="563">
        <f t="shared" si="11"/>
        <v>0</v>
      </c>
    </row>
    <row r="262" spans="1:7" ht="13.2">
      <c r="A262" s="565" t="s">
        <v>1674</v>
      </c>
      <c r="B262" s="555" t="s">
        <v>14</v>
      </c>
      <c r="C262" s="547" t="s">
        <v>37</v>
      </c>
      <c r="D262" s="517"/>
      <c r="E262" s="518"/>
      <c r="F262" s="519"/>
      <c r="G262" s="563">
        <f t="shared" si="11"/>
        <v>0</v>
      </c>
    </row>
    <row r="263" spans="1:7" ht="13.2">
      <c r="A263" s="565" t="s">
        <v>1675</v>
      </c>
      <c r="B263" s="555"/>
      <c r="C263" s="547" t="s">
        <v>414</v>
      </c>
      <c r="D263" s="557" t="s">
        <v>87</v>
      </c>
      <c r="E263" s="558"/>
      <c r="F263" s="519"/>
      <c r="G263" s="563">
        <f t="shared" si="11"/>
        <v>0</v>
      </c>
    </row>
    <row r="264" spans="1:7" ht="13.2">
      <c r="A264" s="565" t="s">
        <v>1676</v>
      </c>
      <c r="B264" s="555"/>
      <c r="C264" s="547" t="s">
        <v>38</v>
      </c>
      <c r="D264" s="557" t="s">
        <v>87</v>
      </c>
      <c r="E264" s="558">
        <v>1.34</v>
      </c>
      <c r="F264" s="519"/>
      <c r="G264" s="563">
        <f t="shared" si="11"/>
        <v>0</v>
      </c>
    </row>
    <row r="265" spans="1:7" ht="13.2">
      <c r="A265" s="565" t="s">
        <v>1677</v>
      </c>
      <c r="B265" s="555"/>
      <c r="C265" s="547" t="s">
        <v>39</v>
      </c>
      <c r="D265" s="557" t="s">
        <v>87</v>
      </c>
      <c r="E265" s="558">
        <v>4.99</v>
      </c>
      <c r="F265" s="519"/>
      <c r="G265" s="563">
        <f t="shared" si="11"/>
        <v>0</v>
      </c>
    </row>
    <row r="266" spans="1:7" ht="13.2">
      <c r="A266" s="564" t="s">
        <v>444</v>
      </c>
      <c r="B266" s="559"/>
      <c r="C266" s="560" t="s">
        <v>103</v>
      </c>
      <c r="D266" s="517"/>
      <c r="E266" s="518"/>
      <c r="F266" s="519"/>
      <c r="G266" s="563">
        <f t="shared" si="11"/>
        <v>0</v>
      </c>
    </row>
    <row r="267" spans="1:7" ht="13.2">
      <c r="A267" s="565" t="s">
        <v>1535</v>
      </c>
      <c r="B267" s="555" t="s">
        <v>22</v>
      </c>
      <c r="C267" s="547" t="s">
        <v>47</v>
      </c>
      <c r="D267" s="517"/>
      <c r="E267" s="518"/>
      <c r="F267" s="519"/>
      <c r="G267" s="563">
        <f t="shared" si="11"/>
        <v>0</v>
      </c>
    </row>
    <row r="268" spans="1:7" ht="26.4">
      <c r="A268" s="565" t="s">
        <v>1678</v>
      </c>
      <c r="B268" s="555"/>
      <c r="C268" s="547" t="s">
        <v>94</v>
      </c>
      <c r="D268" s="517" t="s">
        <v>359</v>
      </c>
      <c r="E268" s="518">
        <v>70.27</v>
      </c>
      <c r="F268" s="519"/>
      <c r="G268" s="563">
        <f t="shared" si="11"/>
        <v>0</v>
      </c>
    </row>
    <row r="269" spans="1:7" ht="13.2">
      <c r="A269" s="565" t="s">
        <v>1537</v>
      </c>
      <c r="B269" s="555" t="s">
        <v>26</v>
      </c>
      <c r="C269" s="547" t="s">
        <v>2194</v>
      </c>
      <c r="D269" s="517"/>
      <c r="E269" s="518"/>
      <c r="F269" s="519"/>
      <c r="G269" s="563">
        <f t="shared" si="11"/>
        <v>0</v>
      </c>
    </row>
    <row r="270" spans="1:7" ht="13.2">
      <c r="A270" s="565" t="s">
        <v>1679</v>
      </c>
      <c r="B270" s="555"/>
      <c r="C270" s="547" t="s">
        <v>327</v>
      </c>
      <c r="D270" s="517" t="s">
        <v>342</v>
      </c>
      <c r="E270" s="518">
        <v>3.06</v>
      </c>
      <c r="F270" s="519"/>
      <c r="G270" s="563">
        <f t="shared" si="11"/>
        <v>0</v>
      </c>
    </row>
    <row r="271" spans="1:7" ht="13.2">
      <c r="A271" s="565" t="s">
        <v>1680</v>
      </c>
      <c r="B271" s="555"/>
      <c r="C271" s="547" t="s">
        <v>330</v>
      </c>
      <c r="D271" s="517" t="s">
        <v>342</v>
      </c>
      <c r="E271" s="518">
        <v>38.72</v>
      </c>
      <c r="F271" s="519"/>
      <c r="G271" s="563">
        <f t="shared" si="11"/>
        <v>0</v>
      </c>
    </row>
    <row r="272" spans="1:7" ht="13.2">
      <c r="A272" s="565" t="s">
        <v>1681</v>
      </c>
      <c r="B272" s="555"/>
      <c r="C272" s="547" t="s">
        <v>416</v>
      </c>
      <c r="D272" s="517" t="s">
        <v>342</v>
      </c>
      <c r="E272" s="518">
        <v>7.5</v>
      </c>
      <c r="F272" s="519"/>
      <c r="G272" s="563">
        <f t="shared" si="11"/>
        <v>0</v>
      </c>
    </row>
    <row r="273" spans="1:7" ht="13.2">
      <c r="A273" s="565" t="s">
        <v>1682</v>
      </c>
      <c r="B273" s="555"/>
      <c r="C273" s="547" t="s">
        <v>417</v>
      </c>
      <c r="D273" s="517" t="s">
        <v>342</v>
      </c>
      <c r="E273" s="518">
        <v>18.75</v>
      </c>
      <c r="F273" s="519"/>
      <c r="G273" s="563">
        <f t="shared" si="11"/>
        <v>0</v>
      </c>
    </row>
    <row r="274" spans="1:7" ht="13.2">
      <c r="A274" s="565" t="s">
        <v>1538</v>
      </c>
      <c r="B274" s="555" t="s">
        <v>27</v>
      </c>
      <c r="C274" s="547" t="s">
        <v>48</v>
      </c>
      <c r="D274" s="517"/>
      <c r="E274" s="518"/>
      <c r="F274" s="519"/>
      <c r="G274" s="563">
        <f t="shared" si="11"/>
        <v>0</v>
      </c>
    </row>
    <row r="275" spans="1:7" ht="13.2">
      <c r="A275" s="565" t="s">
        <v>1683</v>
      </c>
      <c r="B275" s="555"/>
      <c r="C275" s="547" t="s">
        <v>1846</v>
      </c>
      <c r="D275" s="517" t="s">
        <v>359</v>
      </c>
      <c r="E275" s="518">
        <v>10</v>
      </c>
      <c r="F275" s="519"/>
      <c r="G275" s="563">
        <f t="shared" si="11"/>
        <v>0</v>
      </c>
    </row>
    <row r="276" spans="1:7" ht="13.2">
      <c r="A276" s="565" t="s">
        <v>1684</v>
      </c>
      <c r="B276" s="555"/>
      <c r="C276" s="547" t="s">
        <v>639</v>
      </c>
      <c r="D276" s="517" t="s">
        <v>359</v>
      </c>
      <c r="E276" s="518">
        <v>125.24</v>
      </c>
      <c r="F276" s="519"/>
      <c r="G276" s="563">
        <f t="shared" si="11"/>
        <v>0</v>
      </c>
    </row>
    <row r="277" spans="1:7" ht="40.200000000000003" thickBot="1">
      <c r="A277" s="597" t="s">
        <v>2638</v>
      </c>
      <c r="B277" s="596"/>
      <c r="C277" s="636" t="s">
        <v>2686</v>
      </c>
      <c r="D277" s="599" t="s">
        <v>121</v>
      </c>
      <c r="E277" s="600">
        <v>1</v>
      </c>
      <c r="F277" s="601"/>
      <c r="G277" s="650">
        <f t="shared" si="11"/>
        <v>0</v>
      </c>
    </row>
    <row r="278" spans="1:7" s="498" customFormat="1" ht="16.5" customHeight="1" thickBot="1">
      <c r="A278" s="495" t="s">
        <v>445</v>
      </c>
      <c r="B278" s="496"/>
      <c r="C278" s="497"/>
      <c r="D278" s="472"/>
      <c r="E278" s="472"/>
      <c r="F278" s="470"/>
      <c r="G278" s="671">
        <f>SUM(G235:G277)</f>
        <v>0</v>
      </c>
    </row>
    <row r="279" spans="1:7" ht="13.2">
      <c r="A279" s="672">
        <v>5</v>
      </c>
      <c r="B279" s="673"/>
      <c r="C279" s="674" t="s">
        <v>484</v>
      </c>
      <c r="D279" s="675"/>
      <c r="E279" s="676"/>
      <c r="F279" s="660"/>
      <c r="G279" s="677"/>
    </row>
    <row r="280" spans="1:7" ht="26.4">
      <c r="A280" s="574">
        <v>5.0999999999999996</v>
      </c>
      <c r="B280" s="541" t="s">
        <v>51</v>
      </c>
      <c r="C280" s="542" t="s">
        <v>52</v>
      </c>
      <c r="D280" s="543"/>
      <c r="E280" s="544"/>
      <c r="F280" s="528"/>
      <c r="G280" s="575"/>
    </row>
    <row r="281" spans="1:7" ht="13.2">
      <c r="A281" s="566" t="s">
        <v>446</v>
      </c>
      <c r="B281" s="541" t="s">
        <v>14</v>
      </c>
      <c r="C281" s="561" t="s">
        <v>53</v>
      </c>
      <c r="D281" s="557"/>
      <c r="E281" s="558"/>
      <c r="F281" s="528"/>
      <c r="G281" s="563"/>
    </row>
    <row r="282" spans="1:7" ht="26.4">
      <c r="A282" s="566" t="s">
        <v>447</v>
      </c>
      <c r="B282" s="541"/>
      <c r="C282" s="561" t="s">
        <v>54</v>
      </c>
      <c r="D282" s="557"/>
      <c r="E282" s="558"/>
      <c r="F282" s="528"/>
      <c r="G282" s="563"/>
    </row>
    <row r="283" spans="1:7" ht="13.2">
      <c r="A283" s="566" t="s">
        <v>448</v>
      </c>
      <c r="B283" s="541"/>
      <c r="C283" s="561" t="s">
        <v>55</v>
      </c>
      <c r="D283" s="543"/>
      <c r="E283" s="567"/>
      <c r="F283" s="528"/>
      <c r="G283" s="563"/>
    </row>
    <row r="284" spans="1:7" ht="13.2">
      <c r="A284" s="566" t="s">
        <v>449</v>
      </c>
      <c r="B284" s="541"/>
      <c r="C284" s="561" t="s">
        <v>57</v>
      </c>
      <c r="D284" s="557" t="s">
        <v>342</v>
      </c>
      <c r="E284" s="558">
        <v>350</v>
      </c>
      <c r="F284" s="528"/>
      <c r="G284" s="563">
        <f>E284*F284</f>
        <v>0</v>
      </c>
    </row>
    <row r="285" spans="1:7" ht="13.2">
      <c r="A285" s="566" t="s">
        <v>450</v>
      </c>
      <c r="B285" s="541"/>
      <c r="C285" s="561" t="s">
        <v>56</v>
      </c>
      <c r="D285" s="557"/>
      <c r="E285" s="558"/>
      <c r="F285" s="528"/>
      <c r="G285" s="563"/>
    </row>
    <row r="286" spans="1:7" ht="26.4">
      <c r="A286" s="566" t="s">
        <v>451</v>
      </c>
      <c r="B286" s="541" t="s">
        <v>69</v>
      </c>
      <c r="C286" s="561" t="s">
        <v>65</v>
      </c>
      <c r="D286" s="557"/>
      <c r="E286" s="558"/>
      <c r="F286" s="528"/>
      <c r="G286" s="563"/>
    </row>
    <row r="287" spans="1:7" ht="26.4">
      <c r="A287" s="566" t="s">
        <v>452</v>
      </c>
      <c r="B287" s="541"/>
      <c r="C287" s="561" t="s">
        <v>399</v>
      </c>
      <c r="D287" s="557"/>
      <c r="E287" s="558"/>
      <c r="F287" s="528"/>
      <c r="G287" s="563"/>
    </row>
    <row r="288" spans="1:7" ht="26.4">
      <c r="A288" s="574">
        <v>5.2</v>
      </c>
      <c r="B288" s="541" t="s">
        <v>50</v>
      </c>
      <c r="C288" s="542" t="s">
        <v>63</v>
      </c>
      <c r="D288" s="543"/>
      <c r="E288" s="567"/>
      <c r="F288" s="528"/>
      <c r="G288" s="563"/>
    </row>
    <row r="289" spans="1:7" ht="13.2">
      <c r="A289" s="574"/>
      <c r="B289" s="541"/>
      <c r="C289" s="568" t="s">
        <v>269</v>
      </c>
      <c r="D289" s="543"/>
      <c r="E289" s="567"/>
      <c r="F289" s="528"/>
      <c r="G289" s="563"/>
    </row>
    <row r="290" spans="1:7" ht="13.2">
      <c r="A290" s="566" t="s">
        <v>453</v>
      </c>
      <c r="B290" s="569" t="s">
        <v>12</v>
      </c>
      <c r="C290" s="561" t="s">
        <v>74</v>
      </c>
      <c r="D290" s="557"/>
      <c r="E290" s="558"/>
      <c r="F290" s="528"/>
      <c r="G290" s="563"/>
    </row>
    <row r="291" spans="1:7" ht="13.2">
      <c r="A291" s="566" t="s">
        <v>454</v>
      </c>
      <c r="B291" s="541"/>
      <c r="C291" s="568" t="s">
        <v>640</v>
      </c>
      <c r="D291" s="557"/>
      <c r="E291" s="558"/>
      <c r="F291" s="528"/>
      <c r="G291" s="563"/>
    </row>
    <row r="292" spans="1:7" ht="13.2">
      <c r="A292" s="566" t="s">
        <v>439</v>
      </c>
      <c r="B292" s="569" t="s">
        <v>34</v>
      </c>
      <c r="C292" s="561" t="s">
        <v>35</v>
      </c>
      <c r="D292" s="557"/>
      <c r="E292" s="558"/>
      <c r="F292" s="528"/>
      <c r="G292" s="563">
        <f t="shared" ref="G292:G297" si="12">E292*F292</f>
        <v>0</v>
      </c>
    </row>
    <row r="293" spans="1:7" ht="26.4">
      <c r="A293" s="566" t="s">
        <v>440</v>
      </c>
      <c r="B293" s="541"/>
      <c r="C293" s="561" t="s">
        <v>88</v>
      </c>
      <c r="D293" s="557" t="s">
        <v>92</v>
      </c>
      <c r="E293" s="558">
        <v>72</v>
      </c>
      <c r="F293" s="528"/>
      <c r="G293" s="563">
        <f t="shared" si="12"/>
        <v>0</v>
      </c>
    </row>
    <row r="294" spans="1:7" ht="13.2">
      <c r="A294" s="564">
        <v>5.3</v>
      </c>
      <c r="B294" s="522"/>
      <c r="C294" s="552" t="s">
        <v>117</v>
      </c>
      <c r="D294" s="553"/>
      <c r="E294" s="554"/>
      <c r="F294" s="528"/>
      <c r="G294" s="563">
        <f t="shared" si="12"/>
        <v>0</v>
      </c>
    </row>
    <row r="295" spans="1:7" ht="13.2">
      <c r="A295" s="565" t="s">
        <v>455</v>
      </c>
      <c r="B295" s="555" t="s">
        <v>14</v>
      </c>
      <c r="C295" s="547" t="s">
        <v>36</v>
      </c>
      <c r="D295" s="517"/>
      <c r="E295" s="518"/>
      <c r="F295" s="519"/>
      <c r="G295" s="563">
        <f t="shared" si="12"/>
        <v>0</v>
      </c>
    </row>
    <row r="296" spans="1:7" ht="13.2">
      <c r="A296" s="565" t="s">
        <v>456</v>
      </c>
      <c r="B296" s="555"/>
      <c r="C296" s="556">
        <v>10</v>
      </c>
      <c r="D296" s="557" t="s">
        <v>87</v>
      </c>
      <c r="E296" s="558">
        <v>0.36</v>
      </c>
      <c r="F296" s="519"/>
      <c r="G296" s="563">
        <f t="shared" si="12"/>
        <v>0</v>
      </c>
    </row>
    <row r="297" spans="1:7" ht="13.2">
      <c r="A297" s="565" t="s">
        <v>457</v>
      </c>
      <c r="B297" s="555" t="s">
        <v>14</v>
      </c>
      <c r="C297" s="547" t="s">
        <v>37</v>
      </c>
      <c r="D297" s="517"/>
      <c r="E297" s="518"/>
      <c r="F297" s="519"/>
      <c r="G297" s="563">
        <f t="shared" si="12"/>
        <v>0</v>
      </c>
    </row>
    <row r="298" spans="1:7" ht="13.2">
      <c r="A298" s="565" t="s">
        <v>458</v>
      </c>
      <c r="B298" s="555"/>
      <c r="C298" s="547" t="s">
        <v>38</v>
      </c>
      <c r="D298" s="557"/>
      <c r="E298" s="558"/>
      <c r="F298" s="519"/>
      <c r="G298" s="563"/>
    </row>
    <row r="299" spans="1:7" ht="13.2">
      <c r="A299" s="564">
        <v>5.4</v>
      </c>
      <c r="B299" s="559"/>
      <c r="C299" s="560" t="s">
        <v>103</v>
      </c>
      <c r="D299" s="517"/>
      <c r="E299" s="518"/>
      <c r="F299" s="519"/>
      <c r="G299" s="563"/>
    </row>
    <row r="300" spans="1:7" ht="13.2">
      <c r="A300" s="565" t="s">
        <v>459</v>
      </c>
      <c r="B300" s="555" t="s">
        <v>21</v>
      </c>
      <c r="C300" s="547" t="s">
        <v>46</v>
      </c>
      <c r="D300" s="517"/>
      <c r="E300" s="518"/>
      <c r="F300" s="519"/>
      <c r="G300" s="563"/>
    </row>
    <row r="301" spans="1:7" ht="13.2">
      <c r="A301" s="565" t="s">
        <v>460</v>
      </c>
      <c r="B301" s="555"/>
      <c r="C301" s="547" t="s">
        <v>93</v>
      </c>
      <c r="D301" s="517" t="s">
        <v>342</v>
      </c>
      <c r="E301" s="518">
        <v>185.1</v>
      </c>
      <c r="F301" s="519"/>
      <c r="G301" s="563">
        <f>E301*F301</f>
        <v>0</v>
      </c>
    </row>
    <row r="302" spans="1:7" ht="13.2">
      <c r="A302" s="565" t="s">
        <v>461</v>
      </c>
      <c r="B302" s="555" t="s">
        <v>22</v>
      </c>
      <c r="C302" s="547" t="s">
        <v>47</v>
      </c>
      <c r="D302" s="517"/>
      <c r="E302" s="518"/>
      <c r="F302" s="519"/>
      <c r="G302" s="563">
        <f>E302*F302</f>
        <v>0</v>
      </c>
    </row>
    <row r="303" spans="1:7" ht="26.4">
      <c r="A303" s="565" t="s">
        <v>462</v>
      </c>
      <c r="B303" s="555"/>
      <c r="C303" s="547" t="s">
        <v>94</v>
      </c>
      <c r="D303" s="517" t="s">
        <v>359</v>
      </c>
      <c r="E303" s="518">
        <v>2979.92</v>
      </c>
      <c r="F303" s="519"/>
      <c r="G303" s="563">
        <f>E303*F303</f>
        <v>0</v>
      </c>
    </row>
    <row r="304" spans="1:7" ht="13.2">
      <c r="A304" s="565" t="s">
        <v>463</v>
      </c>
      <c r="B304" s="555" t="s">
        <v>26</v>
      </c>
      <c r="C304" s="547" t="s">
        <v>2678</v>
      </c>
      <c r="D304" s="517"/>
      <c r="E304" s="518"/>
      <c r="F304" s="519"/>
      <c r="G304" s="563"/>
    </row>
    <row r="305" spans="1:7" ht="13.2">
      <c r="A305" s="565" t="s">
        <v>464</v>
      </c>
      <c r="B305" s="555"/>
      <c r="C305" s="547" t="s">
        <v>327</v>
      </c>
      <c r="D305" s="517"/>
      <c r="E305" s="518"/>
      <c r="F305" s="519"/>
      <c r="G305" s="563"/>
    </row>
    <row r="306" spans="1:7" ht="13.2">
      <c r="A306" s="565" t="s">
        <v>465</v>
      </c>
      <c r="B306" s="555" t="s">
        <v>27</v>
      </c>
      <c r="C306" s="547" t="s">
        <v>48</v>
      </c>
      <c r="D306" s="517"/>
      <c r="E306" s="518"/>
      <c r="F306" s="519"/>
      <c r="G306" s="563"/>
    </row>
    <row r="307" spans="1:7" ht="13.2">
      <c r="A307" s="565" t="s">
        <v>466</v>
      </c>
      <c r="B307" s="555"/>
      <c r="C307" s="547" t="s">
        <v>2127</v>
      </c>
      <c r="D307" s="517" t="s">
        <v>359</v>
      </c>
      <c r="E307" s="518">
        <v>229.81999999999971</v>
      </c>
      <c r="F307" s="519"/>
      <c r="G307" s="563">
        <f>E307*F307</f>
        <v>0</v>
      </c>
    </row>
    <row r="308" spans="1:7" ht="13.2">
      <c r="A308" s="565" t="s">
        <v>468</v>
      </c>
      <c r="B308" s="555"/>
      <c r="C308" s="547" t="s">
        <v>2128</v>
      </c>
      <c r="D308" s="517" t="s">
        <v>359</v>
      </c>
      <c r="E308" s="518">
        <v>264</v>
      </c>
      <c r="F308" s="519"/>
      <c r="G308" s="563">
        <f>E308*F308</f>
        <v>0</v>
      </c>
    </row>
    <row r="309" spans="1:7" ht="13.2">
      <c r="A309" s="565" t="s">
        <v>1221</v>
      </c>
      <c r="B309" s="555" t="s">
        <v>28</v>
      </c>
      <c r="C309" s="547" t="s">
        <v>1222</v>
      </c>
      <c r="D309" s="517" t="s">
        <v>342</v>
      </c>
      <c r="E309" s="518">
        <v>351.81</v>
      </c>
      <c r="F309" s="519"/>
      <c r="G309" s="563">
        <f>E309*F309</f>
        <v>0</v>
      </c>
    </row>
    <row r="310" spans="1:7" ht="13.2">
      <c r="A310" s="564">
        <v>5.5</v>
      </c>
      <c r="B310" s="522"/>
      <c r="C310" s="560" t="s">
        <v>470</v>
      </c>
      <c r="D310" s="517"/>
      <c r="E310" s="518"/>
      <c r="F310" s="519"/>
      <c r="G310" s="563"/>
    </row>
    <row r="311" spans="1:7" ht="26.4">
      <c r="A311" s="565" t="s">
        <v>472</v>
      </c>
      <c r="B311" s="555"/>
      <c r="C311" s="547" t="s">
        <v>2687</v>
      </c>
      <c r="D311" s="517"/>
      <c r="E311" s="518"/>
      <c r="F311" s="519"/>
      <c r="G311" s="563"/>
    </row>
    <row r="312" spans="1:7" ht="26.4">
      <c r="A312" s="565" t="s">
        <v>473</v>
      </c>
      <c r="B312" s="555"/>
      <c r="C312" s="547" t="s">
        <v>474</v>
      </c>
      <c r="D312" s="517" t="s">
        <v>359</v>
      </c>
      <c r="E312" s="518">
        <v>86</v>
      </c>
      <c r="F312" s="519"/>
      <c r="G312" s="563">
        <f t="shared" ref="G312:G327" si="13">E312*F312</f>
        <v>0</v>
      </c>
    </row>
    <row r="313" spans="1:7" ht="26.4">
      <c r="A313" s="565" t="s">
        <v>475</v>
      </c>
      <c r="B313" s="555"/>
      <c r="C313" s="547" t="s">
        <v>476</v>
      </c>
      <c r="D313" s="517" t="s">
        <v>359</v>
      </c>
      <c r="E313" s="518">
        <v>86</v>
      </c>
      <c r="F313" s="519"/>
      <c r="G313" s="563">
        <f t="shared" si="13"/>
        <v>0</v>
      </c>
    </row>
    <row r="314" spans="1:7" ht="26.4">
      <c r="A314" s="564">
        <v>5.6</v>
      </c>
      <c r="B314" s="559" t="s">
        <v>385</v>
      </c>
      <c r="C314" s="560" t="s">
        <v>645</v>
      </c>
      <c r="D314" s="517"/>
      <c r="E314" s="518"/>
      <c r="F314" s="519"/>
      <c r="G314" s="563">
        <f t="shared" si="13"/>
        <v>0</v>
      </c>
    </row>
    <row r="315" spans="1:7" ht="13.2">
      <c r="A315" s="565"/>
      <c r="B315" s="559" t="s">
        <v>12</v>
      </c>
      <c r="C315" s="547" t="s">
        <v>643</v>
      </c>
      <c r="D315" s="517"/>
      <c r="E315" s="518"/>
      <c r="F315" s="519"/>
      <c r="G315" s="563">
        <f t="shared" si="13"/>
        <v>0</v>
      </c>
    </row>
    <row r="316" spans="1:7" ht="13.2">
      <c r="A316" s="565" t="s">
        <v>478</v>
      </c>
      <c r="B316" s="559"/>
      <c r="C316" s="547" t="s">
        <v>644</v>
      </c>
      <c r="D316" s="517" t="s">
        <v>359</v>
      </c>
      <c r="E316" s="518">
        <v>2150</v>
      </c>
      <c r="F316" s="519"/>
      <c r="G316" s="563">
        <f t="shared" si="13"/>
        <v>0</v>
      </c>
    </row>
    <row r="317" spans="1:7" ht="13.2">
      <c r="A317" s="564">
        <v>5.7</v>
      </c>
      <c r="B317" s="555"/>
      <c r="C317" s="560" t="s">
        <v>477</v>
      </c>
      <c r="D317" s="517"/>
      <c r="E317" s="518"/>
      <c r="F317" s="519"/>
      <c r="G317" s="563">
        <f t="shared" si="13"/>
        <v>0</v>
      </c>
    </row>
    <row r="318" spans="1:7" ht="13.2">
      <c r="A318" s="565" t="s">
        <v>480</v>
      </c>
      <c r="B318" s="555"/>
      <c r="C318" s="547" t="s">
        <v>2178</v>
      </c>
      <c r="D318" s="517" t="s">
        <v>5</v>
      </c>
      <c r="E318" s="518">
        <v>410.36</v>
      </c>
      <c r="F318" s="519"/>
      <c r="G318" s="563">
        <f t="shared" si="13"/>
        <v>0</v>
      </c>
    </row>
    <row r="319" spans="1:7" ht="13.2">
      <c r="A319" s="564" t="s">
        <v>1833</v>
      </c>
      <c r="B319" s="555"/>
      <c r="C319" s="560" t="s">
        <v>2221</v>
      </c>
      <c r="D319" s="517"/>
      <c r="E319" s="518"/>
      <c r="F319" s="519"/>
      <c r="G319" s="563">
        <f t="shared" si="13"/>
        <v>0</v>
      </c>
    </row>
    <row r="320" spans="1:7" ht="39.6">
      <c r="A320" s="579"/>
      <c r="B320" s="555"/>
      <c r="C320" s="547" t="s">
        <v>2220</v>
      </c>
      <c r="D320" s="576"/>
      <c r="E320" s="577"/>
      <c r="F320" s="578"/>
      <c r="G320" s="563">
        <f t="shared" si="13"/>
        <v>0</v>
      </c>
    </row>
    <row r="321" spans="1:7" ht="26.4">
      <c r="A321" s="566" t="s">
        <v>1835</v>
      </c>
      <c r="B321" s="541"/>
      <c r="C321" s="561" t="s">
        <v>2179</v>
      </c>
      <c r="D321" s="557" t="s">
        <v>92</v>
      </c>
      <c r="E321" s="558">
        <v>8</v>
      </c>
      <c r="F321" s="528"/>
      <c r="G321" s="563">
        <f t="shared" si="13"/>
        <v>0</v>
      </c>
    </row>
    <row r="322" spans="1:7" ht="79.2">
      <c r="A322" s="566" t="s">
        <v>2222</v>
      </c>
      <c r="B322" s="555"/>
      <c r="C322" s="547" t="s">
        <v>2180</v>
      </c>
      <c r="D322" s="557" t="s">
        <v>92</v>
      </c>
      <c r="E322" s="558">
        <v>16</v>
      </c>
      <c r="F322" s="519"/>
      <c r="G322" s="563">
        <f t="shared" si="13"/>
        <v>0</v>
      </c>
    </row>
    <row r="323" spans="1:7" ht="16.5" customHeight="1">
      <c r="A323" s="566" t="s">
        <v>2223</v>
      </c>
      <c r="B323" s="555"/>
      <c r="C323" s="561" t="s">
        <v>2181</v>
      </c>
      <c r="D323" s="557" t="s">
        <v>92</v>
      </c>
      <c r="E323" s="558">
        <v>8</v>
      </c>
      <c r="F323" s="519"/>
      <c r="G323" s="563">
        <f t="shared" si="13"/>
        <v>0</v>
      </c>
    </row>
    <row r="324" spans="1:7" ht="26.4">
      <c r="A324" s="566" t="s">
        <v>2224</v>
      </c>
      <c r="B324" s="555"/>
      <c r="C324" s="547" t="s">
        <v>2182</v>
      </c>
      <c r="D324" s="557" t="s">
        <v>92</v>
      </c>
      <c r="E324" s="558">
        <v>16</v>
      </c>
      <c r="F324" s="519"/>
      <c r="G324" s="563">
        <f t="shared" si="13"/>
        <v>0</v>
      </c>
    </row>
    <row r="325" spans="1:7" ht="16.5" customHeight="1">
      <c r="A325" s="566" t="s">
        <v>2225</v>
      </c>
      <c r="B325" s="555"/>
      <c r="C325" s="561" t="s">
        <v>2183</v>
      </c>
      <c r="D325" s="557" t="s">
        <v>92</v>
      </c>
      <c r="E325" s="558">
        <v>8</v>
      </c>
      <c r="F325" s="519"/>
      <c r="G325" s="563">
        <f t="shared" si="13"/>
        <v>0</v>
      </c>
    </row>
    <row r="326" spans="1:7" ht="16.5" customHeight="1">
      <c r="A326" s="566" t="s">
        <v>2226</v>
      </c>
      <c r="B326" s="555"/>
      <c r="C326" s="561" t="s">
        <v>2184</v>
      </c>
      <c r="D326" s="557" t="s">
        <v>92</v>
      </c>
      <c r="E326" s="558">
        <v>8</v>
      </c>
      <c r="F326" s="519"/>
      <c r="G326" s="563">
        <f t="shared" si="13"/>
        <v>0</v>
      </c>
    </row>
    <row r="327" spans="1:7" ht="16.5" customHeight="1" thickBot="1">
      <c r="A327" s="644" t="s">
        <v>2227</v>
      </c>
      <c r="B327" s="596"/>
      <c r="C327" s="646" t="s">
        <v>2185</v>
      </c>
      <c r="D327" s="647" t="s">
        <v>92</v>
      </c>
      <c r="E327" s="648">
        <v>10</v>
      </c>
      <c r="F327" s="601"/>
      <c r="G327" s="650">
        <f t="shared" si="13"/>
        <v>0</v>
      </c>
    </row>
    <row r="328" spans="1:7" s="498" customFormat="1" ht="16.5" customHeight="1" thickBot="1">
      <c r="A328" s="495" t="s">
        <v>481</v>
      </c>
      <c r="B328" s="496"/>
      <c r="C328" s="497"/>
      <c r="D328" s="472"/>
      <c r="E328" s="472"/>
      <c r="F328" s="470"/>
      <c r="G328" s="473">
        <f>SUM(G280:G327)</f>
        <v>0</v>
      </c>
    </row>
    <row r="329" spans="1:7" ht="13.2">
      <c r="A329" s="672">
        <v>6</v>
      </c>
      <c r="B329" s="673"/>
      <c r="C329" s="674" t="s">
        <v>485</v>
      </c>
      <c r="D329" s="675"/>
      <c r="E329" s="676"/>
      <c r="F329" s="660"/>
      <c r="G329" s="677"/>
    </row>
    <row r="330" spans="1:7" ht="26.4">
      <c r="A330" s="574" t="s">
        <v>721</v>
      </c>
      <c r="B330" s="541" t="s">
        <v>51</v>
      </c>
      <c r="C330" s="542" t="s">
        <v>52</v>
      </c>
      <c r="D330" s="543"/>
      <c r="E330" s="544"/>
      <c r="F330" s="528"/>
      <c r="G330" s="575"/>
    </row>
    <row r="331" spans="1:7" ht="13.2">
      <c r="A331" s="566" t="s">
        <v>722</v>
      </c>
      <c r="B331" s="541" t="s">
        <v>14</v>
      </c>
      <c r="C331" s="561" t="s">
        <v>53</v>
      </c>
      <c r="D331" s="557" t="s">
        <v>359</v>
      </c>
      <c r="E331" s="558">
        <v>631.25</v>
      </c>
      <c r="F331" s="528"/>
      <c r="G331" s="563">
        <f t="shared" ref="G331:G362" si="14">E331*F331</f>
        <v>0</v>
      </c>
    </row>
    <row r="332" spans="1:7" ht="13.2">
      <c r="A332" s="566" t="s">
        <v>723</v>
      </c>
      <c r="B332" s="541" t="s">
        <v>30</v>
      </c>
      <c r="C332" s="561" t="s">
        <v>60</v>
      </c>
      <c r="D332" s="557"/>
      <c r="E332" s="558"/>
      <c r="F332" s="528"/>
      <c r="G332" s="563">
        <f t="shared" si="14"/>
        <v>0</v>
      </c>
    </row>
    <row r="333" spans="1:7" ht="26.4">
      <c r="A333" s="566" t="s">
        <v>724</v>
      </c>
      <c r="B333" s="541"/>
      <c r="C333" s="561" t="s">
        <v>61</v>
      </c>
      <c r="D333" s="557" t="s">
        <v>342</v>
      </c>
      <c r="E333" s="558">
        <v>38</v>
      </c>
      <c r="F333" s="528"/>
      <c r="G333" s="563">
        <f t="shared" si="14"/>
        <v>0</v>
      </c>
    </row>
    <row r="334" spans="1:7" ht="26.4">
      <c r="A334" s="574" t="s">
        <v>725</v>
      </c>
      <c r="B334" s="541" t="s">
        <v>50</v>
      </c>
      <c r="C334" s="542" t="s">
        <v>63</v>
      </c>
      <c r="D334" s="543"/>
      <c r="E334" s="567"/>
      <c r="F334" s="528"/>
      <c r="G334" s="563">
        <f t="shared" si="14"/>
        <v>0</v>
      </c>
    </row>
    <row r="335" spans="1:7" ht="13.2">
      <c r="A335" s="574"/>
      <c r="B335" s="541"/>
      <c r="C335" s="568" t="s">
        <v>269</v>
      </c>
      <c r="D335" s="543"/>
      <c r="E335" s="567"/>
      <c r="F335" s="528"/>
      <c r="G335" s="563">
        <f t="shared" si="14"/>
        <v>0</v>
      </c>
    </row>
    <row r="336" spans="1:7" ht="13.2">
      <c r="A336" s="566" t="s">
        <v>726</v>
      </c>
      <c r="B336" s="569" t="s">
        <v>9</v>
      </c>
      <c r="C336" s="561" t="s">
        <v>73</v>
      </c>
      <c r="D336" s="557"/>
      <c r="E336" s="558"/>
      <c r="F336" s="528"/>
      <c r="G336" s="563">
        <f t="shared" si="14"/>
        <v>0</v>
      </c>
    </row>
    <row r="337" spans="1:7" ht="13.2">
      <c r="A337" s="566" t="s">
        <v>727</v>
      </c>
      <c r="B337" s="541"/>
      <c r="C337" s="561" t="s">
        <v>486</v>
      </c>
      <c r="D337" s="557" t="s">
        <v>359</v>
      </c>
      <c r="E337" s="558">
        <v>386.58</v>
      </c>
      <c r="F337" s="528"/>
      <c r="G337" s="563">
        <f t="shared" si="14"/>
        <v>0</v>
      </c>
    </row>
    <row r="338" spans="1:7" ht="13.2">
      <c r="A338" s="566" t="s">
        <v>728</v>
      </c>
      <c r="B338" s="569" t="s">
        <v>12</v>
      </c>
      <c r="C338" s="561" t="s">
        <v>74</v>
      </c>
      <c r="D338" s="557"/>
      <c r="E338" s="558"/>
      <c r="F338" s="528"/>
      <c r="G338" s="563">
        <f t="shared" si="14"/>
        <v>0</v>
      </c>
    </row>
    <row r="339" spans="1:7" ht="13.2">
      <c r="A339" s="566" t="s">
        <v>729</v>
      </c>
      <c r="B339" s="541"/>
      <c r="C339" s="561" t="s">
        <v>487</v>
      </c>
      <c r="D339" s="557" t="s">
        <v>359</v>
      </c>
      <c r="E339" s="558">
        <v>108</v>
      </c>
      <c r="F339" s="528"/>
      <c r="G339" s="563">
        <f t="shared" si="14"/>
        <v>0</v>
      </c>
    </row>
    <row r="340" spans="1:7" ht="13.2">
      <c r="A340" s="566" t="s">
        <v>730</v>
      </c>
      <c r="B340" s="541"/>
      <c r="C340" s="561" t="s">
        <v>488</v>
      </c>
      <c r="D340" s="557" t="s">
        <v>359</v>
      </c>
      <c r="E340" s="558">
        <v>67.319999999999993</v>
      </c>
      <c r="F340" s="528"/>
      <c r="G340" s="563">
        <f t="shared" si="14"/>
        <v>0</v>
      </c>
    </row>
    <row r="341" spans="1:7" ht="13.2">
      <c r="A341" s="566" t="s">
        <v>2186</v>
      </c>
      <c r="B341" s="541"/>
      <c r="C341" s="561" t="s">
        <v>330</v>
      </c>
      <c r="D341" s="557" t="s">
        <v>359</v>
      </c>
      <c r="E341" s="558">
        <v>143.4</v>
      </c>
      <c r="F341" s="528"/>
      <c r="G341" s="563">
        <f t="shared" si="14"/>
        <v>0</v>
      </c>
    </row>
    <row r="342" spans="1:7" ht="13.2">
      <c r="A342" s="566" t="s">
        <v>2187</v>
      </c>
      <c r="B342" s="541"/>
      <c r="C342" s="561" t="s">
        <v>2192</v>
      </c>
      <c r="D342" s="557" t="s">
        <v>359</v>
      </c>
      <c r="E342" s="558">
        <v>86</v>
      </c>
      <c r="F342" s="528"/>
      <c r="G342" s="563">
        <f t="shared" si="14"/>
        <v>0</v>
      </c>
    </row>
    <row r="343" spans="1:7" ht="13.2">
      <c r="A343" s="566" t="s">
        <v>2275</v>
      </c>
      <c r="B343" s="541"/>
      <c r="C343" s="561" t="s">
        <v>2188</v>
      </c>
      <c r="D343" s="557" t="s">
        <v>359</v>
      </c>
      <c r="E343" s="558">
        <v>270</v>
      </c>
      <c r="F343" s="528"/>
      <c r="G343" s="563">
        <f t="shared" si="14"/>
        <v>0</v>
      </c>
    </row>
    <row r="344" spans="1:7" ht="13.2">
      <c r="A344" s="564" t="s">
        <v>731</v>
      </c>
      <c r="B344" s="522"/>
      <c r="C344" s="552" t="s">
        <v>117</v>
      </c>
      <c r="D344" s="553"/>
      <c r="E344" s="554"/>
      <c r="F344" s="528"/>
      <c r="G344" s="563">
        <f t="shared" si="14"/>
        <v>0</v>
      </c>
    </row>
    <row r="345" spans="1:7" ht="13.2">
      <c r="A345" s="565" t="s">
        <v>732</v>
      </c>
      <c r="B345" s="555" t="s">
        <v>14</v>
      </c>
      <c r="C345" s="547" t="s">
        <v>36</v>
      </c>
      <c r="D345" s="517"/>
      <c r="E345" s="518"/>
      <c r="F345" s="528"/>
      <c r="G345" s="563">
        <f t="shared" si="14"/>
        <v>0</v>
      </c>
    </row>
    <row r="346" spans="1:7" ht="13.2">
      <c r="A346" s="565" t="s">
        <v>733</v>
      </c>
      <c r="B346" s="555"/>
      <c r="C346" s="556">
        <v>10</v>
      </c>
      <c r="D346" s="557" t="s">
        <v>87</v>
      </c>
      <c r="E346" s="558">
        <v>35.89</v>
      </c>
      <c r="F346" s="528"/>
      <c r="G346" s="563">
        <f t="shared" si="14"/>
        <v>0</v>
      </c>
    </row>
    <row r="347" spans="1:7" ht="13.2">
      <c r="A347" s="565" t="s">
        <v>734</v>
      </c>
      <c r="B347" s="555" t="s">
        <v>14</v>
      </c>
      <c r="C347" s="547" t="s">
        <v>37</v>
      </c>
      <c r="D347" s="517"/>
      <c r="E347" s="518"/>
      <c r="F347" s="528"/>
      <c r="G347" s="563">
        <f t="shared" si="14"/>
        <v>0</v>
      </c>
    </row>
    <row r="348" spans="1:7" ht="13.2">
      <c r="A348" s="565" t="s">
        <v>735</v>
      </c>
      <c r="B348" s="555"/>
      <c r="C348" s="547" t="s">
        <v>38</v>
      </c>
      <c r="D348" s="557" t="s">
        <v>87</v>
      </c>
      <c r="E348" s="558">
        <v>8.3699999999999992</v>
      </c>
      <c r="F348" s="528"/>
      <c r="G348" s="563">
        <f t="shared" si="14"/>
        <v>0</v>
      </c>
    </row>
    <row r="349" spans="1:7" ht="13.2">
      <c r="A349" s="565" t="s">
        <v>736</v>
      </c>
      <c r="B349" s="555"/>
      <c r="C349" s="547" t="s">
        <v>39</v>
      </c>
      <c r="D349" s="557" t="s">
        <v>87</v>
      </c>
      <c r="E349" s="558">
        <v>13.31</v>
      </c>
      <c r="F349" s="528"/>
      <c r="G349" s="563">
        <f t="shared" si="14"/>
        <v>0</v>
      </c>
    </row>
    <row r="350" spans="1:7" ht="13.2">
      <c r="A350" s="565" t="s">
        <v>737</v>
      </c>
      <c r="B350" s="555"/>
      <c r="C350" s="547" t="s">
        <v>40</v>
      </c>
      <c r="D350" s="557" t="s">
        <v>87</v>
      </c>
      <c r="E350" s="558">
        <v>14.33</v>
      </c>
      <c r="F350" s="528"/>
      <c r="G350" s="563">
        <f t="shared" si="14"/>
        <v>0</v>
      </c>
    </row>
    <row r="351" spans="1:7" ht="13.2">
      <c r="A351" s="565" t="s">
        <v>738</v>
      </c>
      <c r="B351" s="555"/>
      <c r="C351" s="547" t="s">
        <v>41</v>
      </c>
      <c r="D351" s="557" t="s">
        <v>87</v>
      </c>
      <c r="E351" s="558">
        <v>99</v>
      </c>
      <c r="F351" s="528"/>
      <c r="G351" s="563">
        <f t="shared" si="14"/>
        <v>0</v>
      </c>
    </row>
    <row r="352" spans="1:7" ht="13.2">
      <c r="A352" s="564" t="s">
        <v>739</v>
      </c>
      <c r="B352" s="559"/>
      <c r="C352" s="560" t="s">
        <v>103</v>
      </c>
      <c r="D352" s="517"/>
      <c r="E352" s="518"/>
      <c r="F352" s="528"/>
      <c r="G352" s="563">
        <f t="shared" si="14"/>
        <v>0</v>
      </c>
    </row>
    <row r="353" spans="1:7" ht="13.2">
      <c r="A353" s="565" t="s">
        <v>740</v>
      </c>
      <c r="B353" s="555" t="s">
        <v>22</v>
      </c>
      <c r="C353" s="547" t="s">
        <v>47</v>
      </c>
      <c r="D353" s="517"/>
      <c r="E353" s="518"/>
      <c r="F353" s="528"/>
      <c r="G353" s="563">
        <f t="shared" si="14"/>
        <v>0</v>
      </c>
    </row>
    <row r="354" spans="1:7" ht="26.4">
      <c r="A354" s="565" t="s">
        <v>741</v>
      </c>
      <c r="B354" s="555"/>
      <c r="C354" s="547" t="s">
        <v>94</v>
      </c>
      <c r="D354" s="517" t="s">
        <v>359</v>
      </c>
      <c r="E354" s="518">
        <v>719.41</v>
      </c>
      <c r="F354" s="528"/>
      <c r="G354" s="563">
        <f t="shared" si="14"/>
        <v>0</v>
      </c>
    </row>
    <row r="355" spans="1:7" ht="13.2">
      <c r="A355" s="565" t="s">
        <v>742</v>
      </c>
      <c r="B355" s="555" t="s">
        <v>26</v>
      </c>
      <c r="C355" s="547" t="s">
        <v>2194</v>
      </c>
      <c r="D355" s="517"/>
      <c r="E355" s="518"/>
      <c r="F355" s="528"/>
      <c r="G355" s="563">
        <f t="shared" si="14"/>
        <v>0</v>
      </c>
    </row>
    <row r="356" spans="1:7" ht="13.2">
      <c r="A356" s="565" t="s">
        <v>743</v>
      </c>
      <c r="B356" s="555"/>
      <c r="C356" s="547" t="s">
        <v>505</v>
      </c>
      <c r="D356" s="517" t="s">
        <v>342</v>
      </c>
      <c r="E356" s="518">
        <v>25</v>
      </c>
      <c r="F356" s="528"/>
      <c r="G356" s="563">
        <f t="shared" si="14"/>
        <v>0</v>
      </c>
    </row>
    <row r="357" spans="1:7" ht="13.2">
      <c r="A357" s="565" t="s">
        <v>744</v>
      </c>
      <c r="B357" s="555"/>
      <c r="C357" s="547" t="s">
        <v>506</v>
      </c>
      <c r="D357" s="517" t="s">
        <v>342</v>
      </c>
      <c r="E357" s="518">
        <v>162</v>
      </c>
      <c r="F357" s="528"/>
      <c r="G357" s="563">
        <f t="shared" si="14"/>
        <v>0</v>
      </c>
    </row>
    <row r="358" spans="1:7" ht="13.2">
      <c r="A358" s="565" t="s">
        <v>745</v>
      </c>
      <c r="B358" s="555"/>
      <c r="C358" s="547" t="s">
        <v>507</v>
      </c>
      <c r="D358" s="517" t="s">
        <v>342</v>
      </c>
      <c r="E358" s="518">
        <v>27</v>
      </c>
      <c r="F358" s="528"/>
      <c r="G358" s="563">
        <f t="shared" si="14"/>
        <v>0</v>
      </c>
    </row>
    <row r="359" spans="1:7" ht="13.2">
      <c r="A359" s="565" t="s">
        <v>2276</v>
      </c>
      <c r="B359" s="555"/>
      <c r="C359" s="547" t="s">
        <v>2188</v>
      </c>
      <c r="D359" s="517"/>
      <c r="E359" s="518"/>
      <c r="F359" s="528"/>
      <c r="G359" s="563">
        <f t="shared" si="14"/>
        <v>0</v>
      </c>
    </row>
    <row r="360" spans="1:7" ht="13.2">
      <c r="A360" s="565" t="s">
        <v>746</v>
      </c>
      <c r="B360" s="555" t="s">
        <v>27</v>
      </c>
      <c r="C360" s="547" t="s">
        <v>48</v>
      </c>
      <c r="D360" s="517"/>
      <c r="E360" s="518"/>
      <c r="F360" s="528"/>
      <c r="G360" s="563">
        <f t="shared" si="14"/>
        <v>0</v>
      </c>
    </row>
    <row r="361" spans="1:7" ht="13.2">
      <c r="A361" s="565" t="s">
        <v>747</v>
      </c>
      <c r="B361" s="555"/>
      <c r="C361" s="547" t="s">
        <v>508</v>
      </c>
      <c r="D361" s="517" t="s">
        <v>359</v>
      </c>
      <c r="E361" s="518">
        <v>750</v>
      </c>
      <c r="F361" s="528"/>
      <c r="G361" s="563">
        <f t="shared" si="14"/>
        <v>0</v>
      </c>
    </row>
    <row r="362" spans="1:7" ht="13.2">
      <c r="A362" s="565" t="s">
        <v>748</v>
      </c>
      <c r="B362" s="555"/>
      <c r="C362" s="547" t="s">
        <v>509</v>
      </c>
      <c r="D362" s="517" t="s">
        <v>359</v>
      </c>
      <c r="E362" s="518">
        <v>832.57</v>
      </c>
      <c r="F362" s="528"/>
      <c r="G362" s="563">
        <f t="shared" si="14"/>
        <v>0</v>
      </c>
    </row>
    <row r="363" spans="1:7" ht="13.2">
      <c r="A363" s="564" t="s">
        <v>746</v>
      </c>
      <c r="B363" s="559">
        <v>8.6</v>
      </c>
      <c r="C363" s="560" t="s">
        <v>419</v>
      </c>
      <c r="D363" s="517"/>
      <c r="E363" s="518"/>
      <c r="F363" s="528"/>
      <c r="G363" s="563">
        <f t="shared" ref="G363:G392" si="15">E363*F363</f>
        <v>0</v>
      </c>
    </row>
    <row r="364" spans="1:7" ht="39.6">
      <c r="A364" s="565" t="s">
        <v>747</v>
      </c>
      <c r="B364" s="555"/>
      <c r="C364" s="547" t="s">
        <v>667</v>
      </c>
      <c r="D364" s="517" t="s">
        <v>359</v>
      </c>
      <c r="E364" s="518">
        <v>648</v>
      </c>
      <c r="F364" s="528"/>
      <c r="G364" s="563">
        <f t="shared" si="15"/>
        <v>0</v>
      </c>
    </row>
    <row r="365" spans="1:7" ht="13.2">
      <c r="A365" s="564" t="s">
        <v>749</v>
      </c>
      <c r="B365" s="559"/>
      <c r="C365" s="560" t="s">
        <v>470</v>
      </c>
      <c r="D365" s="517"/>
      <c r="E365" s="518"/>
      <c r="F365" s="528"/>
      <c r="G365" s="563">
        <f t="shared" si="15"/>
        <v>0</v>
      </c>
    </row>
    <row r="366" spans="1:7" ht="26.4">
      <c r="A366" s="565" t="s">
        <v>287</v>
      </c>
      <c r="B366" s="559"/>
      <c r="C366" s="547" t="s">
        <v>2688</v>
      </c>
      <c r="D366" s="517"/>
      <c r="E366" s="518"/>
      <c r="F366" s="528"/>
      <c r="G366" s="563">
        <f t="shared" si="15"/>
        <v>0</v>
      </c>
    </row>
    <row r="367" spans="1:7" ht="26.4">
      <c r="A367" s="565" t="s">
        <v>750</v>
      </c>
      <c r="B367" s="559"/>
      <c r="C367" s="547" t="s">
        <v>671</v>
      </c>
      <c r="D367" s="517" t="s">
        <v>359</v>
      </c>
      <c r="E367" s="518">
        <v>1260</v>
      </c>
      <c r="F367" s="528"/>
      <c r="G367" s="563">
        <f t="shared" si="15"/>
        <v>0</v>
      </c>
    </row>
    <row r="368" spans="1:7" ht="26.4">
      <c r="A368" s="565" t="s">
        <v>751</v>
      </c>
      <c r="B368" s="559"/>
      <c r="C368" s="547" t="s">
        <v>672</v>
      </c>
      <c r="D368" s="517" t="s">
        <v>359</v>
      </c>
      <c r="E368" s="518">
        <v>1260</v>
      </c>
      <c r="F368" s="528"/>
      <c r="G368" s="563">
        <f t="shared" si="15"/>
        <v>0</v>
      </c>
    </row>
    <row r="369" spans="1:7" ht="13.2">
      <c r="A369" s="564" t="s">
        <v>752</v>
      </c>
      <c r="B369" s="523"/>
      <c r="C369" s="560" t="s">
        <v>511</v>
      </c>
      <c r="D369" s="517"/>
      <c r="E369" s="518"/>
      <c r="F369" s="528"/>
      <c r="G369" s="563">
        <f t="shared" si="15"/>
        <v>0</v>
      </c>
    </row>
    <row r="370" spans="1:7" ht="26.4">
      <c r="A370" s="565" t="s">
        <v>753</v>
      </c>
      <c r="B370" s="559"/>
      <c r="C370" s="547" t="s">
        <v>512</v>
      </c>
      <c r="D370" s="517" t="s">
        <v>510</v>
      </c>
      <c r="E370" s="518">
        <v>216</v>
      </c>
      <c r="F370" s="528"/>
      <c r="G370" s="563">
        <f t="shared" si="15"/>
        <v>0</v>
      </c>
    </row>
    <row r="371" spans="1:7" ht="26.4">
      <c r="A371" s="565" t="s">
        <v>754</v>
      </c>
      <c r="B371" s="559"/>
      <c r="C371" s="547" t="s">
        <v>513</v>
      </c>
      <c r="D371" s="517" t="s">
        <v>510</v>
      </c>
      <c r="E371" s="518">
        <v>108</v>
      </c>
      <c r="F371" s="528"/>
      <c r="G371" s="563">
        <f t="shared" si="15"/>
        <v>0</v>
      </c>
    </row>
    <row r="372" spans="1:7" ht="13.2">
      <c r="A372" s="564" t="s">
        <v>755</v>
      </c>
      <c r="B372" s="523"/>
      <c r="C372" s="560" t="s">
        <v>514</v>
      </c>
      <c r="D372" s="517"/>
      <c r="E372" s="518"/>
      <c r="F372" s="528"/>
      <c r="G372" s="563">
        <f t="shared" si="15"/>
        <v>0</v>
      </c>
    </row>
    <row r="373" spans="1:7" ht="13.2">
      <c r="A373" s="565" t="s">
        <v>756</v>
      </c>
      <c r="B373" s="559"/>
      <c r="C373" s="547" t="s">
        <v>515</v>
      </c>
      <c r="D373" s="517" t="s">
        <v>178</v>
      </c>
      <c r="E373" s="518">
        <v>1</v>
      </c>
      <c r="F373" s="528">
        <v>80000</v>
      </c>
      <c r="G373" s="563">
        <f t="shared" si="15"/>
        <v>80000</v>
      </c>
    </row>
    <row r="374" spans="1:7" ht="13.2">
      <c r="A374" s="565" t="s">
        <v>2277</v>
      </c>
      <c r="B374" s="559"/>
      <c r="C374" s="547" t="s">
        <v>2191</v>
      </c>
      <c r="D374" s="517" t="s">
        <v>2148</v>
      </c>
      <c r="E374" s="518">
        <v>9</v>
      </c>
      <c r="F374" s="528"/>
      <c r="G374" s="563">
        <f t="shared" si="15"/>
        <v>0</v>
      </c>
    </row>
    <row r="375" spans="1:7" ht="13.2">
      <c r="A375" s="565" t="s">
        <v>2278</v>
      </c>
      <c r="B375" s="559"/>
      <c r="C375" s="547" t="s">
        <v>2189</v>
      </c>
      <c r="D375" s="517" t="s">
        <v>775</v>
      </c>
      <c r="E375" s="518">
        <v>1</v>
      </c>
      <c r="F375" s="528"/>
      <c r="G375" s="563">
        <f t="shared" si="15"/>
        <v>0</v>
      </c>
    </row>
    <row r="376" spans="1:7" ht="13.2">
      <c r="A376" s="565" t="s">
        <v>2279</v>
      </c>
      <c r="B376" s="559"/>
      <c r="C376" s="547" t="s">
        <v>2190</v>
      </c>
      <c r="D376" s="517" t="s">
        <v>2148</v>
      </c>
      <c r="E376" s="518">
        <v>30</v>
      </c>
      <c r="F376" s="528"/>
      <c r="G376" s="563">
        <f t="shared" si="15"/>
        <v>0</v>
      </c>
    </row>
    <row r="377" spans="1:7" ht="26.4">
      <c r="A377" s="564" t="s">
        <v>2280</v>
      </c>
      <c r="B377" s="522"/>
      <c r="C377" s="560" t="s">
        <v>2129</v>
      </c>
      <c r="D377" s="557"/>
      <c r="E377" s="558"/>
      <c r="F377" s="528"/>
      <c r="G377" s="563">
        <f t="shared" si="15"/>
        <v>0</v>
      </c>
    </row>
    <row r="378" spans="1:7" ht="13.2">
      <c r="A378" s="566" t="s">
        <v>2281</v>
      </c>
      <c r="B378" s="541"/>
      <c r="C378" s="561" t="s">
        <v>489</v>
      </c>
      <c r="D378" s="557" t="s">
        <v>92</v>
      </c>
      <c r="E378" s="558">
        <v>2</v>
      </c>
      <c r="F378" s="528"/>
      <c r="G378" s="563">
        <f t="shared" si="15"/>
        <v>0</v>
      </c>
    </row>
    <row r="379" spans="1:7" ht="13.2">
      <c r="A379" s="566" t="s">
        <v>2282</v>
      </c>
      <c r="B379" s="541"/>
      <c r="C379" s="561" t="s">
        <v>2130</v>
      </c>
      <c r="D379" s="557" t="s">
        <v>92</v>
      </c>
      <c r="E379" s="558">
        <v>2</v>
      </c>
      <c r="F379" s="528"/>
      <c r="G379" s="563">
        <f t="shared" si="15"/>
        <v>0</v>
      </c>
    </row>
    <row r="380" spans="1:7" ht="13.2">
      <c r="A380" s="566" t="s">
        <v>2283</v>
      </c>
      <c r="B380" s="541"/>
      <c r="C380" s="561" t="s">
        <v>2131</v>
      </c>
      <c r="D380" s="557" t="s">
        <v>92</v>
      </c>
      <c r="E380" s="558">
        <v>1</v>
      </c>
      <c r="F380" s="528"/>
      <c r="G380" s="563">
        <f t="shared" si="15"/>
        <v>0</v>
      </c>
    </row>
    <row r="381" spans="1:7" ht="13.2">
      <c r="A381" s="566" t="s">
        <v>2284</v>
      </c>
      <c r="B381" s="541"/>
      <c r="C381" s="561" t="s">
        <v>492</v>
      </c>
      <c r="D381" s="557" t="s">
        <v>92</v>
      </c>
      <c r="E381" s="558">
        <v>1</v>
      </c>
      <c r="F381" s="528"/>
      <c r="G381" s="563">
        <f t="shared" si="15"/>
        <v>0</v>
      </c>
    </row>
    <row r="382" spans="1:7" ht="13.2">
      <c r="A382" s="566" t="s">
        <v>2285</v>
      </c>
      <c r="B382" s="541"/>
      <c r="C382" s="561" t="s">
        <v>2132</v>
      </c>
      <c r="D382" s="557" t="s">
        <v>92</v>
      </c>
      <c r="E382" s="558">
        <v>1</v>
      </c>
      <c r="F382" s="528"/>
      <c r="G382" s="563">
        <f t="shared" si="15"/>
        <v>0</v>
      </c>
    </row>
    <row r="383" spans="1:7" ht="13.2">
      <c r="A383" s="566" t="s">
        <v>2286</v>
      </c>
      <c r="B383" s="541"/>
      <c r="C383" s="561" t="s">
        <v>2133</v>
      </c>
      <c r="D383" s="557" t="s">
        <v>92</v>
      </c>
      <c r="E383" s="558">
        <v>1</v>
      </c>
      <c r="F383" s="528"/>
      <c r="G383" s="563">
        <f t="shared" si="15"/>
        <v>0</v>
      </c>
    </row>
    <row r="384" spans="1:7" ht="13.2">
      <c r="A384" s="566" t="s">
        <v>2287</v>
      </c>
      <c r="B384" s="541"/>
      <c r="C384" s="561" t="s">
        <v>2134</v>
      </c>
      <c r="D384" s="557" t="s">
        <v>92</v>
      </c>
      <c r="E384" s="558">
        <v>1</v>
      </c>
      <c r="F384" s="528"/>
      <c r="G384" s="563">
        <f t="shared" si="15"/>
        <v>0</v>
      </c>
    </row>
    <row r="385" spans="1:7" ht="26.4">
      <c r="A385" s="566" t="s">
        <v>2288</v>
      </c>
      <c r="B385" s="541"/>
      <c r="C385" s="561" t="s">
        <v>2141</v>
      </c>
      <c r="D385" s="557" t="s">
        <v>92</v>
      </c>
      <c r="E385" s="558">
        <v>2</v>
      </c>
      <c r="F385" s="528"/>
      <c r="G385" s="563">
        <f t="shared" si="15"/>
        <v>0</v>
      </c>
    </row>
    <row r="386" spans="1:7" ht="13.2">
      <c r="A386" s="566" t="s">
        <v>2289</v>
      </c>
      <c r="B386" s="541"/>
      <c r="C386" s="561" t="s">
        <v>2135</v>
      </c>
      <c r="D386" s="557" t="s">
        <v>92</v>
      </c>
      <c r="E386" s="558">
        <v>1</v>
      </c>
      <c r="F386" s="528"/>
      <c r="G386" s="563">
        <f t="shared" si="15"/>
        <v>0</v>
      </c>
    </row>
    <row r="387" spans="1:7" ht="13.2">
      <c r="A387" s="566" t="s">
        <v>2290</v>
      </c>
      <c r="B387" s="541"/>
      <c r="C387" s="561" t="s">
        <v>2136</v>
      </c>
      <c r="D387" s="557" t="s">
        <v>92</v>
      </c>
      <c r="E387" s="558">
        <v>1</v>
      </c>
      <c r="F387" s="528"/>
      <c r="G387" s="563">
        <f t="shared" si="15"/>
        <v>0</v>
      </c>
    </row>
    <row r="388" spans="1:7" ht="13.2">
      <c r="A388" s="566" t="s">
        <v>2291</v>
      </c>
      <c r="B388" s="541"/>
      <c r="C388" s="561" t="s">
        <v>499</v>
      </c>
      <c r="D388" s="557" t="s">
        <v>92</v>
      </c>
      <c r="E388" s="558">
        <v>1</v>
      </c>
      <c r="F388" s="528"/>
      <c r="G388" s="563">
        <f t="shared" si="15"/>
        <v>0</v>
      </c>
    </row>
    <row r="389" spans="1:7" ht="13.2">
      <c r="A389" s="566" t="s">
        <v>2292</v>
      </c>
      <c r="B389" s="541"/>
      <c r="C389" s="561" t="s">
        <v>2137</v>
      </c>
      <c r="D389" s="557" t="s">
        <v>92</v>
      </c>
      <c r="E389" s="558">
        <v>1</v>
      </c>
      <c r="F389" s="528"/>
      <c r="G389" s="563">
        <f t="shared" si="15"/>
        <v>0</v>
      </c>
    </row>
    <row r="390" spans="1:7" ht="13.2">
      <c r="A390" s="566" t="s">
        <v>2293</v>
      </c>
      <c r="B390" s="541"/>
      <c r="C390" s="561" t="s">
        <v>2138</v>
      </c>
      <c r="D390" s="557" t="s">
        <v>92</v>
      </c>
      <c r="E390" s="558">
        <v>1</v>
      </c>
      <c r="F390" s="528"/>
      <c r="G390" s="563">
        <f t="shared" si="15"/>
        <v>0</v>
      </c>
    </row>
    <row r="391" spans="1:7" ht="13.2">
      <c r="A391" s="566" t="s">
        <v>2294</v>
      </c>
      <c r="B391" s="541"/>
      <c r="C391" s="561" t="s">
        <v>2139</v>
      </c>
      <c r="D391" s="557" t="s">
        <v>92</v>
      </c>
      <c r="E391" s="558">
        <v>1</v>
      </c>
      <c r="F391" s="528"/>
      <c r="G391" s="563">
        <f t="shared" si="15"/>
        <v>0</v>
      </c>
    </row>
    <row r="392" spans="1:7" ht="13.8" thickBot="1">
      <c r="A392" s="644" t="s">
        <v>2295</v>
      </c>
      <c r="B392" s="645"/>
      <c r="C392" s="646" t="s">
        <v>2140</v>
      </c>
      <c r="D392" s="647" t="s">
        <v>92</v>
      </c>
      <c r="E392" s="648">
        <v>1</v>
      </c>
      <c r="F392" s="649"/>
      <c r="G392" s="650">
        <f t="shared" si="15"/>
        <v>0</v>
      </c>
    </row>
    <row r="393" spans="1:7" s="498" customFormat="1" ht="14.25" customHeight="1" thickBot="1">
      <c r="A393" s="495" t="s">
        <v>516</v>
      </c>
      <c r="B393" s="496"/>
      <c r="C393" s="497"/>
      <c r="D393" s="472"/>
      <c r="E393" s="472"/>
      <c r="F393" s="470"/>
      <c r="G393" s="620">
        <f>SUM(G331:G392)</f>
        <v>80000</v>
      </c>
    </row>
    <row r="394" spans="1:7" ht="13.2">
      <c r="A394" s="672">
        <v>7</v>
      </c>
      <c r="B394" s="673"/>
      <c r="C394" s="674" t="s">
        <v>1559</v>
      </c>
      <c r="D394" s="675"/>
      <c r="E394" s="676"/>
      <c r="F394" s="660"/>
      <c r="G394" s="677"/>
    </row>
    <row r="395" spans="1:7" ht="26.4">
      <c r="A395" s="574">
        <v>7.1</v>
      </c>
      <c r="B395" s="541" t="s">
        <v>51</v>
      </c>
      <c r="C395" s="542" t="s">
        <v>52</v>
      </c>
      <c r="D395" s="543"/>
      <c r="E395" s="544"/>
      <c r="F395" s="528"/>
      <c r="G395" s="575"/>
    </row>
    <row r="396" spans="1:7" ht="13.2">
      <c r="A396" s="566" t="s">
        <v>517</v>
      </c>
      <c r="B396" s="541" t="s">
        <v>14</v>
      </c>
      <c r="C396" s="561" t="s">
        <v>53</v>
      </c>
      <c r="D396" s="557" t="s">
        <v>359</v>
      </c>
      <c r="E396" s="558">
        <v>30</v>
      </c>
      <c r="F396" s="528"/>
      <c r="G396" s="563">
        <f t="shared" ref="G396:G427" si="16">E396*F396</f>
        <v>0</v>
      </c>
    </row>
    <row r="397" spans="1:7" ht="26.4">
      <c r="A397" s="566" t="s">
        <v>518</v>
      </c>
      <c r="B397" s="541"/>
      <c r="C397" s="561" t="s">
        <v>54</v>
      </c>
      <c r="D397" s="557" t="s">
        <v>342</v>
      </c>
      <c r="E397" s="558">
        <v>76.149000000000001</v>
      </c>
      <c r="F397" s="528"/>
      <c r="G397" s="563">
        <f t="shared" si="16"/>
        <v>0</v>
      </c>
    </row>
    <row r="398" spans="1:7" ht="13.2">
      <c r="A398" s="566" t="s">
        <v>519</v>
      </c>
      <c r="B398" s="541"/>
      <c r="C398" s="561" t="s">
        <v>55</v>
      </c>
      <c r="D398" s="543"/>
      <c r="E398" s="567"/>
      <c r="F398" s="528"/>
      <c r="G398" s="563">
        <f t="shared" si="16"/>
        <v>0</v>
      </c>
    </row>
    <row r="399" spans="1:7" ht="13.2">
      <c r="A399" s="566" t="s">
        <v>520</v>
      </c>
      <c r="B399" s="541"/>
      <c r="C399" s="561" t="s">
        <v>57</v>
      </c>
      <c r="D399" s="557" t="s">
        <v>342</v>
      </c>
      <c r="E399" s="558">
        <v>15</v>
      </c>
      <c r="F399" s="528"/>
      <c r="G399" s="563">
        <f t="shared" si="16"/>
        <v>0</v>
      </c>
    </row>
    <row r="400" spans="1:7" ht="13.2">
      <c r="A400" s="566" t="s">
        <v>521</v>
      </c>
      <c r="B400" s="541"/>
      <c r="C400" s="561" t="s">
        <v>56</v>
      </c>
      <c r="D400" s="557" t="s">
        <v>342</v>
      </c>
      <c r="E400" s="558">
        <v>15</v>
      </c>
      <c r="F400" s="528"/>
      <c r="G400" s="563">
        <f t="shared" si="16"/>
        <v>0</v>
      </c>
    </row>
    <row r="401" spans="1:7" ht="13.2">
      <c r="A401" s="566" t="s">
        <v>522</v>
      </c>
      <c r="B401" s="541" t="s">
        <v>30</v>
      </c>
      <c r="C401" s="561" t="s">
        <v>60</v>
      </c>
      <c r="D401" s="557"/>
      <c r="E401" s="558">
        <v>0</v>
      </c>
      <c r="F401" s="528"/>
      <c r="G401" s="563">
        <f t="shared" si="16"/>
        <v>0</v>
      </c>
    </row>
    <row r="402" spans="1:7" ht="26.4">
      <c r="A402" s="566" t="s">
        <v>523</v>
      </c>
      <c r="B402" s="541"/>
      <c r="C402" s="561" t="s">
        <v>61</v>
      </c>
      <c r="D402" s="557" t="s">
        <v>342</v>
      </c>
      <c r="E402" s="558">
        <v>50</v>
      </c>
      <c r="F402" s="528"/>
      <c r="G402" s="563">
        <f t="shared" si="16"/>
        <v>0</v>
      </c>
    </row>
    <row r="403" spans="1:7" ht="13.2">
      <c r="A403" s="566" t="s">
        <v>524</v>
      </c>
      <c r="B403" s="541"/>
      <c r="C403" s="561" t="s">
        <v>62</v>
      </c>
      <c r="D403" s="543"/>
      <c r="E403" s="567"/>
      <c r="F403" s="528"/>
      <c r="G403" s="563">
        <f t="shared" si="16"/>
        <v>0</v>
      </c>
    </row>
    <row r="404" spans="1:7" ht="13.2">
      <c r="A404" s="566" t="s">
        <v>525</v>
      </c>
      <c r="B404" s="541"/>
      <c r="C404" s="561" t="s">
        <v>57</v>
      </c>
      <c r="D404" s="557" t="s">
        <v>342</v>
      </c>
      <c r="E404" s="558">
        <v>10</v>
      </c>
      <c r="F404" s="528"/>
      <c r="G404" s="563">
        <f t="shared" si="16"/>
        <v>0</v>
      </c>
    </row>
    <row r="405" spans="1:7" ht="13.2">
      <c r="A405" s="566" t="s">
        <v>526</v>
      </c>
      <c r="B405" s="541"/>
      <c r="C405" s="561" t="s">
        <v>56</v>
      </c>
      <c r="D405" s="557" t="s">
        <v>342</v>
      </c>
      <c r="E405" s="558">
        <v>10</v>
      </c>
      <c r="F405" s="528"/>
      <c r="G405" s="563">
        <f t="shared" si="16"/>
        <v>0</v>
      </c>
    </row>
    <row r="406" spans="1:7" ht="26.4">
      <c r="A406" s="566" t="s">
        <v>527</v>
      </c>
      <c r="B406" s="541" t="s">
        <v>69</v>
      </c>
      <c r="C406" s="561" t="s">
        <v>65</v>
      </c>
      <c r="D406" s="557"/>
      <c r="E406" s="558"/>
      <c r="F406" s="528"/>
      <c r="G406" s="563">
        <f t="shared" si="16"/>
        <v>0</v>
      </c>
    </row>
    <row r="407" spans="1:7" ht="26.4">
      <c r="A407" s="566" t="s">
        <v>528</v>
      </c>
      <c r="B407" s="541"/>
      <c r="C407" s="561" t="s">
        <v>399</v>
      </c>
      <c r="D407" s="557" t="s">
        <v>342</v>
      </c>
      <c r="E407" s="558">
        <v>15</v>
      </c>
      <c r="F407" s="528"/>
      <c r="G407" s="563">
        <f t="shared" si="16"/>
        <v>0</v>
      </c>
    </row>
    <row r="408" spans="1:7" ht="26.4">
      <c r="A408" s="574">
        <v>7.2</v>
      </c>
      <c r="B408" s="541" t="s">
        <v>50</v>
      </c>
      <c r="C408" s="542" t="s">
        <v>63</v>
      </c>
      <c r="D408" s="543"/>
      <c r="E408" s="567"/>
      <c r="F408" s="528"/>
      <c r="G408" s="563">
        <f t="shared" si="16"/>
        <v>0</v>
      </c>
    </row>
    <row r="409" spans="1:7" ht="13.2">
      <c r="A409" s="574"/>
      <c r="B409" s="541"/>
      <c r="C409" s="568" t="s">
        <v>269</v>
      </c>
      <c r="D409" s="543"/>
      <c r="E409" s="567"/>
      <c r="F409" s="528"/>
      <c r="G409" s="563">
        <f t="shared" si="16"/>
        <v>0</v>
      </c>
    </row>
    <row r="410" spans="1:7" ht="13.2">
      <c r="A410" s="566" t="s">
        <v>529</v>
      </c>
      <c r="B410" s="569" t="s">
        <v>9</v>
      </c>
      <c r="C410" s="561" t="s">
        <v>73</v>
      </c>
      <c r="D410" s="557"/>
      <c r="E410" s="558"/>
      <c r="F410" s="528"/>
      <c r="G410" s="563">
        <f t="shared" si="16"/>
        <v>0</v>
      </c>
    </row>
    <row r="411" spans="1:7" ht="13.2">
      <c r="A411" s="566" t="s">
        <v>530</v>
      </c>
      <c r="B411" s="541"/>
      <c r="C411" s="568" t="s">
        <v>773</v>
      </c>
      <c r="D411" s="557" t="s">
        <v>359</v>
      </c>
      <c r="E411" s="558">
        <v>250</v>
      </c>
      <c r="F411" s="528"/>
      <c r="G411" s="563">
        <f t="shared" si="16"/>
        <v>0</v>
      </c>
    </row>
    <row r="412" spans="1:7" ht="13.2">
      <c r="A412" s="566" t="s">
        <v>531</v>
      </c>
      <c r="B412" s="569" t="s">
        <v>12</v>
      </c>
      <c r="C412" s="561" t="s">
        <v>74</v>
      </c>
      <c r="D412" s="557"/>
      <c r="E412" s="558"/>
      <c r="F412" s="528"/>
      <c r="G412" s="563">
        <f t="shared" si="16"/>
        <v>0</v>
      </c>
    </row>
    <row r="413" spans="1:7" ht="13.2">
      <c r="A413" s="566" t="s">
        <v>532</v>
      </c>
      <c r="B413" s="541"/>
      <c r="C413" s="561" t="s">
        <v>330</v>
      </c>
      <c r="D413" s="557" t="s">
        <v>359</v>
      </c>
      <c r="E413" s="558">
        <v>202</v>
      </c>
      <c r="F413" s="528"/>
      <c r="G413" s="563">
        <f t="shared" si="16"/>
        <v>0</v>
      </c>
    </row>
    <row r="414" spans="1:7" ht="13.2">
      <c r="A414" s="566" t="s">
        <v>533</v>
      </c>
      <c r="B414" s="569"/>
      <c r="C414" s="561" t="s">
        <v>75</v>
      </c>
      <c r="D414" s="557"/>
      <c r="E414" s="558"/>
      <c r="F414" s="528"/>
      <c r="G414" s="563">
        <f t="shared" si="16"/>
        <v>0</v>
      </c>
    </row>
    <row r="415" spans="1:7" ht="13.2">
      <c r="A415" s="566" t="s">
        <v>534</v>
      </c>
      <c r="B415" s="541"/>
      <c r="C415" s="561" t="s">
        <v>535</v>
      </c>
      <c r="D415" s="557" t="s">
        <v>359</v>
      </c>
      <c r="E415" s="558">
        <v>2.8000000000000003</v>
      </c>
      <c r="F415" s="528"/>
      <c r="G415" s="563">
        <f t="shared" si="16"/>
        <v>0</v>
      </c>
    </row>
    <row r="416" spans="1:7" ht="13.2">
      <c r="A416" s="566" t="s">
        <v>536</v>
      </c>
      <c r="B416" s="569" t="s">
        <v>34</v>
      </c>
      <c r="C416" s="561" t="s">
        <v>35</v>
      </c>
      <c r="D416" s="557"/>
      <c r="E416" s="558"/>
      <c r="F416" s="528"/>
      <c r="G416" s="563">
        <f t="shared" si="16"/>
        <v>0</v>
      </c>
    </row>
    <row r="417" spans="1:7" ht="26.4">
      <c r="A417" s="566" t="s">
        <v>537</v>
      </c>
      <c r="B417" s="541"/>
      <c r="C417" s="561" t="s">
        <v>88</v>
      </c>
      <c r="D417" s="557" t="s">
        <v>92</v>
      </c>
      <c r="E417" s="558">
        <v>5</v>
      </c>
      <c r="F417" s="528"/>
      <c r="G417" s="563">
        <f t="shared" si="16"/>
        <v>0</v>
      </c>
    </row>
    <row r="418" spans="1:7" ht="13.2">
      <c r="A418" s="566" t="s">
        <v>538</v>
      </c>
      <c r="B418" s="541"/>
      <c r="C418" s="561" t="s">
        <v>2124</v>
      </c>
      <c r="D418" s="557" t="s">
        <v>92</v>
      </c>
      <c r="E418" s="558">
        <v>5</v>
      </c>
      <c r="F418" s="528"/>
      <c r="G418" s="563">
        <f t="shared" si="16"/>
        <v>0</v>
      </c>
    </row>
    <row r="419" spans="1:7" ht="26.4">
      <c r="A419" s="566" t="s">
        <v>539</v>
      </c>
      <c r="B419" s="541"/>
      <c r="C419" s="561" t="s">
        <v>91</v>
      </c>
      <c r="D419" s="557" t="s">
        <v>92</v>
      </c>
      <c r="E419" s="558">
        <v>5</v>
      </c>
      <c r="F419" s="528"/>
      <c r="G419" s="563">
        <f t="shared" si="16"/>
        <v>0</v>
      </c>
    </row>
    <row r="420" spans="1:7" ht="26.4">
      <c r="A420" s="566" t="s">
        <v>540</v>
      </c>
      <c r="B420" s="541"/>
      <c r="C420" s="561" t="s">
        <v>2143</v>
      </c>
      <c r="D420" s="557" t="s">
        <v>92</v>
      </c>
      <c r="E420" s="558">
        <v>5</v>
      </c>
      <c r="F420" s="528"/>
      <c r="G420" s="563">
        <f t="shared" si="16"/>
        <v>0</v>
      </c>
    </row>
    <row r="421" spans="1:7" ht="13.2">
      <c r="A421" s="564">
        <v>7.3</v>
      </c>
      <c r="B421" s="522"/>
      <c r="C421" s="552" t="s">
        <v>117</v>
      </c>
      <c r="D421" s="553"/>
      <c r="E421" s="554"/>
      <c r="F421" s="528"/>
      <c r="G421" s="563">
        <f t="shared" si="16"/>
        <v>0</v>
      </c>
    </row>
    <row r="422" spans="1:7" ht="13.2">
      <c r="A422" s="565" t="s">
        <v>542</v>
      </c>
      <c r="B422" s="555" t="s">
        <v>14</v>
      </c>
      <c r="C422" s="547" t="s">
        <v>36</v>
      </c>
      <c r="D422" s="517"/>
      <c r="E422" s="518"/>
      <c r="F422" s="528"/>
      <c r="G422" s="563">
        <f t="shared" si="16"/>
        <v>0</v>
      </c>
    </row>
    <row r="423" spans="1:7" ht="13.2">
      <c r="A423" s="565" t="s">
        <v>543</v>
      </c>
      <c r="B423" s="555"/>
      <c r="C423" s="556">
        <v>10</v>
      </c>
      <c r="D423" s="557" t="s">
        <v>87</v>
      </c>
      <c r="E423" s="558">
        <v>0.1</v>
      </c>
      <c r="F423" s="519"/>
      <c r="G423" s="563">
        <f t="shared" si="16"/>
        <v>0</v>
      </c>
    </row>
    <row r="424" spans="1:7" ht="13.2">
      <c r="A424" s="565" t="s">
        <v>544</v>
      </c>
      <c r="B424" s="555" t="s">
        <v>14</v>
      </c>
      <c r="C424" s="547" t="s">
        <v>37</v>
      </c>
      <c r="D424" s="517"/>
      <c r="E424" s="518"/>
      <c r="F424" s="519"/>
      <c r="G424" s="563">
        <f t="shared" si="16"/>
        <v>0</v>
      </c>
    </row>
    <row r="425" spans="1:7" ht="13.2">
      <c r="A425" s="565" t="s">
        <v>545</v>
      </c>
      <c r="B425" s="555"/>
      <c r="C425" s="547" t="s">
        <v>38</v>
      </c>
      <c r="D425" s="557" t="s">
        <v>87</v>
      </c>
      <c r="E425" s="558">
        <v>0.3</v>
      </c>
      <c r="F425" s="519"/>
      <c r="G425" s="563">
        <f t="shared" si="16"/>
        <v>0</v>
      </c>
    </row>
    <row r="426" spans="1:7" ht="13.2">
      <c r="A426" s="565" t="s">
        <v>546</v>
      </c>
      <c r="B426" s="555"/>
      <c r="C426" s="547" t="s">
        <v>39</v>
      </c>
      <c r="D426" s="557" t="s">
        <v>87</v>
      </c>
      <c r="E426" s="558">
        <v>0.35</v>
      </c>
      <c r="F426" s="519"/>
      <c r="G426" s="563">
        <f t="shared" si="16"/>
        <v>0</v>
      </c>
    </row>
    <row r="427" spans="1:7" ht="13.2">
      <c r="A427" s="565" t="s">
        <v>547</v>
      </c>
      <c r="B427" s="555"/>
      <c r="C427" s="547" t="s">
        <v>40</v>
      </c>
      <c r="D427" s="557" t="s">
        <v>87</v>
      </c>
      <c r="E427" s="558">
        <v>0.8</v>
      </c>
      <c r="F427" s="519"/>
      <c r="G427" s="563">
        <f t="shared" si="16"/>
        <v>0</v>
      </c>
    </row>
    <row r="428" spans="1:7" ht="13.2">
      <c r="A428" s="565" t="s">
        <v>548</v>
      </c>
      <c r="B428" s="555"/>
      <c r="C428" s="547" t="s">
        <v>41</v>
      </c>
      <c r="D428" s="557" t="s">
        <v>87</v>
      </c>
      <c r="E428" s="558">
        <v>2.5</v>
      </c>
      <c r="F428" s="519"/>
      <c r="G428" s="563">
        <f t="shared" ref="G428:G459" si="17">E428*F428</f>
        <v>0</v>
      </c>
    </row>
    <row r="429" spans="1:7" ht="13.2">
      <c r="A429" s="565" t="s">
        <v>549</v>
      </c>
      <c r="B429" s="555"/>
      <c r="C429" s="547" t="s">
        <v>42</v>
      </c>
      <c r="D429" s="557" t="s">
        <v>87</v>
      </c>
      <c r="E429" s="558">
        <v>0.8</v>
      </c>
      <c r="F429" s="519"/>
      <c r="G429" s="563">
        <f t="shared" si="17"/>
        <v>0</v>
      </c>
    </row>
    <row r="430" spans="1:7" ht="13.2">
      <c r="A430" s="564">
        <v>7.4</v>
      </c>
      <c r="B430" s="559"/>
      <c r="C430" s="560" t="s">
        <v>103</v>
      </c>
      <c r="D430" s="517"/>
      <c r="E430" s="518"/>
      <c r="F430" s="519"/>
      <c r="G430" s="563">
        <f t="shared" si="17"/>
        <v>0</v>
      </c>
    </row>
    <row r="431" spans="1:7" ht="13.2">
      <c r="A431" s="565" t="s">
        <v>550</v>
      </c>
      <c r="B431" s="555" t="s">
        <v>22</v>
      </c>
      <c r="C431" s="547" t="s">
        <v>47</v>
      </c>
      <c r="D431" s="517"/>
      <c r="E431" s="518"/>
      <c r="F431" s="519"/>
      <c r="G431" s="563">
        <f t="shared" si="17"/>
        <v>0</v>
      </c>
    </row>
    <row r="432" spans="1:7" ht="26.4">
      <c r="A432" s="565" t="s">
        <v>551</v>
      </c>
      <c r="B432" s="555"/>
      <c r="C432" s="547" t="s">
        <v>94</v>
      </c>
      <c r="D432" s="517" t="s">
        <v>359</v>
      </c>
      <c r="E432" s="518">
        <v>30</v>
      </c>
      <c r="F432" s="519"/>
      <c r="G432" s="563">
        <f t="shared" si="17"/>
        <v>0</v>
      </c>
    </row>
    <row r="433" spans="1:7" ht="13.2">
      <c r="A433" s="565" t="s">
        <v>552</v>
      </c>
      <c r="B433" s="555" t="s">
        <v>26</v>
      </c>
      <c r="C433" s="547" t="s">
        <v>2194</v>
      </c>
      <c r="D433" s="517"/>
      <c r="E433" s="518"/>
      <c r="F433" s="519"/>
      <c r="G433" s="563">
        <f t="shared" si="17"/>
        <v>0</v>
      </c>
    </row>
    <row r="434" spans="1:7" ht="13.2">
      <c r="A434" s="565" t="s">
        <v>553</v>
      </c>
      <c r="B434" s="555"/>
      <c r="C434" s="547" t="s">
        <v>327</v>
      </c>
      <c r="D434" s="517" t="s">
        <v>342</v>
      </c>
      <c r="E434" s="518">
        <v>6</v>
      </c>
      <c r="F434" s="519"/>
      <c r="G434" s="563">
        <f t="shared" si="17"/>
        <v>0</v>
      </c>
    </row>
    <row r="435" spans="1:7" ht="13.2">
      <c r="A435" s="565" t="s">
        <v>554</v>
      </c>
      <c r="B435" s="555"/>
      <c r="C435" s="547" t="s">
        <v>330</v>
      </c>
      <c r="D435" s="517" t="s">
        <v>342</v>
      </c>
      <c r="E435" s="518">
        <v>26</v>
      </c>
      <c r="F435" s="519"/>
      <c r="G435" s="563">
        <f t="shared" si="17"/>
        <v>0</v>
      </c>
    </row>
    <row r="436" spans="1:7" ht="13.2">
      <c r="A436" s="565" t="s">
        <v>555</v>
      </c>
      <c r="B436" s="555" t="s">
        <v>27</v>
      </c>
      <c r="C436" s="547" t="s">
        <v>48</v>
      </c>
      <c r="D436" s="517"/>
      <c r="E436" s="518"/>
      <c r="F436" s="519"/>
      <c r="G436" s="563">
        <f t="shared" si="17"/>
        <v>0</v>
      </c>
    </row>
    <row r="437" spans="1:7" ht="13.2">
      <c r="A437" s="565" t="s">
        <v>557</v>
      </c>
      <c r="B437" s="555"/>
      <c r="C437" s="547" t="s">
        <v>418</v>
      </c>
      <c r="D437" s="517" t="s">
        <v>359</v>
      </c>
      <c r="E437" s="518">
        <v>32</v>
      </c>
      <c r="F437" s="519"/>
      <c r="G437" s="563">
        <f t="shared" si="17"/>
        <v>0</v>
      </c>
    </row>
    <row r="438" spans="1:7" ht="13.2">
      <c r="A438" s="564">
        <v>7.5</v>
      </c>
      <c r="B438" s="559">
        <v>8.5</v>
      </c>
      <c r="C438" s="560" t="s">
        <v>49</v>
      </c>
      <c r="D438" s="517"/>
      <c r="E438" s="518"/>
      <c r="F438" s="519"/>
      <c r="G438" s="563">
        <f t="shared" si="17"/>
        <v>0</v>
      </c>
    </row>
    <row r="439" spans="1:7" ht="26.4">
      <c r="A439" s="565" t="s">
        <v>558</v>
      </c>
      <c r="B439" s="559"/>
      <c r="C439" s="561" t="s">
        <v>1841</v>
      </c>
      <c r="D439" s="528" t="s">
        <v>5</v>
      </c>
      <c r="E439" s="558">
        <v>32</v>
      </c>
      <c r="F439" s="519"/>
      <c r="G439" s="563">
        <f t="shared" si="17"/>
        <v>0</v>
      </c>
    </row>
    <row r="440" spans="1:7" ht="13.2">
      <c r="A440" s="565" t="s">
        <v>559</v>
      </c>
      <c r="B440" s="559"/>
      <c r="C440" s="561" t="s">
        <v>1842</v>
      </c>
      <c r="D440" s="528" t="s">
        <v>5</v>
      </c>
      <c r="E440" s="558">
        <v>32</v>
      </c>
      <c r="F440" s="519"/>
      <c r="G440" s="563">
        <f t="shared" si="17"/>
        <v>0</v>
      </c>
    </row>
    <row r="441" spans="1:7" ht="26.4">
      <c r="A441" s="565" t="s">
        <v>560</v>
      </c>
      <c r="B441" s="559"/>
      <c r="C441" s="561" t="s">
        <v>118</v>
      </c>
      <c r="D441" s="528" t="s">
        <v>5</v>
      </c>
      <c r="E441" s="558">
        <v>32</v>
      </c>
      <c r="F441" s="519"/>
      <c r="G441" s="563">
        <f t="shared" si="17"/>
        <v>0</v>
      </c>
    </row>
    <row r="442" spans="1:7" ht="26.4">
      <c r="A442" s="565" t="s">
        <v>1843</v>
      </c>
      <c r="B442" s="559"/>
      <c r="C442" s="561" t="s">
        <v>1844</v>
      </c>
      <c r="D442" s="528" t="s">
        <v>5</v>
      </c>
      <c r="E442" s="558">
        <v>32</v>
      </c>
      <c r="F442" s="519"/>
      <c r="G442" s="563">
        <f t="shared" si="17"/>
        <v>0</v>
      </c>
    </row>
    <row r="443" spans="1:7" ht="13.2">
      <c r="A443" s="564">
        <v>7.7</v>
      </c>
      <c r="B443" s="559"/>
      <c r="C443" s="560" t="s">
        <v>420</v>
      </c>
      <c r="D443" s="517"/>
      <c r="E443" s="518"/>
      <c r="F443" s="519"/>
      <c r="G443" s="563">
        <f t="shared" si="17"/>
        <v>0</v>
      </c>
    </row>
    <row r="444" spans="1:7" ht="13.2">
      <c r="A444" s="565" t="s">
        <v>561</v>
      </c>
      <c r="B444" s="555" t="s">
        <v>421</v>
      </c>
      <c r="C444" s="547" t="s">
        <v>562</v>
      </c>
      <c r="D444" s="517" t="s">
        <v>342</v>
      </c>
      <c r="E444" s="518">
        <v>1</v>
      </c>
      <c r="F444" s="519"/>
      <c r="G444" s="563">
        <f t="shared" si="17"/>
        <v>0</v>
      </c>
    </row>
    <row r="445" spans="1:7" ht="26.4">
      <c r="A445" s="564">
        <v>7.8</v>
      </c>
      <c r="B445" s="559" t="s">
        <v>422</v>
      </c>
      <c r="C445" s="560" t="s">
        <v>2193</v>
      </c>
      <c r="D445" s="517"/>
      <c r="E445" s="518"/>
      <c r="F445" s="519"/>
      <c r="G445" s="563">
        <f t="shared" si="17"/>
        <v>0</v>
      </c>
    </row>
    <row r="446" spans="1:7" ht="13.2">
      <c r="A446" s="565" t="s">
        <v>563</v>
      </c>
      <c r="B446" s="559">
        <v>8.8000000000000007</v>
      </c>
      <c r="C446" s="521" t="s">
        <v>668</v>
      </c>
      <c r="D446" s="517" t="s">
        <v>178</v>
      </c>
      <c r="E446" s="518">
        <v>1</v>
      </c>
      <c r="F446" s="519">
        <v>42000</v>
      </c>
      <c r="G446" s="563">
        <f t="shared" si="17"/>
        <v>42000</v>
      </c>
    </row>
    <row r="447" spans="1:7" ht="13.2">
      <c r="A447" s="564">
        <v>7.9</v>
      </c>
      <c r="B447" s="523"/>
      <c r="C447" s="552" t="s">
        <v>564</v>
      </c>
      <c r="D447" s="517"/>
      <c r="E447" s="518"/>
      <c r="F447" s="519"/>
      <c r="G447" s="563">
        <f t="shared" si="17"/>
        <v>0</v>
      </c>
    </row>
    <row r="448" spans="1:7" ht="13.2">
      <c r="A448" s="565" t="s">
        <v>565</v>
      </c>
      <c r="B448" s="559"/>
      <c r="C448" s="521" t="s">
        <v>566</v>
      </c>
      <c r="D448" s="517"/>
      <c r="E448" s="518"/>
      <c r="F448" s="519"/>
      <c r="G448" s="563">
        <f t="shared" si="17"/>
        <v>0</v>
      </c>
    </row>
    <row r="449" spans="1:7" ht="13.2">
      <c r="A449" s="565" t="s">
        <v>567</v>
      </c>
      <c r="B449" s="559"/>
      <c r="C449" s="521" t="s">
        <v>2689</v>
      </c>
      <c r="D449" s="517" t="s">
        <v>178</v>
      </c>
      <c r="E449" s="518">
        <v>1</v>
      </c>
      <c r="F449" s="519">
        <v>50000</v>
      </c>
      <c r="G449" s="563">
        <f t="shared" si="17"/>
        <v>50000</v>
      </c>
    </row>
    <row r="450" spans="1:7" ht="13.2">
      <c r="A450" s="565" t="s">
        <v>569</v>
      </c>
      <c r="B450" s="559"/>
      <c r="C450" s="521" t="s">
        <v>470</v>
      </c>
      <c r="D450" s="517"/>
      <c r="E450" s="518"/>
      <c r="F450" s="519"/>
      <c r="G450" s="563">
        <f t="shared" si="17"/>
        <v>0</v>
      </c>
    </row>
    <row r="451" spans="1:7" ht="13.2">
      <c r="A451" s="565" t="s">
        <v>570</v>
      </c>
      <c r="B451" s="559"/>
      <c r="C451" s="521" t="s">
        <v>571</v>
      </c>
      <c r="D451" s="517" t="s">
        <v>359</v>
      </c>
      <c r="E451" s="518">
        <v>50</v>
      </c>
      <c r="F451" s="519"/>
      <c r="G451" s="563">
        <f t="shared" si="17"/>
        <v>0</v>
      </c>
    </row>
    <row r="452" spans="1:7" ht="13.2">
      <c r="A452" s="565" t="s">
        <v>572</v>
      </c>
      <c r="B452" s="559"/>
      <c r="C452" s="521" t="s">
        <v>573</v>
      </c>
      <c r="D452" s="517" t="s">
        <v>359</v>
      </c>
      <c r="E452" s="518">
        <v>50</v>
      </c>
      <c r="F452" s="519"/>
      <c r="G452" s="563">
        <f t="shared" si="17"/>
        <v>0</v>
      </c>
    </row>
    <row r="453" spans="1:7" ht="13.2">
      <c r="A453" s="565" t="s">
        <v>575</v>
      </c>
      <c r="B453" s="559"/>
      <c r="C453" s="521" t="s">
        <v>576</v>
      </c>
      <c r="D453" s="517"/>
      <c r="E453" s="518"/>
      <c r="F453" s="519"/>
      <c r="G453" s="563">
        <f t="shared" si="17"/>
        <v>0</v>
      </c>
    </row>
    <row r="454" spans="1:7" ht="13.2">
      <c r="A454" s="565" t="s">
        <v>577</v>
      </c>
      <c r="B454" s="559"/>
      <c r="C454" s="521" t="s">
        <v>571</v>
      </c>
      <c r="D454" s="517" t="s">
        <v>359</v>
      </c>
      <c r="E454" s="518">
        <v>50</v>
      </c>
      <c r="F454" s="519"/>
      <c r="G454" s="563">
        <f t="shared" si="17"/>
        <v>0</v>
      </c>
    </row>
    <row r="455" spans="1:7" ht="13.2">
      <c r="A455" s="565" t="s">
        <v>578</v>
      </c>
      <c r="B455" s="559"/>
      <c r="C455" s="521" t="s">
        <v>574</v>
      </c>
      <c r="D455" s="517" t="s">
        <v>359</v>
      </c>
      <c r="E455" s="518">
        <v>50</v>
      </c>
      <c r="F455" s="519"/>
      <c r="G455" s="563">
        <f t="shared" si="17"/>
        <v>0</v>
      </c>
    </row>
    <row r="456" spans="1:7" ht="13.2">
      <c r="A456" s="565" t="s">
        <v>579</v>
      </c>
      <c r="B456" s="559"/>
      <c r="C456" s="521" t="s">
        <v>580</v>
      </c>
      <c r="D456" s="517"/>
      <c r="E456" s="518"/>
      <c r="F456" s="519"/>
      <c r="G456" s="563">
        <f t="shared" si="17"/>
        <v>0</v>
      </c>
    </row>
    <row r="457" spans="1:7" ht="13.2">
      <c r="A457" s="565" t="s">
        <v>581</v>
      </c>
      <c r="B457" s="559"/>
      <c r="C457" s="521" t="s">
        <v>582</v>
      </c>
      <c r="D457" s="517" t="s">
        <v>359</v>
      </c>
      <c r="E457" s="518">
        <v>77.95</v>
      </c>
      <c r="F457" s="519"/>
      <c r="G457" s="563">
        <f t="shared" si="17"/>
        <v>0</v>
      </c>
    </row>
    <row r="458" spans="1:7" ht="13.2">
      <c r="A458" s="565" t="s">
        <v>583</v>
      </c>
      <c r="B458" s="559"/>
      <c r="C458" s="521" t="s">
        <v>574</v>
      </c>
      <c r="D458" s="517" t="s">
        <v>359</v>
      </c>
      <c r="E458" s="518">
        <v>100</v>
      </c>
      <c r="F458" s="519"/>
      <c r="G458" s="563">
        <f t="shared" si="17"/>
        <v>0</v>
      </c>
    </row>
    <row r="459" spans="1:7" ht="13.2">
      <c r="A459" s="565" t="s">
        <v>584</v>
      </c>
      <c r="B459" s="559"/>
      <c r="C459" s="521" t="s">
        <v>514</v>
      </c>
      <c r="D459" s="517"/>
      <c r="E459" s="518"/>
      <c r="F459" s="519"/>
      <c r="G459" s="563">
        <f t="shared" si="17"/>
        <v>0</v>
      </c>
    </row>
    <row r="460" spans="1:7" ht="13.2">
      <c r="A460" s="565" t="s">
        <v>585</v>
      </c>
      <c r="B460" s="559"/>
      <c r="C460" s="521" t="s">
        <v>586</v>
      </c>
      <c r="D460" s="517" t="s">
        <v>178</v>
      </c>
      <c r="E460" s="518">
        <v>1</v>
      </c>
      <c r="F460" s="519">
        <v>29850</v>
      </c>
      <c r="G460" s="563">
        <f t="shared" ref="G460:G472" si="18">E460*F460</f>
        <v>29850</v>
      </c>
    </row>
    <row r="461" spans="1:7" ht="13.2">
      <c r="A461" s="565" t="s">
        <v>587</v>
      </c>
      <c r="B461" s="559"/>
      <c r="C461" s="521" t="s">
        <v>588</v>
      </c>
      <c r="D461" s="517" t="s">
        <v>178</v>
      </c>
      <c r="E461" s="518">
        <v>1</v>
      </c>
      <c r="F461" s="519">
        <v>14200</v>
      </c>
      <c r="G461" s="563">
        <f t="shared" si="18"/>
        <v>14200</v>
      </c>
    </row>
    <row r="462" spans="1:7" ht="13.2">
      <c r="A462" s="565" t="s">
        <v>589</v>
      </c>
      <c r="B462" s="559"/>
      <c r="C462" s="521" t="s">
        <v>590</v>
      </c>
      <c r="D462" s="517" t="s">
        <v>178</v>
      </c>
      <c r="E462" s="518">
        <v>1</v>
      </c>
      <c r="F462" s="519">
        <v>8500</v>
      </c>
      <c r="G462" s="563">
        <f t="shared" si="18"/>
        <v>8500</v>
      </c>
    </row>
    <row r="463" spans="1:7" ht="13.2">
      <c r="A463" s="565"/>
      <c r="B463" s="559"/>
      <c r="C463" s="521" t="s">
        <v>591</v>
      </c>
      <c r="D463" s="517" t="s">
        <v>178</v>
      </c>
      <c r="E463" s="518">
        <v>1</v>
      </c>
      <c r="F463" s="519">
        <v>32500</v>
      </c>
      <c r="G463" s="563">
        <f t="shared" si="18"/>
        <v>32500</v>
      </c>
    </row>
    <row r="464" spans="1:7" ht="13.2">
      <c r="A464" s="565" t="s">
        <v>592</v>
      </c>
      <c r="B464" s="559"/>
      <c r="C464" s="521" t="s">
        <v>511</v>
      </c>
      <c r="D464" s="517"/>
      <c r="E464" s="518"/>
      <c r="F464" s="519"/>
      <c r="G464" s="563">
        <f t="shared" si="18"/>
        <v>0</v>
      </c>
    </row>
    <row r="465" spans="1:7" ht="13.2">
      <c r="A465" s="565" t="s">
        <v>593</v>
      </c>
      <c r="B465" s="559"/>
      <c r="C465" s="521" t="s">
        <v>1822</v>
      </c>
      <c r="D465" s="518" t="s">
        <v>359</v>
      </c>
      <c r="E465" s="518">
        <v>150</v>
      </c>
      <c r="F465" s="519"/>
      <c r="G465" s="563">
        <f t="shared" si="18"/>
        <v>0</v>
      </c>
    </row>
    <row r="466" spans="1:7" ht="13.2">
      <c r="A466" s="565" t="s">
        <v>594</v>
      </c>
      <c r="B466" s="559"/>
      <c r="C466" s="521" t="s">
        <v>595</v>
      </c>
      <c r="D466" s="518" t="s">
        <v>92</v>
      </c>
      <c r="E466" s="518">
        <v>10</v>
      </c>
      <c r="F466" s="519"/>
      <c r="G466" s="563">
        <f t="shared" si="18"/>
        <v>0</v>
      </c>
    </row>
    <row r="467" spans="1:7" ht="13.2">
      <c r="A467" s="565" t="s">
        <v>596</v>
      </c>
      <c r="B467" s="559"/>
      <c r="C467" s="521" t="s">
        <v>597</v>
      </c>
      <c r="D467" s="518" t="s">
        <v>92</v>
      </c>
      <c r="E467" s="518">
        <v>12</v>
      </c>
      <c r="F467" s="519"/>
      <c r="G467" s="563">
        <f t="shared" si="18"/>
        <v>0</v>
      </c>
    </row>
    <row r="468" spans="1:7" ht="13.2">
      <c r="A468" s="565" t="s">
        <v>598</v>
      </c>
      <c r="B468" s="559"/>
      <c r="C468" s="521" t="s">
        <v>599</v>
      </c>
      <c r="D468" s="517"/>
      <c r="E468" s="518"/>
      <c r="F468" s="519"/>
      <c r="G468" s="563">
        <f t="shared" si="18"/>
        <v>0</v>
      </c>
    </row>
    <row r="469" spans="1:7" ht="26.4">
      <c r="A469" s="565" t="s">
        <v>600</v>
      </c>
      <c r="B469" s="559"/>
      <c r="C469" s="521" t="s">
        <v>143</v>
      </c>
      <c r="D469" s="517" t="s">
        <v>5</v>
      </c>
      <c r="E469" s="518">
        <v>1</v>
      </c>
      <c r="F469" s="519"/>
      <c r="G469" s="563">
        <f t="shared" si="18"/>
        <v>0</v>
      </c>
    </row>
    <row r="470" spans="1:7" ht="13.2">
      <c r="A470" s="565" t="s">
        <v>601</v>
      </c>
      <c r="B470" s="559"/>
      <c r="C470" s="521" t="s">
        <v>602</v>
      </c>
      <c r="D470" s="517" t="s">
        <v>121</v>
      </c>
      <c r="E470" s="518">
        <v>1</v>
      </c>
      <c r="F470" s="519"/>
      <c r="G470" s="563">
        <f t="shared" si="18"/>
        <v>0</v>
      </c>
    </row>
    <row r="471" spans="1:7" ht="13.2">
      <c r="A471" s="565" t="s">
        <v>603</v>
      </c>
      <c r="B471" s="559"/>
      <c r="C471" s="521" t="s">
        <v>604</v>
      </c>
      <c r="D471" s="517"/>
      <c r="E471" s="518"/>
      <c r="F471" s="519"/>
      <c r="G471" s="563">
        <f t="shared" si="18"/>
        <v>0</v>
      </c>
    </row>
    <row r="472" spans="1:7" ht="13.8" thickBot="1">
      <c r="A472" s="597" t="s">
        <v>605</v>
      </c>
      <c r="B472" s="629"/>
      <c r="C472" s="618" t="s">
        <v>606</v>
      </c>
      <c r="D472" s="599" t="s">
        <v>178</v>
      </c>
      <c r="E472" s="600">
        <v>1</v>
      </c>
      <c r="F472" s="601">
        <v>50000</v>
      </c>
      <c r="G472" s="650">
        <f t="shared" si="18"/>
        <v>50000</v>
      </c>
    </row>
    <row r="473" spans="1:7" s="498" customFormat="1" ht="15" customHeight="1" thickBot="1">
      <c r="A473" s="495" t="s">
        <v>607</v>
      </c>
      <c r="B473" s="496"/>
      <c r="C473" s="497"/>
      <c r="D473" s="472"/>
      <c r="E473" s="472"/>
      <c r="F473" s="470"/>
      <c r="G473" s="620">
        <f>SUM(G396:G472)</f>
        <v>227050</v>
      </c>
    </row>
    <row r="474" spans="1:7" ht="26.4">
      <c r="A474" s="672">
        <v>8</v>
      </c>
      <c r="B474" s="673"/>
      <c r="C474" s="674" t="s">
        <v>608</v>
      </c>
      <c r="D474" s="675"/>
      <c r="E474" s="676"/>
      <c r="F474" s="660"/>
      <c r="G474" s="677"/>
    </row>
    <row r="475" spans="1:7" ht="13.2">
      <c r="A475" s="566">
        <v>8.1</v>
      </c>
      <c r="B475" s="541"/>
      <c r="C475" s="561" t="s">
        <v>695</v>
      </c>
      <c r="D475" s="557"/>
      <c r="E475" s="580"/>
      <c r="F475" s="528"/>
      <c r="G475" s="581"/>
    </row>
    <row r="476" spans="1:7" ht="26.4">
      <c r="A476" s="566" t="s">
        <v>700</v>
      </c>
      <c r="B476" s="541"/>
      <c r="C476" s="561" t="s">
        <v>2195</v>
      </c>
      <c r="D476" s="557" t="s">
        <v>342</v>
      </c>
      <c r="E476" s="558">
        <v>10</v>
      </c>
      <c r="F476" s="528"/>
      <c r="G476" s="581">
        <f t="shared" ref="G476:G516" si="19">E476*F476</f>
        <v>0</v>
      </c>
    </row>
    <row r="477" spans="1:7" ht="26.4">
      <c r="A477" s="566" t="s">
        <v>701</v>
      </c>
      <c r="B477" s="541"/>
      <c r="C477" s="561" t="s">
        <v>676</v>
      </c>
      <c r="D477" s="557" t="s">
        <v>121</v>
      </c>
      <c r="E477" s="558">
        <v>1</v>
      </c>
      <c r="F477" s="528"/>
      <c r="G477" s="581">
        <f t="shared" si="19"/>
        <v>0</v>
      </c>
    </row>
    <row r="478" spans="1:7" ht="13.2">
      <c r="A478" s="566">
        <v>8.1999999999999993</v>
      </c>
      <c r="B478" s="541"/>
      <c r="C478" s="561" t="s">
        <v>677</v>
      </c>
      <c r="D478" s="557"/>
      <c r="E478" s="558"/>
      <c r="F478" s="528"/>
      <c r="G478" s="581">
        <f t="shared" si="19"/>
        <v>0</v>
      </c>
    </row>
    <row r="479" spans="1:7" ht="26.4">
      <c r="A479" s="566" t="s">
        <v>9</v>
      </c>
      <c r="B479" s="541"/>
      <c r="C479" s="561" t="s">
        <v>2196</v>
      </c>
      <c r="D479" s="557" t="s">
        <v>342</v>
      </c>
      <c r="E479" s="558">
        <v>10</v>
      </c>
      <c r="F479" s="528"/>
      <c r="G479" s="581">
        <f t="shared" si="19"/>
        <v>0</v>
      </c>
    </row>
    <row r="480" spans="1:7" ht="26.4">
      <c r="A480" s="566" t="s">
        <v>12</v>
      </c>
      <c r="B480" s="541"/>
      <c r="C480" s="561" t="s">
        <v>679</v>
      </c>
      <c r="D480" s="557" t="s">
        <v>121</v>
      </c>
      <c r="E480" s="558">
        <v>1</v>
      </c>
      <c r="F480" s="528"/>
      <c r="G480" s="581">
        <f t="shared" si="19"/>
        <v>0</v>
      </c>
    </row>
    <row r="481" spans="1:7" ht="26.4">
      <c r="A481" s="566" t="s">
        <v>702</v>
      </c>
      <c r="B481" s="541" t="s">
        <v>674</v>
      </c>
      <c r="C481" s="561" t="s">
        <v>696</v>
      </c>
      <c r="D481" s="557"/>
      <c r="E481" s="558"/>
      <c r="F481" s="528"/>
      <c r="G481" s="581">
        <f t="shared" si="19"/>
        <v>0</v>
      </c>
    </row>
    <row r="482" spans="1:7" ht="39.6">
      <c r="A482" s="566" t="s">
        <v>14</v>
      </c>
      <c r="B482" s="541" t="s">
        <v>30</v>
      </c>
      <c r="C482" s="561" t="s">
        <v>697</v>
      </c>
      <c r="D482" s="557" t="s">
        <v>5</v>
      </c>
      <c r="E482" s="558">
        <v>150</v>
      </c>
      <c r="F482" s="528"/>
      <c r="G482" s="581">
        <f t="shared" si="19"/>
        <v>0</v>
      </c>
    </row>
    <row r="483" spans="1:7" ht="13.2">
      <c r="A483" s="565" t="s">
        <v>703</v>
      </c>
      <c r="B483" s="555" t="s">
        <v>680</v>
      </c>
      <c r="C483" s="521" t="s">
        <v>681</v>
      </c>
      <c r="D483" s="517"/>
      <c r="E483" s="518"/>
      <c r="F483" s="519"/>
      <c r="G483" s="581">
        <f t="shared" si="19"/>
        <v>0</v>
      </c>
    </row>
    <row r="484" spans="1:7" ht="39.6">
      <c r="A484" s="565" t="s">
        <v>21</v>
      </c>
      <c r="B484" s="555" t="s">
        <v>682</v>
      </c>
      <c r="C484" s="521" t="s">
        <v>683</v>
      </c>
      <c r="D484" s="517" t="s">
        <v>359</v>
      </c>
      <c r="E484" s="518">
        <v>300</v>
      </c>
      <c r="F484" s="519"/>
      <c r="G484" s="581">
        <f t="shared" si="19"/>
        <v>0</v>
      </c>
    </row>
    <row r="485" spans="1:7" ht="13.2">
      <c r="A485" s="565" t="s">
        <v>704</v>
      </c>
      <c r="B485" s="555" t="s">
        <v>680</v>
      </c>
      <c r="C485" s="521" t="s">
        <v>580</v>
      </c>
      <c r="D485" s="517"/>
      <c r="E485" s="518"/>
      <c r="F485" s="519"/>
      <c r="G485" s="581">
        <f t="shared" si="19"/>
        <v>0</v>
      </c>
    </row>
    <row r="486" spans="1:7" ht="26.4">
      <c r="A486" s="565" t="s">
        <v>705</v>
      </c>
      <c r="B486" s="555"/>
      <c r="C486" s="521" t="s">
        <v>684</v>
      </c>
      <c r="D486" s="517" t="s">
        <v>359</v>
      </c>
      <c r="E486" s="518">
        <v>350</v>
      </c>
      <c r="F486" s="519"/>
      <c r="G486" s="581">
        <f t="shared" si="19"/>
        <v>0</v>
      </c>
    </row>
    <row r="487" spans="1:7" ht="13.2">
      <c r="A487" s="565" t="s">
        <v>706</v>
      </c>
      <c r="B487" s="555" t="s">
        <v>673</v>
      </c>
      <c r="C487" s="521" t="s">
        <v>685</v>
      </c>
      <c r="D487" s="517"/>
      <c r="E487" s="518"/>
      <c r="F487" s="519"/>
      <c r="G487" s="581">
        <f t="shared" si="19"/>
        <v>0</v>
      </c>
    </row>
    <row r="488" spans="1:7" ht="26.4">
      <c r="A488" s="565" t="s">
        <v>707</v>
      </c>
      <c r="B488" s="555"/>
      <c r="C488" s="547" t="s">
        <v>671</v>
      </c>
      <c r="D488" s="517" t="s">
        <v>359</v>
      </c>
      <c r="E488" s="518">
        <v>217.15</v>
      </c>
      <c r="F488" s="519"/>
      <c r="G488" s="581">
        <f t="shared" si="19"/>
        <v>0</v>
      </c>
    </row>
    <row r="489" spans="1:7" ht="26.4">
      <c r="A489" s="565" t="s">
        <v>708</v>
      </c>
      <c r="B489" s="555"/>
      <c r="C489" s="547" t="s">
        <v>672</v>
      </c>
      <c r="D489" s="517" t="s">
        <v>359</v>
      </c>
      <c r="E489" s="518">
        <v>217.15</v>
      </c>
      <c r="F489" s="519"/>
      <c r="G489" s="581">
        <f t="shared" si="19"/>
        <v>0</v>
      </c>
    </row>
    <row r="490" spans="1:7" ht="13.2">
      <c r="A490" s="565" t="s">
        <v>709</v>
      </c>
      <c r="B490" s="555"/>
      <c r="C490" s="521" t="s">
        <v>571</v>
      </c>
      <c r="D490" s="517" t="s">
        <v>359</v>
      </c>
      <c r="E490" s="518">
        <v>150</v>
      </c>
      <c r="F490" s="519"/>
      <c r="G490" s="581">
        <f t="shared" si="19"/>
        <v>0</v>
      </c>
    </row>
    <row r="491" spans="1:7" ht="13.2">
      <c r="A491" s="565" t="s">
        <v>710</v>
      </c>
      <c r="B491" s="555"/>
      <c r="C491" s="521" t="s">
        <v>573</v>
      </c>
      <c r="D491" s="517" t="s">
        <v>359</v>
      </c>
      <c r="E491" s="518">
        <v>150</v>
      </c>
      <c r="F491" s="519"/>
      <c r="G491" s="581">
        <f t="shared" si="19"/>
        <v>0</v>
      </c>
    </row>
    <row r="492" spans="1:7" ht="13.2">
      <c r="A492" s="565" t="s">
        <v>421</v>
      </c>
      <c r="B492" s="555"/>
      <c r="C492" s="521" t="s">
        <v>686</v>
      </c>
      <c r="D492" s="517"/>
      <c r="E492" s="518"/>
      <c r="F492" s="519"/>
      <c r="G492" s="581">
        <f t="shared" si="19"/>
        <v>0</v>
      </c>
    </row>
    <row r="493" spans="1:7" ht="26.4">
      <c r="A493" s="565" t="s">
        <v>711</v>
      </c>
      <c r="B493" s="555"/>
      <c r="C493" s="521" t="s">
        <v>2197</v>
      </c>
      <c r="D493" s="517" t="s">
        <v>342</v>
      </c>
      <c r="E493" s="518">
        <v>10</v>
      </c>
      <c r="F493" s="519"/>
      <c r="G493" s="581">
        <f t="shared" si="19"/>
        <v>0</v>
      </c>
    </row>
    <row r="494" spans="1:7" ht="26.4">
      <c r="A494" s="565" t="s">
        <v>712</v>
      </c>
      <c r="B494" s="555"/>
      <c r="C494" s="521" t="s">
        <v>688</v>
      </c>
      <c r="D494" s="517" t="s">
        <v>121</v>
      </c>
      <c r="E494" s="518">
        <v>1</v>
      </c>
      <c r="F494" s="519"/>
      <c r="G494" s="581">
        <f t="shared" si="19"/>
        <v>0</v>
      </c>
    </row>
    <row r="495" spans="1:7" ht="13.2">
      <c r="A495" s="565" t="s">
        <v>713</v>
      </c>
      <c r="B495" s="555"/>
      <c r="C495" s="521" t="s">
        <v>689</v>
      </c>
      <c r="D495" s="517"/>
      <c r="E495" s="518"/>
      <c r="F495" s="519"/>
      <c r="G495" s="581">
        <f t="shared" si="19"/>
        <v>0</v>
      </c>
    </row>
    <row r="496" spans="1:7" ht="26.4">
      <c r="A496" s="565" t="s">
        <v>227</v>
      </c>
      <c r="B496" s="555"/>
      <c r="C496" s="521" t="s">
        <v>2690</v>
      </c>
      <c r="D496" s="517" t="s">
        <v>342</v>
      </c>
      <c r="E496" s="518">
        <v>20</v>
      </c>
      <c r="F496" s="519"/>
      <c r="G496" s="581">
        <f t="shared" si="19"/>
        <v>0</v>
      </c>
    </row>
    <row r="497" spans="1:7" ht="26.4">
      <c r="A497" s="565" t="s">
        <v>714</v>
      </c>
      <c r="B497" s="555"/>
      <c r="C497" s="521" t="s">
        <v>2691</v>
      </c>
      <c r="D497" s="517" t="s">
        <v>121</v>
      </c>
      <c r="E497" s="518">
        <v>1</v>
      </c>
      <c r="F497" s="519"/>
      <c r="G497" s="581">
        <f t="shared" si="19"/>
        <v>0</v>
      </c>
    </row>
    <row r="498" spans="1:7" ht="13.2">
      <c r="A498" s="565" t="s">
        <v>715</v>
      </c>
      <c r="B498" s="555"/>
      <c r="C498" s="521" t="s">
        <v>691</v>
      </c>
      <c r="D498" s="517"/>
      <c r="E498" s="518"/>
      <c r="F498" s="519"/>
      <c r="G498" s="581">
        <f t="shared" si="19"/>
        <v>0</v>
      </c>
    </row>
    <row r="499" spans="1:7" ht="26.4">
      <c r="A499" s="565" t="s">
        <v>716</v>
      </c>
      <c r="B499" s="555"/>
      <c r="C499" s="521" t="s">
        <v>2198</v>
      </c>
      <c r="D499" s="517" t="s">
        <v>342</v>
      </c>
      <c r="E499" s="518">
        <v>20</v>
      </c>
      <c r="F499" s="519"/>
      <c r="G499" s="581">
        <f t="shared" si="19"/>
        <v>0</v>
      </c>
    </row>
    <row r="500" spans="1:7" ht="26.4">
      <c r="A500" s="565" t="s">
        <v>717</v>
      </c>
      <c r="B500" s="555"/>
      <c r="C500" s="521" t="s">
        <v>692</v>
      </c>
      <c r="D500" s="517" t="s">
        <v>121</v>
      </c>
      <c r="E500" s="518">
        <v>1</v>
      </c>
      <c r="F500" s="519"/>
      <c r="G500" s="581">
        <f t="shared" si="19"/>
        <v>0</v>
      </c>
    </row>
    <row r="501" spans="1:7" ht="13.2">
      <c r="A501" s="565" t="s">
        <v>718</v>
      </c>
      <c r="B501" s="555"/>
      <c r="C501" s="521" t="s">
        <v>693</v>
      </c>
      <c r="D501" s="517"/>
      <c r="E501" s="518"/>
      <c r="F501" s="519"/>
      <c r="G501" s="581">
        <f t="shared" si="19"/>
        <v>0</v>
      </c>
    </row>
    <row r="502" spans="1:7" ht="26.4">
      <c r="A502" s="565" t="s">
        <v>719</v>
      </c>
      <c r="B502" s="555"/>
      <c r="C502" s="521" t="s">
        <v>2199</v>
      </c>
      <c r="D502" s="517"/>
      <c r="E502" s="518"/>
      <c r="F502" s="519"/>
      <c r="G502" s="581">
        <f t="shared" si="19"/>
        <v>0</v>
      </c>
    </row>
    <row r="503" spans="1:7" ht="26.4">
      <c r="A503" s="574" t="s">
        <v>1851</v>
      </c>
      <c r="B503" s="541" t="s">
        <v>50</v>
      </c>
      <c r="C503" s="542" t="s">
        <v>63</v>
      </c>
      <c r="D503" s="543"/>
      <c r="E503" s="567"/>
      <c r="F503" s="528"/>
      <c r="G503" s="581">
        <f t="shared" si="19"/>
        <v>0</v>
      </c>
    </row>
    <row r="504" spans="1:7" ht="13.2">
      <c r="A504" s="574"/>
      <c r="B504" s="541"/>
      <c r="C504" s="568" t="s">
        <v>269</v>
      </c>
      <c r="D504" s="543"/>
      <c r="E504" s="567"/>
      <c r="F504" s="528"/>
      <c r="G504" s="581">
        <f t="shared" si="19"/>
        <v>0</v>
      </c>
    </row>
    <row r="505" spans="1:7" ht="13.2">
      <c r="A505" s="566" t="s">
        <v>1852</v>
      </c>
      <c r="B505" s="569" t="s">
        <v>12</v>
      </c>
      <c r="C505" s="561" t="s">
        <v>74</v>
      </c>
      <c r="D505" s="557"/>
      <c r="E505" s="558"/>
      <c r="F505" s="528"/>
      <c r="G505" s="581">
        <f t="shared" si="19"/>
        <v>0</v>
      </c>
    </row>
    <row r="506" spans="1:7" ht="13.2">
      <c r="A506" s="566" t="s">
        <v>1861</v>
      </c>
      <c r="B506" s="541"/>
      <c r="C506" s="561" t="s">
        <v>330</v>
      </c>
      <c r="D506" s="557" t="s">
        <v>359</v>
      </c>
      <c r="E506" s="558">
        <v>76.25</v>
      </c>
      <c r="F506" s="528"/>
      <c r="G506" s="581">
        <f t="shared" si="19"/>
        <v>0</v>
      </c>
    </row>
    <row r="507" spans="1:7" ht="13.2">
      <c r="A507" s="566" t="s">
        <v>1853</v>
      </c>
      <c r="B507" s="569" t="s">
        <v>34</v>
      </c>
      <c r="C507" s="561" t="s">
        <v>35</v>
      </c>
      <c r="D507" s="557"/>
      <c r="E507" s="558"/>
      <c r="F507" s="528"/>
      <c r="G507" s="581">
        <f t="shared" si="19"/>
        <v>0</v>
      </c>
    </row>
    <row r="508" spans="1:7" ht="26.4">
      <c r="A508" s="566" t="s">
        <v>1862</v>
      </c>
      <c r="B508" s="541"/>
      <c r="C508" s="561" t="s">
        <v>88</v>
      </c>
      <c r="D508" s="557" t="s">
        <v>92</v>
      </c>
      <c r="E508" s="558">
        <v>1</v>
      </c>
      <c r="F508" s="528"/>
      <c r="G508" s="581">
        <f t="shared" si="19"/>
        <v>0</v>
      </c>
    </row>
    <row r="509" spans="1:7" ht="26.4">
      <c r="A509" s="566" t="s">
        <v>1863</v>
      </c>
      <c r="B509" s="541"/>
      <c r="C509" s="561" t="s">
        <v>91</v>
      </c>
      <c r="D509" s="557" t="s">
        <v>92</v>
      </c>
      <c r="E509" s="558">
        <v>1</v>
      </c>
      <c r="F509" s="528"/>
      <c r="G509" s="581">
        <f t="shared" si="19"/>
        <v>0</v>
      </c>
    </row>
    <row r="510" spans="1:7" ht="13.2">
      <c r="A510" s="564" t="s">
        <v>1854</v>
      </c>
      <c r="B510" s="522"/>
      <c r="C510" s="552" t="s">
        <v>117</v>
      </c>
      <c r="D510" s="553"/>
      <c r="E510" s="554"/>
      <c r="F510" s="528"/>
      <c r="G510" s="581">
        <f t="shared" si="19"/>
        <v>0</v>
      </c>
    </row>
    <row r="511" spans="1:7" ht="13.2">
      <c r="A511" s="565" t="s">
        <v>1855</v>
      </c>
      <c r="B511" s="555" t="s">
        <v>14</v>
      </c>
      <c r="C511" s="547" t="s">
        <v>36</v>
      </c>
      <c r="D511" s="517"/>
      <c r="E511" s="518"/>
      <c r="F511" s="528"/>
      <c r="G511" s="581">
        <f t="shared" si="19"/>
        <v>0</v>
      </c>
    </row>
    <row r="512" spans="1:7" ht="13.2">
      <c r="A512" s="565" t="s">
        <v>1856</v>
      </c>
      <c r="B512" s="555"/>
      <c r="C512" s="556">
        <v>10</v>
      </c>
      <c r="D512" s="557" t="s">
        <v>87</v>
      </c>
      <c r="E512" s="558">
        <v>0.5</v>
      </c>
      <c r="F512" s="519"/>
      <c r="G512" s="581">
        <f t="shared" si="19"/>
        <v>0</v>
      </c>
    </row>
    <row r="513" spans="1:7" ht="13.2">
      <c r="A513" s="565" t="s">
        <v>1857</v>
      </c>
      <c r="B513" s="555" t="s">
        <v>14</v>
      </c>
      <c r="C513" s="547" t="s">
        <v>37</v>
      </c>
      <c r="D513" s="517"/>
      <c r="E513" s="518"/>
      <c r="F513" s="519"/>
      <c r="G513" s="581">
        <f t="shared" si="19"/>
        <v>0</v>
      </c>
    </row>
    <row r="514" spans="1:7" ht="13.2">
      <c r="A514" s="565" t="s">
        <v>1858</v>
      </c>
      <c r="B514" s="555"/>
      <c r="C514" s="547" t="s">
        <v>38</v>
      </c>
      <c r="D514" s="557" t="s">
        <v>87</v>
      </c>
      <c r="E514" s="558">
        <v>0.55699999999999994</v>
      </c>
      <c r="F514" s="519"/>
      <c r="G514" s="581">
        <f t="shared" si="19"/>
        <v>0</v>
      </c>
    </row>
    <row r="515" spans="1:7" ht="13.2">
      <c r="A515" s="565" t="s">
        <v>1859</v>
      </c>
      <c r="B515" s="555"/>
      <c r="C515" s="547" t="s">
        <v>39</v>
      </c>
      <c r="D515" s="557" t="s">
        <v>87</v>
      </c>
      <c r="E515" s="558">
        <v>1.081</v>
      </c>
      <c r="F515" s="519"/>
      <c r="G515" s="581">
        <f t="shared" si="19"/>
        <v>0</v>
      </c>
    </row>
    <row r="516" spans="1:7" ht="27" thickBot="1">
      <c r="A516" s="597" t="s">
        <v>1860</v>
      </c>
      <c r="B516" s="596"/>
      <c r="C516" s="618" t="s">
        <v>694</v>
      </c>
      <c r="D516" s="599" t="s">
        <v>121</v>
      </c>
      <c r="E516" s="600">
        <v>1</v>
      </c>
      <c r="F516" s="601"/>
      <c r="G516" s="686">
        <f t="shared" si="19"/>
        <v>0</v>
      </c>
    </row>
    <row r="517" spans="1:7" s="498" customFormat="1" ht="17.25" customHeight="1" thickBot="1">
      <c r="A517" s="495" t="s">
        <v>638</v>
      </c>
      <c r="B517" s="496"/>
      <c r="C517" s="497"/>
      <c r="D517" s="472"/>
      <c r="E517" s="472"/>
      <c r="F517" s="470"/>
      <c r="G517" s="620">
        <f>SUM(G476:G516)</f>
        <v>0</v>
      </c>
    </row>
    <row r="518" spans="1:7" ht="17.25" customHeight="1">
      <c r="A518" s="672">
        <v>9</v>
      </c>
      <c r="B518" s="673"/>
      <c r="C518" s="674" t="s">
        <v>1560</v>
      </c>
      <c r="D518" s="675"/>
      <c r="E518" s="676"/>
      <c r="F518" s="660"/>
      <c r="G518" s="677"/>
    </row>
    <row r="519" spans="1:7" ht="17.25" customHeight="1">
      <c r="A519" s="589">
        <v>9.1</v>
      </c>
      <c r="B519" s="559"/>
      <c r="C519" s="560" t="s">
        <v>609</v>
      </c>
      <c r="D519" s="582"/>
      <c r="E519" s="582"/>
      <c r="F519" s="583"/>
      <c r="G519" s="590"/>
    </row>
    <row r="520" spans="1:7" ht="17.25" customHeight="1">
      <c r="A520" s="589" t="s">
        <v>634</v>
      </c>
      <c r="B520" s="559"/>
      <c r="C520" s="547" t="s">
        <v>610</v>
      </c>
      <c r="D520" s="582" t="s">
        <v>5</v>
      </c>
      <c r="E520" s="584">
        <v>485</v>
      </c>
      <c r="F520" s="528"/>
      <c r="G520" s="590">
        <f t="shared" ref="G520:G526" si="20">E520*F520</f>
        <v>0</v>
      </c>
    </row>
    <row r="521" spans="1:7" ht="17.25" customHeight="1">
      <c r="A521" s="589" t="s">
        <v>635</v>
      </c>
      <c r="B521" s="559"/>
      <c r="C521" s="547" t="s">
        <v>611</v>
      </c>
      <c r="D521" s="582"/>
      <c r="E521" s="584"/>
      <c r="F521" s="583"/>
      <c r="G521" s="590">
        <f t="shared" si="20"/>
        <v>0</v>
      </c>
    </row>
    <row r="522" spans="1:7" ht="39.6">
      <c r="A522" s="589" t="s">
        <v>636</v>
      </c>
      <c r="B522" s="559"/>
      <c r="C522" s="547" t="s">
        <v>698</v>
      </c>
      <c r="D522" s="582" t="s">
        <v>92</v>
      </c>
      <c r="E522" s="584">
        <v>4</v>
      </c>
      <c r="F522" s="583"/>
      <c r="G522" s="590">
        <f t="shared" si="20"/>
        <v>0</v>
      </c>
    </row>
    <row r="523" spans="1:7" ht="39.6">
      <c r="A523" s="589" t="s">
        <v>637</v>
      </c>
      <c r="B523" s="559"/>
      <c r="C523" s="547" t="s">
        <v>699</v>
      </c>
      <c r="D523" s="582" t="s">
        <v>92</v>
      </c>
      <c r="E523" s="584">
        <v>3</v>
      </c>
      <c r="F523" s="583"/>
      <c r="G523" s="590">
        <f t="shared" si="20"/>
        <v>0</v>
      </c>
    </row>
    <row r="524" spans="1:7" ht="39.6">
      <c r="A524" s="565" t="s">
        <v>669</v>
      </c>
      <c r="B524" s="522"/>
      <c r="C524" s="521" t="s">
        <v>2756</v>
      </c>
      <c r="D524" s="517" t="s">
        <v>5</v>
      </c>
      <c r="E524" s="518">
        <v>485</v>
      </c>
      <c r="F524" s="519"/>
      <c r="G524" s="590">
        <f t="shared" si="20"/>
        <v>0</v>
      </c>
    </row>
    <row r="525" spans="1:7" ht="13.2">
      <c r="A525" s="565" t="s">
        <v>2639</v>
      </c>
      <c r="B525" s="522"/>
      <c r="C525" s="521" t="s">
        <v>2644</v>
      </c>
      <c r="D525" s="517" t="s">
        <v>121</v>
      </c>
      <c r="E525" s="518">
        <v>1</v>
      </c>
      <c r="F525" s="519"/>
      <c r="G525" s="590">
        <f t="shared" si="20"/>
        <v>0</v>
      </c>
    </row>
    <row r="526" spans="1:7" ht="17.25" customHeight="1">
      <c r="A526" s="591">
        <v>9.1999999999999993</v>
      </c>
      <c r="B526" s="522"/>
      <c r="C526" s="552" t="s">
        <v>1850</v>
      </c>
      <c r="D526" s="517"/>
      <c r="E526" s="518"/>
      <c r="F526" s="519"/>
      <c r="G526" s="590">
        <f t="shared" si="20"/>
        <v>0</v>
      </c>
    </row>
    <row r="527" spans="1:7" ht="17.25" customHeight="1">
      <c r="A527" s="565" t="s">
        <v>2200</v>
      </c>
      <c r="B527" s="522"/>
      <c r="C527" s="521" t="s">
        <v>2313</v>
      </c>
      <c r="D527" s="517"/>
      <c r="E527" s="518"/>
      <c r="F527" s="519"/>
      <c r="G527" s="590"/>
    </row>
    <row r="528" spans="1:7" ht="17.25" customHeight="1">
      <c r="A528" s="591">
        <v>9.3000000000000007</v>
      </c>
      <c r="B528" s="522"/>
      <c r="C528" s="560" t="s">
        <v>2201</v>
      </c>
      <c r="D528" s="585"/>
      <c r="E528" s="586"/>
      <c r="F528" s="587"/>
      <c r="G528" s="590"/>
    </row>
    <row r="529" spans="1:7" ht="17.25" customHeight="1">
      <c r="A529" s="565" t="s">
        <v>2202</v>
      </c>
      <c r="B529" s="522"/>
      <c r="C529" s="547" t="s">
        <v>2267</v>
      </c>
      <c r="D529" s="582" t="s">
        <v>121</v>
      </c>
      <c r="E529" s="584">
        <v>1</v>
      </c>
      <c r="F529" s="588"/>
      <c r="G529" s="590">
        <f>E529*F529</f>
        <v>0</v>
      </c>
    </row>
    <row r="530" spans="1:7" ht="17.25" customHeight="1">
      <c r="A530" s="565" t="s">
        <v>2271</v>
      </c>
      <c r="B530" s="522"/>
      <c r="C530" s="547" t="s">
        <v>2268</v>
      </c>
      <c r="D530" s="582" t="s">
        <v>92</v>
      </c>
      <c r="E530" s="584">
        <v>2</v>
      </c>
      <c r="F530" s="588"/>
      <c r="G530" s="590">
        <f>E530*F530</f>
        <v>0</v>
      </c>
    </row>
    <row r="531" spans="1:7" ht="52.8">
      <c r="A531" s="565" t="s">
        <v>2272</v>
      </c>
      <c r="B531" s="522"/>
      <c r="C531" s="547" t="s">
        <v>2269</v>
      </c>
      <c r="D531" s="582" t="s">
        <v>92</v>
      </c>
      <c r="E531" s="584">
        <v>2</v>
      </c>
      <c r="F531" s="588"/>
      <c r="G531" s="590">
        <f>E531*F531</f>
        <v>0</v>
      </c>
    </row>
    <row r="532" spans="1:7" ht="17.25" customHeight="1" thickBot="1">
      <c r="A532" s="597" t="s">
        <v>2273</v>
      </c>
      <c r="B532" s="666"/>
      <c r="C532" s="636" t="s">
        <v>2270</v>
      </c>
      <c r="D532" s="667" t="s">
        <v>92</v>
      </c>
      <c r="E532" s="668">
        <v>2</v>
      </c>
      <c r="F532" s="669"/>
      <c r="G532" s="670">
        <f>E532*F532</f>
        <v>0</v>
      </c>
    </row>
    <row r="533" spans="1:7" s="498" customFormat="1" ht="17.25" customHeight="1" thickBot="1">
      <c r="A533" s="495" t="s">
        <v>633</v>
      </c>
      <c r="B533" s="496"/>
      <c r="C533" s="497"/>
      <c r="D533" s="472"/>
      <c r="E533" s="472"/>
      <c r="F533" s="470"/>
      <c r="G533" s="671">
        <f>SUM(G520:G532)</f>
        <v>0</v>
      </c>
    </row>
    <row r="534" spans="1:7" ht="13.2">
      <c r="A534" s="639">
        <v>10</v>
      </c>
      <c r="B534" s="471"/>
      <c r="C534" s="624" t="s">
        <v>1864</v>
      </c>
      <c r="D534" s="640"/>
      <c r="E534" s="640"/>
      <c r="F534" s="641"/>
      <c r="G534" s="642"/>
    </row>
    <row r="535" spans="1:7" ht="26.4">
      <c r="A535" s="591" t="s">
        <v>1865</v>
      </c>
      <c r="B535" s="559" t="s">
        <v>1331</v>
      </c>
      <c r="C535" s="560" t="s">
        <v>612</v>
      </c>
      <c r="D535" s="517"/>
      <c r="E535" s="517"/>
      <c r="F535" s="583"/>
      <c r="G535" s="593"/>
    </row>
    <row r="536" spans="1:7" ht="26.4">
      <c r="A536" s="579" t="s">
        <v>969</v>
      </c>
      <c r="B536" s="555" t="s">
        <v>613</v>
      </c>
      <c r="C536" s="547" t="s">
        <v>1333</v>
      </c>
      <c r="D536" s="517" t="s">
        <v>5</v>
      </c>
      <c r="E536" s="518">
        <v>1500</v>
      </c>
      <c r="F536" s="583"/>
      <c r="G536" s="593">
        <f t="shared" ref="G536:G546" si="21">E536*F536</f>
        <v>0</v>
      </c>
    </row>
    <row r="537" spans="1:7" ht="26.4">
      <c r="A537" s="591" t="s">
        <v>1866</v>
      </c>
      <c r="B537" s="523" t="s">
        <v>1335</v>
      </c>
      <c r="C537" s="560" t="s">
        <v>52</v>
      </c>
      <c r="D537" s="576"/>
      <c r="E537" s="577"/>
      <c r="F537" s="578"/>
      <c r="G537" s="593">
        <f t="shared" si="21"/>
        <v>0</v>
      </c>
    </row>
    <row r="538" spans="1:7" ht="39.6">
      <c r="A538" s="579" t="s">
        <v>972</v>
      </c>
      <c r="B538" s="555"/>
      <c r="C538" s="547" t="s">
        <v>1337</v>
      </c>
      <c r="D538" s="576"/>
      <c r="E538" s="577"/>
      <c r="F538" s="578"/>
      <c r="G538" s="593">
        <f t="shared" si="21"/>
        <v>0</v>
      </c>
    </row>
    <row r="539" spans="1:7" ht="13.2">
      <c r="A539" s="579"/>
      <c r="B539" s="555"/>
      <c r="C539" s="547" t="s">
        <v>1338</v>
      </c>
      <c r="D539" s="576"/>
      <c r="E539" s="577"/>
      <c r="F539" s="578"/>
      <c r="G539" s="593">
        <f t="shared" si="21"/>
        <v>0</v>
      </c>
    </row>
    <row r="540" spans="1:7" ht="13.2">
      <c r="A540" s="579" t="s">
        <v>1867</v>
      </c>
      <c r="B540" s="555" t="s">
        <v>1340</v>
      </c>
      <c r="C540" s="547" t="s">
        <v>1341</v>
      </c>
      <c r="D540" s="576" t="s">
        <v>5</v>
      </c>
      <c r="E540" s="577">
        <v>1199</v>
      </c>
      <c r="F540" s="578"/>
      <c r="G540" s="593">
        <f t="shared" si="21"/>
        <v>0</v>
      </c>
    </row>
    <row r="541" spans="1:7" ht="13.2">
      <c r="A541" s="579" t="s">
        <v>1868</v>
      </c>
      <c r="B541" s="555"/>
      <c r="C541" s="547" t="s">
        <v>1343</v>
      </c>
      <c r="D541" s="576" t="s">
        <v>5</v>
      </c>
      <c r="E541" s="577">
        <v>50</v>
      </c>
      <c r="F541" s="578"/>
      <c r="G541" s="593">
        <f t="shared" si="21"/>
        <v>0</v>
      </c>
    </row>
    <row r="542" spans="1:7" ht="13.2">
      <c r="A542" s="579" t="s">
        <v>1869</v>
      </c>
      <c r="B542" s="555"/>
      <c r="C542" s="547" t="s">
        <v>1345</v>
      </c>
      <c r="D542" s="576" t="s">
        <v>5</v>
      </c>
      <c r="E542" s="577">
        <v>875</v>
      </c>
      <c r="F542" s="578"/>
      <c r="G542" s="593">
        <f t="shared" si="21"/>
        <v>0</v>
      </c>
    </row>
    <row r="543" spans="1:7" ht="13.2">
      <c r="A543" s="579" t="s">
        <v>1870</v>
      </c>
      <c r="B543" s="555"/>
      <c r="C543" s="547" t="s">
        <v>1347</v>
      </c>
      <c r="D543" s="576" t="s">
        <v>5</v>
      </c>
      <c r="E543" s="577">
        <v>897</v>
      </c>
      <c r="F543" s="578"/>
      <c r="G543" s="593">
        <f t="shared" si="21"/>
        <v>0</v>
      </c>
    </row>
    <row r="544" spans="1:7" ht="13.2">
      <c r="A544" s="579"/>
      <c r="B544" s="555"/>
      <c r="C544" s="547" t="s">
        <v>1348</v>
      </c>
      <c r="D544" s="576"/>
      <c r="E544" s="577"/>
      <c r="F544" s="578"/>
      <c r="G544" s="593">
        <f t="shared" si="21"/>
        <v>0</v>
      </c>
    </row>
    <row r="545" spans="1:7" ht="13.2">
      <c r="A545" s="579" t="s">
        <v>973</v>
      </c>
      <c r="B545" s="555" t="s">
        <v>1350</v>
      </c>
      <c r="C545" s="547" t="s">
        <v>1351</v>
      </c>
      <c r="D545" s="576" t="s">
        <v>342</v>
      </c>
      <c r="E545" s="577">
        <v>695</v>
      </c>
      <c r="F545" s="578"/>
      <c r="G545" s="593">
        <f t="shared" si="21"/>
        <v>0</v>
      </c>
    </row>
    <row r="546" spans="1:7" ht="13.2">
      <c r="A546" s="579" t="s">
        <v>974</v>
      </c>
      <c r="B546" s="555" t="s">
        <v>1353</v>
      </c>
      <c r="C546" s="547" t="s">
        <v>1354</v>
      </c>
      <c r="D546" s="576" t="s">
        <v>342</v>
      </c>
      <c r="E546" s="577">
        <v>397</v>
      </c>
      <c r="F546" s="578"/>
      <c r="G546" s="593">
        <f t="shared" si="21"/>
        <v>0</v>
      </c>
    </row>
    <row r="547" spans="1:7" ht="39.6">
      <c r="A547" s="579" t="s">
        <v>975</v>
      </c>
      <c r="B547" s="555"/>
      <c r="C547" s="547" t="s">
        <v>1356</v>
      </c>
      <c r="D547" s="576"/>
      <c r="E547" s="577"/>
      <c r="F547" s="578"/>
      <c r="G547" s="593"/>
    </row>
    <row r="548" spans="1:7" ht="13.2">
      <c r="A548" s="579" t="s">
        <v>976</v>
      </c>
      <c r="B548" s="555" t="s">
        <v>1358</v>
      </c>
      <c r="C548" s="547" t="s">
        <v>1359</v>
      </c>
      <c r="D548" s="576"/>
      <c r="E548" s="577"/>
      <c r="F548" s="578"/>
      <c r="G548" s="593"/>
    </row>
    <row r="549" spans="1:7" ht="13.2">
      <c r="A549" s="579" t="s">
        <v>977</v>
      </c>
      <c r="B549" s="555" t="s">
        <v>1358</v>
      </c>
      <c r="C549" s="547" t="s">
        <v>1361</v>
      </c>
      <c r="D549" s="576"/>
      <c r="E549" s="577"/>
      <c r="F549" s="578"/>
      <c r="G549" s="593"/>
    </row>
    <row r="550" spans="1:7" ht="26.4">
      <c r="A550" s="579" t="s">
        <v>978</v>
      </c>
      <c r="B550" s="555" t="s">
        <v>1363</v>
      </c>
      <c r="C550" s="547" t="s">
        <v>1364</v>
      </c>
      <c r="D550" s="576" t="s">
        <v>5</v>
      </c>
      <c r="E550" s="577">
        <v>1500</v>
      </c>
      <c r="F550" s="578"/>
      <c r="G550" s="593">
        <f t="shared" ref="G550:G581" si="22">E550*F550</f>
        <v>0</v>
      </c>
    </row>
    <row r="551" spans="1:7" ht="26.4">
      <c r="A551" s="579" t="s">
        <v>979</v>
      </c>
      <c r="B551" s="555" t="s">
        <v>1365</v>
      </c>
      <c r="C551" s="547" t="s">
        <v>1366</v>
      </c>
      <c r="D551" s="576" t="s">
        <v>121</v>
      </c>
      <c r="E551" s="577">
        <v>1</v>
      </c>
      <c r="F551" s="578"/>
      <c r="G551" s="593">
        <f t="shared" si="22"/>
        <v>0</v>
      </c>
    </row>
    <row r="552" spans="1:7" ht="26.4">
      <c r="A552" s="591" t="s">
        <v>1871</v>
      </c>
      <c r="B552" s="559" t="s">
        <v>1368</v>
      </c>
      <c r="C552" s="560" t="s">
        <v>1369</v>
      </c>
      <c r="D552" s="576"/>
      <c r="E552" s="577"/>
      <c r="F552" s="578"/>
      <c r="G552" s="593">
        <f t="shared" si="22"/>
        <v>0</v>
      </c>
    </row>
    <row r="553" spans="1:7" ht="26.4">
      <c r="A553" s="579"/>
      <c r="B553" s="555"/>
      <c r="C553" s="547" t="s">
        <v>1370</v>
      </c>
      <c r="D553" s="576"/>
      <c r="E553" s="577"/>
      <c r="F553" s="578"/>
      <c r="G553" s="593">
        <f t="shared" si="22"/>
        <v>0</v>
      </c>
    </row>
    <row r="554" spans="1:7" ht="13.2">
      <c r="A554" s="579" t="s">
        <v>986</v>
      </c>
      <c r="B554" s="555" t="s">
        <v>9</v>
      </c>
      <c r="C554" s="547" t="s">
        <v>1372</v>
      </c>
      <c r="D554" s="576" t="s">
        <v>342</v>
      </c>
      <c r="E554" s="577">
        <v>329</v>
      </c>
      <c r="F554" s="578"/>
      <c r="G554" s="593">
        <f t="shared" si="22"/>
        <v>0</v>
      </c>
    </row>
    <row r="555" spans="1:7" ht="13.2">
      <c r="A555" s="579" t="s">
        <v>1004</v>
      </c>
      <c r="B555" s="555" t="s">
        <v>1374</v>
      </c>
      <c r="C555" s="547" t="s">
        <v>1375</v>
      </c>
      <c r="D555" s="576" t="s">
        <v>342</v>
      </c>
      <c r="E555" s="577">
        <v>219</v>
      </c>
      <c r="F555" s="578"/>
      <c r="G555" s="593">
        <f t="shared" si="22"/>
        <v>0</v>
      </c>
    </row>
    <row r="556" spans="1:7" ht="26.4">
      <c r="A556" s="579"/>
      <c r="B556" s="555"/>
      <c r="C556" s="547" t="s">
        <v>1376</v>
      </c>
      <c r="D556" s="576"/>
      <c r="E556" s="577"/>
      <c r="F556" s="578"/>
      <c r="G556" s="593">
        <f t="shared" si="22"/>
        <v>0</v>
      </c>
    </row>
    <row r="557" spans="1:7" ht="13.2">
      <c r="A557" s="579" t="s">
        <v>1028</v>
      </c>
      <c r="B557" s="555" t="s">
        <v>9</v>
      </c>
      <c r="C557" s="547" t="s">
        <v>1223</v>
      </c>
      <c r="D557" s="576" t="s">
        <v>342</v>
      </c>
      <c r="E557" s="577">
        <v>93.98</v>
      </c>
      <c r="F557" s="578"/>
      <c r="G557" s="593">
        <f t="shared" si="22"/>
        <v>0</v>
      </c>
    </row>
    <row r="558" spans="1:7" ht="13.2">
      <c r="A558" s="579" t="s">
        <v>1052</v>
      </c>
      <c r="B558" s="555" t="s">
        <v>1374</v>
      </c>
      <c r="C558" s="547" t="s">
        <v>1375</v>
      </c>
      <c r="D558" s="576" t="s">
        <v>342</v>
      </c>
      <c r="E558" s="577">
        <v>106</v>
      </c>
      <c r="F558" s="578"/>
      <c r="G558" s="593">
        <f t="shared" si="22"/>
        <v>0</v>
      </c>
    </row>
    <row r="559" spans="1:7" ht="26.4">
      <c r="A559" s="579" t="s">
        <v>1071</v>
      </c>
      <c r="B559" s="555" t="s">
        <v>1224</v>
      </c>
      <c r="C559" s="547" t="s">
        <v>1380</v>
      </c>
      <c r="D559" s="576" t="s">
        <v>342</v>
      </c>
      <c r="E559" s="577">
        <v>83</v>
      </c>
      <c r="F559" s="578"/>
      <c r="G559" s="593">
        <f t="shared" si="22"/>
        <v>0</v>
      </c>
    </row>
    <row r="560" spans="1:7" ht="26.4">
      <c r="A560" s="591" t="s">
        <v>1872</v>
      </c>
      <c r="B560" s="559" t="s">
        <v>1382</v>
      </c>
      <c r="C560" s="560" t="s">
        <v>1383</v>
      </c>
      <c r="D560" s="576"/>
      <c r="E560" s="577"/>
      <c r="F560" s="578"/>
      <c r="G560" s="593">
        <f t="shared" si="22"/>
        <v>0</v>
      </c>
    </row>
    <row r="561" spans="1:7" ht="13.2">
      <c r="A561" s="579" t="s">
        <v>1147</v>
      </c>
      <c r="B561" s="555"/>
      <c r="C561" s="547" t="s">
        <v>2142</v>
      </c>
      <c r="D561" s="576"/>
      <c r="E561" s="577"/>
      <c r="F561" s="578"/>
      <c r="G561" s="593">
        <f t="shared" si="22"/>
        <v>0</v>
      </c>
    </row>
    <row r="562" spans="1:7" ht="26.4">
      <c r="A562" s="579"/>
      <c r="B562" s="555" t="s">
        <v>9</v>
      </c>
      <c r="C562" s="547" t="s">
        <v>1386</v>
      </c>
      <c r="D562" s="576"/>
      <c r="E562" s="577"/>
      <c r="F562" s="578"/>
      <c r="G562" s="593">
        <f t="shared" si="22"/>
        <v>0</v>
      </c>
    </row>
    <row r="563" spans="1:7" ht="13.2">
      <c r="A563" s="579" t="s">
        <v>1873</v>
      </c>
      <c r="B563" s="555"/>
      <c r="C563" s="521" t="s">
        <v>1387</v>
      </c>
      <c r="D563" s="576" t="s">
        <v>5</v>
      </c>
      <c r="E563" s="577">
        <v>56</v>
      </c>
      <c r="F563" s="578"/>
      <c r="G563" s="593">
        <f t="shared" si="22"/>
        <v>0</v>
      </c>
    </row>
    <row r="564" spans="1:7" ht="13.2">
      <c r="A564" s="579" t="s">
        <v>1874</v>
      </c>
      <c r="B564" s="555"/>
      <c r="C564" s="521" t="s">
        <v>1388</v>
      </c>
      <c r="D564" s="576" t="s">
        <v>5</v>
      </c>
      <c r="E564" s="577">
        <v>300</v>
      </c>
      <c r="F564" s="578"/>
      <c r="G564" s="593">
        <f t="shared" si="22"/>
        <v>0</v>
      </c>
    </row>
    <row r="565" spans="1:7" ht="13.2">
      <c r="A565" s="579" t="s">
        <v>1875</v>
      </c>
      <c r="B565" s="555"/>
      <c r="C565" s="521" t="s">
        <v>1389</v>
      </c>
      <c r="D565" s="576" t="s">
        <v>5</v>
      </c>
      <c r="E565" s="577">
        <v>150</v>
      </c>
      <c r="F565" s="578"/>
      <c r="G565" s="593">
        <f t="shared" si="22"/>
        <v>0</v>
      </c>
    </row>
    <row r="566" spans="1:7" ht="13.2">
      <c r="A566" s="579" t="s">
        <v>2310</v>
      </c>
      <c r="B566" s="555"/>
      <c r="C566" s="521" t="s">
        <v>2311</v>
      </c>
      <c r="D566" s="576" t="s">
        <v>5</v>
      </c>
      <c r="E566" s="577">
        <v>800</v>
      </c>
      <c r="F566" s="578"/>
      <c r="G566" s="593">
        <f t="shared" si="22"/>
        <v>0</v>
      </c>
    </row>
    <row r="567" spans="1:7" ht="13.2">
      <c r="A567" s="579" t="s">
        <v>1876</v>
      </c>
      <c r="B567" s="555"/>
      <c r="C567" s="521" t="s">
        <v>1390</v>
      </c>
      <c r="D567" s="576" t="s">
        <v>5</v>
      </c>
      <c r="E567" s="577">
        <v>300</v>
      </c>
      <c r="F567" s="578"/>
      <c r="G567" s="593">
        <f t="shared" si="22"/>
        <v>0</v>
      </c>
    </row>
    <row r="568" spans="1:7" ht="13.2">
      <c r="A568" s="579" t="s">
        <v>1877</v>
      </c>
      <c r="B568" s="555"/>
      <c r="C568" s="521" t="s">
        <v>1391</v>
      </c>
      <c r="D568" s="576" t="s">
        <v>5</v>
      </c>
      <c r="E568" s="577">
        <v>238</v>
      </c>
      <c r="F568" s="578"/>
      <c r="G568" s="593">
        <f t="shared" si="22"/>
        <v>0</v>
      </c>
    </row>
    <row r="569" spans="1:7" ht="13.2">
      <c r="A569" s="579" t="s">
        <v>1878</v>
      </c>
      <c r="B569" s="555"/>
      <c r="C569" s="521" t="s">
        <v>1392</v>
      </c>
      <c r="D569" s="576" t="s">
        <v>5</v>
      </c>
      <c r="E569" s="577">
        <v>200</v>
      </c>
      <c r="F569" s="578"/>
      <c r="G569" s="593">
        <f t="shared" si="22"/>
        <v>0</v>
      </c>
    </row>
    <row r="570" spans="1:7" ht="13.2">
      <c r="A570" s="579" t="s">
        <v>1879</v>
      </c>
      <c r="B570" s="555"/>
      <c r="C570" s="521" t="s">
        <v>1393</v>
      </c>
      <c r="D570" s="576" t="s">
        <v>5</v>
      </c>
      <c r="E570" s="577">
        <v>50</v>
      </c>
      <c r="F570" s="578"/>
      <c r="G570" s="593">
        <f t="shared" si="22"/>
        <v>0</v>
      </c>
    </row>
    <row r="571" spans="1:7" ht="26.4">
      <c r="A571" s="591" t="s">
        <v>1880</v>
      </c>
      <c r="B571" s="559" t="s">
        <v>1382</v>
      </c>
      <c r="C571" s="560" t="s">
        <v>1395</v>
      </c>
      <c r="D571" s="576"/>
      <c r="E571" s="577"/>
      <c r="F571" s="578"/>
      <c r="G571" s="593">
        <f t="shared" si="22"/>
        <v>0</v>
      </c>
    </row>
    <row r="572" spans="1:7" ht="26.4">
      <c r="A572" s="579"/>
      <c r="B572" s="555" t="s">
        <v>12</v>
      </c>
      <c r="C572" s="547" t="s">
        <v>1396</v>
      </c>
      <c r="D572" s="576"/>
      <c r="E572" s="577"/>
      <c r="F572" s="578"/>
      <c r="G572" s="593">
        <f t="shared" si="22"/>
        <v>0</v>
      </c>
    </row>
    <row r="573" spans="1:7" ht="13.2">
      <c r="A573" s="579" t="s">
        <v>1167</v>
      </c>
      <c r="B573" s="555"/>
      <c r="C573" s="592" t="s">
        <v>1398</v>
      </c>
      <c r="D573" s="576"/>
      <c r="E573" s="577"/>
      <c r="F573" s="578"/>
      <c r="G573" s="593">
        <f t="shared" si="22"/>
        <v>0</v>
      </c>
    </row>
    <row r="574" spans="1:7" ht="13.2">
      <c r="A574" s="579" t="s">
        <v>1881</v>
      </c>
      <c r="B574" s="555"/>
      <c r="C574" s="547" t="s">
        <v>1399</v>
      </c>
      <c r="D574" s="576" t="s">
        <v>92</v>
      </c>
      <c r="E574" s="577">
        <v>3</v>
      </c>
      <c r="F574" s="578"/>
      <c r="G574" s="593">
        <f t="shared" si="22"/>
        <v>0</v>
      </c>
    </row>
    <row r="575" spans="1:7" ht="13.2">
      <c r="A575" s="579" t="s">
        <v>1882</v>
      </c>
      <c r="B575" s="555"/>
      <c r="C575" s="547" t="s">
        <v>1400</v>
      </c>
      <c r="D575" s="576" t="s">
        <v>92</v>
      </c>
      <c r="E575" s="577">
        <v>3</v>
      </c>
      <c r="F575" s="578"/>
      <c r="G575" s="593">
        <f t="shared" si="22"/>
        <v>0</v>
      </c>
    </row>
    <row r="576" spans="1:7" ht="13.2">
      <c r="A576" s="579" t="s">
        <v>1883</v>
      </c>
      <c r="B576" s="555"/>
      <c r="C576" s="547" t="s">
        <v>1401</v>
      </c>
      <c r="D576" s="576" t="s">
        <v>92</v>
      </c>
      <c r="E576" s="577">
        <v>1</v>
      </c>
      <c r="F576" s="578"/>
      <c r="G576" s="593">
        <f t="shared" si="22"/>
        <v>0</v>
      </c>
    </row>
    <row r="577" spans="1:7" ht="13.2">
      <c r="A577" s="579" t="s">
        <v>1884</v>
      </c>
      <c r="B577" s="555"/>
      <c r="C577" s="547" t="s">
        <v>1402</v>
      </c>
      <c r="D577" s="576" t="s">
        <v>92</v>
      </c>
      <c r="E577" s="577">
        <v>3</v>
      </c>
      <c r="F577" s="578"/>
      <c r="G577" s="593">
        <f t="shared" si="22"/>
        <v>0</v>
      </c>
    </row>
    <row r="578" spans="1:7" ht="13.2">
      <c r="A578" s="579" t="s">
        <v>1885</v>
      </c>
      <c r="B578" s="555"/>
      <c r="C578" s="547" t="s">
        <v>1403</v>
      </c>
      <c r="D578" s="576" t="s">
        <v>92</v>
      </c>
      <c r="E578" s="577">
        <v>2</v>
      </c>
      <c r="F578" s="578"/>
      <c r="G578" s="593">
        <f t="shared" si="22"/>
        <v>0</v>
      </c>
    </row>
    <row r="579" spans="1:7" ht="13.2">
      <c r="A579" s="579" t="s">
        <v>1886</v>
      </c>
      <c r="B579" s="555"/>
      <c r="C579" s="547" t="s">
        <v>1404</v>
      </c>
      <c r="D579" s="576" t="s">
        <v>92</v>
      </c>
      <c r="E579" s="577">
        <v>3</v>
      </c>
      <c r="F579" s="578"/>
      <c r="G579" s="593">
        <f t="shared" si="22"/>
        <v>0</v>
      </c>
    </row>
    <row r="580" spans="1:7" ht="13.2">
      <c r="A580" s="579" t="s">
        <v>1887</v>
      </c>
      <c r="B580" s="555"/>
      <c r="C580" s="547" t="s">
        <v>1405</v>
      </c>
      <c r="D580" s="576" t="s">
        <v>92</v>
      </c>
      <c r="E580" s="577">
        <v>5</v>
      </c>
      <c r="F580" s="578"/>
      <c r="G580" s="593">
        <f t="shared" si="22"/>
        <v>0</v>
      </c>
    </row>
    <row r="581" spans="1:7" ht="13.2">
      <c r="A581" s="579" t="s">
        <v>1888</v>
      </c>
      <c r="B581" s="555"/>
      <c r="C581" s="547" t="s">
        <v>1406</v>
      </c>
      <c r="D581" s="576" t="s">
        <v>92</v>
      </c>
      <c r="E581" s="577">
        <v>3</v>
      </c>
      <c r="F581" s="578"/>
      <c r="G581" s="593">
        <f t="shared" si="22"/>
        <v>0</v>
      </c>
    </row>
    <row r="582" spans="1:7" ht="13.2">
      <c r="A582" s="579" t="s">
        <v>1889</v>
      </c>
      <c r="B582" s="555"/>
      <c r="C582" s="547" t="s">
        <v>1407</v>
      </c>
      <c r="D582" s="576" t="s">
        <v>92</v>
      </c>
      <c r="E582" s="577">
        <v>6</v>
      </c>
      <c r="F582" s="578"/>
      <c r="G582" s="593">
        <f t="shared" ref="G582:G613" si="23">E582*F582</f>
        <v>0</v>
      </c>
    </row>
    <row r="583" spans="1:7" ht="13.2">
      <c r="A583" s="579" t="s">
        <v>1890</v>
      </c>
      <c r="B583" s="555"/>
      <c r="C583" s="547" t="s">
        <v>1408</v>
      </c>
      <c r="D583" s="576" t="s">
        <v>92</v>
      </c>
      <c r="E583" s="577">
        <v>3</v>
      </c>
      <c r="F583" s="578"/>
      <c r="G583" s="593">
        <f t="shared" si="23"/>
        <v>0</v>
      </c>
    </row>
    <row r="584" spans="1:7" ht="13.2">
      <c r="A584" s="579" t="s">
        <v>1891</v>
      </c>
      <c r="B584" s="555"/>
      <c r="C584" s="547" t="s">
        <v>1409</v>
      </c>
      <c r="D584" s="576" t="s">
        <v>92</v>
      </c>
      <c r="E584" s="577">
        <v>1</v>
      </c>
      <c r="F584" s="578"/>
      <c r="G584" s="593">
        <f t="shared" si="23"/>
        <v>0</v>
      </c>
    </row>
    <row r="585" spans="1:7" ht="13.2">
      <c r="A585" s="579" t="s">
        <v>1892</v>
      </c>
      <c r="B585" s="555"/>
      <c r="C585" s="547" t="s">
        <v>1410</v>
      </c>
      <c r="D585" s="576" t="s">
        <v>92</v>
      </c>
      <c r="E585" s="577">
        <v>3</v>
      </c>
      <c r="F585" s="578"/>
      <c r="G585" s="593">
        <f t="shared" si="23"/>
        <v>0</v>
      </c>
    </row>
    <row r="586" spans="1:7" ht="26.4">
      <c r="A586" s="579" t="s">
        <v>1168</v>
      </c>
      <c r="B586" s="555"/>
      <c r="C586" s="592" t="s">
        <v>1411</v>
      </c>
      <c r="D586" s="576"/>
      <c r="E586" s="577"/>
      <c r="F586" s="578"/>
      <c r="G586" s="593">
        <f t="shared" si="23"/>
        <v>0</v>
      </c>
    </row>
    <row r="587" spans="1:7" ht="13.2">
      <c r="A587" s="579" t="s">
        <v>1893</v>
      </c>
      <c r="B587" s="555"/>
      <c r="C587" s="547" t="s">
        <v>1412</v>
      </c>
      <c r="D587" s="576" t="s">
        <v>92</v>
      </c>
      <c r="E587" s="577">
        <v>5</v>
      </c>
      <c r="F587" s="578"/>
      <c r="G587" s="593">
        <f t="shared" si="23"/>
        <v>0</v>
      </c>
    </row>
    <row r="588" spans="1:7" ht="13.2">
      <c r="A588" s="579" t="s">
        <v>1894</v>
      </c>
      <c r="B588" s="555"/>
      <c r="C588" s="547" t="s">
        <v>1413</v>
      </c>
      <c r="D588" s="576" t="s">
        <v>92</v>
      </c>
      <c r="E588" s="577">
        <v>10</v>
      </c>
      <c r="F588" s="578"/>
      <c r="G588" s="593">
        <f t="shared" si="23"/>
        <v>0</v>
      </c>
    </row>
    <row r="589" spans="1:7" ht="13.2">
      <c r="A589" s="579" t="s">
        <v>1895</v>
      </c>
      <c r="B589" s="555"/>
      <c r="C589" s="547" t="s">
        <v>1414</v>
      </c>
      <c r="D589" s="576" t="s">
        <v>92</v>
      </c>
      <c r="E589" s="577">
        <v>10</v>
      </c>
      <c r="F589" s="578"/>
      <c r="G589" s="593">
        <f t="shared" si="23"/>
        <v>0</v>
      </c>
    </row>
    <row r="590" spans="1:7" ht="26.4">
      <c r="A590" s="579" t="s">
        <v>1169</v>
      </c>
      <c r="B590" s="555"/>
      <c r="C590" s="592" t="s">
        <v>1415</v>
      </c>
      <c r="D590" s="576"/>
      <c r="E590" s="577"/>
      <c r="F590" s="578"/>
      <c r="G590" s="593">
        <f t="shared" si="23"/>
        <v>0</v>
      </c>
    </row>
    <row r="591" spans="1:7" ht="13.2">
      <c r="A591" s="579" t="s">
        <v>1896</v>
      </c>
      <c r="B591" s="555"/>
      <c r="C591" s="547" t="s">
        <v>1416</v>
      </c>
      <c r="D591" s="576" t="s">
        <v>92</v>
      </c>
      <c r="E591" s="577">
        <v>2</v>
      </c>
      <c r="F591" s="578"/>
      <c r="G591" s="593">
        <f t="shared" si="23"/>
        <v>0</v>
      </c>
    </row>
    <row r="592" spans="1:7" ht="13.2">
      <c r="A592" s="579" t="s">
        <v>1897</v>
      </c>
      <c r="B592" s="555"/>
      <c r="C592" s="547" t="s">
        <v>1417</v>
      </c>
      <c r="D592" s="576" t="s">
        <v>92</v>
      </c>
      <c r="E592" s="577">
        <v>2</v>
      </c>
      <c r="F592" s="578"/>
      <c r="G592" s="593">
        <f t="shared" si="23"/>
        <v>0</v>
      </c>
    </row>
    <row r="593" spans="1:7" ht="13.2">
      <c r="A593" s="579" t="s">
        <v>1898</v>
      </c>
      <c r="B593" s="555"/>
      <c r="C593" s="547" t="s">
        <v>1418</v>
      </c>
      <c r="D593" s="576" t="s">
        <v>92</v>
      </c>
      <c r="E593" s="577">
        <v>2</v>
      </c>
      <c r="F593" s="578"/>
      <c r="G593" s="593">
        <f t="shared" si="23"/>
        <v>0</v>
      </c>
    </row>
    <row r="594" spans="1:7" ht="13.2">
      <c r="A594" s="579" t="s">
        <v>1899</v>
      </c>
      <c r="B594" s="555"/>
      <c r="C594" s="547" t="s">
        <v>1419</v>
      </c>
      <c r="D594" s="576" t="s">
        <v>92</v>
      </c>
      <c r="E594" s="577">
        <v>1</v>
      </c>
      <c r="F594" s="578"/>
      <c r="G594" s="593">
        <f t="shared" si="23"/>
        <v>0</v>
      </c>
    </row>
    <row r="595" spans="1:7" ht="13.2">
      <c r="A595" s="579" t="s">
        <v>1900</v>
      </c>
      <c r="B595" s="555"/>
      <c r="C595" s="547" t="s">
        <v>1420</v>
      </c>
      <c r="D595" s="576" t="s">
        <v>92</v>
      </c>
      <c r="E595" s="577">
        <v>2</v>
      </c>
      <c r="F595" s="578"/>
      <c r="G595" s="593">
        <f t="shared" si="23"/>
        <v>0</v>
      </c>
    </row>
    <row r="596" spans="1:7" ht="13.2">
      <c r="A596" s="579" t="s">
        <v>1901</v>
      </c>
      <c r="B596" s="555"/>
      <c r="C596" s="547" t="s">
        <v>1421</v>
      </c>
      <c r="D596" s="576" t="s">
        <v>92</v>
      </c>
      <c r="E596" s="577">
        <v>2</v>
      </c>
      <c r="F596" s="578"/>
      <c r="G596" s="593">
        <f t="shared" si="23"/>
        <v>0</v>
      </c>
    </row>
    <row r="597" spans="1:7" ht="13.2">
      <c r="A597" s="579" t="s">
        <v>1902</v>
      </c>
      <c r="B597" s="555"/>
      <c r="C597" s="547" t="s">
        <v>1422</v>
      </c>
      <c r="D597" s="576" t="s">
        <v>92</v>
      </c>
      <c r="E597" s="577">
        <v>2</v>
      </c>
      <c r="F597" s="578"/>
      <c r="G597" s="593">
        <f t="shared" si="23"/>
        <v>0</v>
      </c>
    </row>
    <row r="598" spans="1:7" ht="13.2">
      <c r="A598" s="579" t="s">
        <v>1903</v>
      </c>
      <c r="B598" s="555"/>
      <c r="C598" s="547" t="s">
        <v>1423</v>
      </c>
      <c r="D598" s="576" t="s">
        <v>92</v>
      </c>
      <c r="E598" s="577">
        <v>1</v>
      </c>
      <c r="F598" s="578"/>
      <c r="G598" s="593">
        <f t="shared" si="23"/>
        <v>0</v>
      </c>
    </row>
    <row r="599" spans="1:7" ht="13.2">
      <c r="A599" s="579" t="s">
        <v>1904</v>
      </c>
      <c r="B599" s="555"/>
      <c r="C599" s="547" t="s">
        <v>1424</v>
      </c>
      <c r="D599" s="576" t="s">
        <v>92</v>
      </c>
      <c r="E599" s="577">
        <v>2</v>
      </c>
      <c r="F599" s="578"/>
      <c r="G599" s="593">
        <f t="shared" si="23"/>
        <v>0</v>
      </c>
    </row>
    <row r="600" spans="1:7" ht="13.2">
      <c r="A600" s="579" t="s">
        <v>1905</v>
      </c>
      <c r="B600" s="555"/>
      <c r="C600" s="547" t="s">
        <v>1425</v>
      </c>
      <c r="D600" s="576" t="s">
        <v>92</v>
      </c>
      <c r="E600" s="577">
        <v>2</v>
      </c>
      <c r="F600" s="578"/>
      <c r="G600" s="593">
        <f t="shared" si="23"/>
        <v>0</v>
      </c>
    </row>
    <row r="601" spans="1:7" ht="13.2">
      <c r="A601" s="579" t="s">
        <v>1906</v>
      </c>
      <c r="B601" s="555"/>
      <c r="C601" s="547" t="s">
        <v>1426</v>
      </c>
      <c r="D601" s="576" t="s">
        <v>92</v>
      </c>
      <c r="E601" s="577">
        <v>2</v>
      </c>
      <c r="F601" s="578"/>
      <c r="G601" s="593">
        <f t="shared" si="23"/>
        <v>0</v>
      </c>
    </row>
    <row r="602" spans="1:7" ht="13.2">
      <c r="A602" s="579" t="s">
        <v>1907</v>
      </c>
      <c r="B602" s="555"/>
      <c r="C602" s="547" t="s">
        <v>1427</v>
      </c>
      <c r="D602" s="576" t="s">
        <v>92</v>
      </c>
      <c r="E602" s="577">
        <v>1</v>
      </c>
      <c r="F602" s="578"/>
      <c r="G602" s="593">
        <f t="shared" si="23"/>
        <v>0</v>
      </c>
    </row>
    <row r="603" spans="1:7" ht="13.2">
      <c r="A603" s="579" t="s">
        <v>1908</v>
      </c>
      <c r="B603" s="555"/>
      <c r="C603" s="547" t="s">
        <v>1428</v>
      </c>
      <c r="D603" s="576" t="s">
        <v>92</v>
      </c>
      <c r="E603" s="577">
        <v>2</v>
      </c>
      <c r="F603" s="578"/>
      <c r="G603" s="593">
        <f t="shared" si="23"/>
        <v>0</v>
      </c>
    </row>
    <row r="604" spans="1:7" ht="13.2">
      <c r="A604" s="579" t="s">
        <v>1909</v>
      </c>
      <c r="B604" s="555"/>
      <c r="C604" s="547" t="s">
        <v>1429</v>
      </c>
      <c r="D604" s="576" t="s">
        <v>92</v>
      </c>
      <c r="E604" s="577">
        <v>2</v>
      </c>
      <c r="F604" s="578"/>
      <c r="G604" s="593">
        <f t="shared" si="23"/>
        <v>0</v>
      </c>
    </row>
    <row r="605" spans="1:7" ht="13.2">
      <c r="A605" s="579" t="s">
        <v>1910</v>
      </c>
      <c r="B605" s="555"/>
      <c r="C605" s="547" t="s">
        <v>1430</v>
      </c>
      <c r="D605" s="576" t="s">
        <v>92</v>
      </c>
      <c r="E605" s="577">
        <v>2</v>
      </c>
      <c r="F605" s="578"/>
      <c r="G605" s="593">
        <f t="shared" si="23"/>
        <v>0</v>
      </c>
    </row>
    <row r="606" spans="1:7" ht="13.2">
      <c r="A606" s="579" t="s">
        <v>1911</v>
      </c>
      <c r="B606" s="555"/>
      <c r="C606" s="547" t="s">
        <v>1431</v>
      </c>
      <c r="D606" s="576" t="s">
        <v>92</v>
      </c>
      <c r="E606" s="577">
        <v>1</v>
      </c>
      <c r="F606" s="578"/>
      <c r="G606" s="593">
        <f t="shared" si="23"/>
        <v>0</v>
      </c>
    </row>
    <row r="607" spans="1:7" ht="13.2">
      <c r="A607" s="579" t="s">
        <v>1170</v>
      </c>
      <c r="B607" s="555"/>
      <c r="C607" s="592" t="s">
        <v>1432</v>
      </c>
      <c r="D607" s="576"/>
      <c r="E607" s="577"/>
      <c r="F607" s="578"/>
      <c r="G607" s="593">
        <f t="shared" si="23"/>
        <v>0</v>
      </c>
    </row>
    <row r="608" spans="1:7" ht="13.2">
      <c r="A608" s="579" t="s">
        <v>1912</v>
      </c>
      <c r="B608" s="555"/>
      <c r="C608" s="547" t="s">
        <v>1433</v>
      </c>
      <c r="D608" s="576" t="s">
        <v>92</v>
      </c>
      <c r="E608" s="577">
        <v>8</v>
      </c>
      <c r="F608" s="578"/>
      <c r="G608" s="593">
        <f t="shared" si="23"/>
        <v>0</v>
      </c>
    </row>
    <row r="609" spans="1:7" ht="13.2">
      <c r="A609" s="579" t="s">
        <v>1913</v>
      </c>
      <c r="B609" s="555"/>
      <c r="C609" s="547" t="s">
        <v>1434</v>
      </c>
      <c r="D609" s="576" t="s">
        <v>92</v>
      </c>
      <c r="E609" s="577">
        <v>4</v>
      </c>
      <c r="F609" s="578"/>
      <c r="G609" s="593">
        <f t="shared" si="23"/>
        <v>0</v>
      </c>
    </row>
    <row r="610" spans="1:7" ht="13.2">
      <c r="A610" s="579" t="s">
        <v>1914</v>
      </c>
      <c r="B610" s="555"/>
      <c r="C610" s="547" t="s">
        <v>1435</v>
      </c>
      <c r="D610" s="576" t="s">
        <v>92</v>
      </c>
      <c r="E610" s="577">
        <v>4</v>
      </c>
      <c r="F610" s="578"/>
      <c r="G610" s="593">
        <f t="shared" si="23"/>
        <v>0</v>
      </c>
    </row>
    <row r="611" spans="1:7" ht="13.2">
      <c r="A611" s="579" t="s">
        <v>1915</v>
      </c>
      <c r="B611" s="555"/>
      <c r="C611" s="547" t="s">
        <v>1436</v>
      </c>
      <c r="D611" s="576" t="s">
        <v>92</v>
      </c>
      <c r="E611" s="577">
        <v>2</v>
      </c>
      <c r="F611" s="578"/>
      <c r="G611" s="593">
        <f t="shared" si="23"/>
        <v>0</v>
      </c>
    </row>
    <row r="612" spans="1:7" ht="13.2">
      <c r="A612" s="591">
        <v>10.6</v>
      </c>
      <c r="B612" s="555"/>
      <c r="C612" s="560" t="s">
        <v>1437</v>
      </c>
      <c r="D612" s="576"/>
      <c r="E612" s="577"/>
      <c r="F612" s="578"/>
      <c r="G612" s="593">
        <f t="shared" si="23"/>
        <v>0</v>
      </c>
    </row>
    <row r="613" spans="1:7" ht="13.2">
      <c r="A613" s="579" t="s">
        <v>1178</v>
      </c>
      <c r="B613" s="555"/>
      <c r="C613" s="547" t="s">
        <v>1438</v>
      </c>
      <c r="D613" s="576"/>
      <c r="E613" s="577"/>
      <c r="F613" s="578"/>
      <c r="G613" s="593">
        <f t="shared" si="23"/>
        <v>0</v>
      </c>
    </row>
    <row r="614" spans="1:7" ht="26.4">
      <c r="A614" s="579" t="s">
        <v>1916</v>
      </c>
      <c r="B614" s="555" t="s">
        <v>1439</v>
      </c>
      <c r="C614" s="547" t="s">
        <v>1440</v>
      </c>
      <c r="D614" s="576" t="s">
        <v>342</v>
      </c>
      <c r="E614" s="577">
        <v>40</v>
      </c>
      <c r="F614" s="578"/>
      <c r="G614" s="593">
        <f t="shared" ref="G614:G616" si="24">E614*F614</f>
        <v>0</v>
      </c>
    </row>
    <row r="615" spans="1:7" ht="13.2">
      <c r="A615" s="591">
        <v>10.7</v>
      </c>
      <c r="B615" s="522"/>
      <c r="C615" s="560" t="s">
        <v>1441</v>
      </c>
      <c r="D615" s="576"/>
      <c r="E615" s="577"/>
      <c r="F615" s="578"/>
      <c r="G615" s="593">
        <f t="shared" si="24"/>
        <v>0</v>
      </c>
    </row>
    <row r="616" spans="1:7" ht="40.200000000000003" thickBot="1">
      <c r="A616" s="635" t="s">
        <v>1827</v>
      </c>
      <c r="B616" s="596"/>
      <c r="C616" s="636" t="s">
        <v>1442</v>
      </c>
      <c r="D616" s="664" t="s">
        <v>92</v>
      </c>
      <c r="E616" s="665">
        <v>6</v>
      </c>
      <c r="F616" s="637"/>
      <c r="G616" s="602">
        <f t="shared" si="24"/>
        <v>0</v>
      </c>
    </row>
    <row r="617" spans="1:7" s="498" customFormat="1" ht="17.25" customHeight="1" thickBot="1">
      <c r="A617" s="495" t="s">
        <v>964</v>
      </c>
      <c r="B617" s="496"/>
      <c r="C617" s="497"/>
      <c r="D617" s="472"/>
      <c r="E617" s="472"/>
      <c r="F617" s="470"/>
      <c r="G617" s="620">
        <f>SUM(G536:G616)</f>
        <v>0</v>
      </c>
    </row>
    <row r="618" spans="1:7" ht="13.2">
      <c r="A618" s="639">
        <v>11</v>
      </c>
      <c r="B618" s="471"/>
      <c r="C618" s="624" t="s">
        <v>1917</v>
      </c>
      <c r="D618" s="640"/>
      <c r="E618" s="640"/>
      <c r="F618" s="641"/>
      <c r="G618" s="642"/>
    </row>
    <row r="619" spans="1:7" ht="26.4">
      <c r="A619" s="591" t="s">
        <v>1215</v>
      </c>
      <c r="B619" s="559" t="s">
        <v>1331</v>
      </c>
      <c r="C619" s="560" t="s">
        <v>612</v>
      </c>
      <c r="D619" s="517"/>
      <c r="E619" s="517"/>
      <c r="F619" s="583"/>
      <c r="G619" s="593"/>
    </row>
    <row r="620" spans="1:7" ht="26.4">
      <c r="A620" s="579" t="s">
        <v>1216</v>
      </c>
      <c r="B620" s="555" t="s">
        <v>613</v>
      </c>
      <c r="C620" s="547" t="s">
        <v>1333</v>
      </c>
      <c r="D620" s="517" t="s">
        <v>5</v>
      </c>
      <c r="E620" s="518">
        <v>113.31999999999994</v>
      </c>
      <c r="F620" s="583"/>
      <c r="G620" s="593">
        <f>E620*F620</f>
        <v>0</v>
      </c>
    </row>
    <row r="621" spans="1:7" ht="13.2">
      <c r="A621" s="579" t="s">
        <v>1217</v>
      </c>
      <c r="B621" s="555"/>
      <c r="C621" s="547" t="s">
        <v>1493</v>
      </c>
      <c r="D621" s="517"/>
      <c r="E621" s="518"/>
      <c r="F621" s="583"/>
      <c r="G621" s="593"/>
    </row>
    <row r="622" spans="1:7" ht="13.2">
      <c r="A622" s="579" t="s">
        <v>1218</v>
      </c>
      <c r="B622" s="555"/>
      <c r="C622" s="547" t="s">
        <v>1495</v>
      </c>
      <c r="D622" s="517"/>
      <c r="E622" s="518"/>
      <c r="F622" s="583"/>
      <c r="G622" s="593"/>
    </row>
    <row r="623" spans="1:7" ht="13.2">
      <c r="A623" s="579" t="s">
        <v>1219</v>
      </c>
      <c r="B623" s="555"/>
      <c r="C623" s="547" t="s">
        <v>1497</v>
      </c>
      <c r="D623" s="517" t="s">
        <v>92</v>
      </c>
      <c r="E623" s="518">
        <v>1</v>
      </c>
      <c r="F623" s="583"/>
      <c r="G623" s="593">
        <f>E623*F623</f>
        <v>0</v>
      </c>
    </row>
    <row r="624" spans="1:7" ht="26.4">
      <c r="A624" s="591" t="s">
        <v>1918</v>
      </c>
      <c r="B624" s="523" t="s">
        <v>1335</v>
      </c>
      <c r="C624" s="560" t="s">
        <v>52</v>
      </c>
      <c r="D624" s="576"/>
      <c r="E624" s="577"/>
      <c r="F624" s="578"/>
      <c r="G624" s="593"/>
    </row>
    <row r="625" spans="1:7" ht="39.6">
      <c r="A625" s="579" t="s">
        <v>1919</v>
      </c>
      <c r="B625" s="555"/>
      <c r="C625" s="547" t="s">
        <v>2692</v>
      </c>
      <c r="D625" s="576"/>
      <c r="E625" s="577"/>
      <c r="F625" s="578"/>
      <c r="G625" s="593"/>
    </row>
    <row r="626" spans="1:7" ht="13.2">
      <c r="A626" s="579"/>
      <c r="B626" s="555"/>
      <c r="C626" s="547" t="s">
        <v>1338</v>
      </c>
      <c r="D626" s="576"/>
      <c r="E626" s="577"/>
      <c r="F626" s="578"/>
      <c r="G626" s="593"/>
    </row>
    <row r="627" spans="1:7" ht="13.2">
      <c r="A627" s="579" t="s">
        <v>1920</v>
      </c>
      <c r="B627" s="555" t="s">
        <v>1340</v>
      </c>
      <c r="C627" s="547" t="s">
        <v>1341</v>
      </c>
      <c r="D627" s="576"/>
      <c r="E627" s="577"/>
      <c r="F627" s="578"/>
      <c r="G627" s="593"/>
    </row>
    <row r="628" spans="1:7" ht="13.2">
      <c r="A628" s="579" t="s">
        <v>1921</v>
      </c>
      <c r="B628" s="555"/>
      <c r="C628" s="547" t="s">
        <v>1343</v>
      </c>
      <c r="D628" s="576" t="s">
        <v>5</v>
      </c>
      <c r="E628" s="577">
        <v>941.55</v>
      </c>
      <c r="F628" s="578"/>
      <c r="G628" s="593">
        <f t="shared" ref="G628:G639" si="25">E628*F628</f>
        <v>0</v>
      </c>
    </row>
    <row r="629" spans="1:7" ht="13.2">
      <c r="A629" s="579" t="s">
        <v>1922</v>
      </c>
      <c r="B629" s="555"/>
      <c r="C629" s="547" t="s">
        <v>1345</v>
      </c>
      <c r="D629" s="576" t="s">
        <v>5</v>
      </c>
      <c r="E629" s="577">
        <v>80</v>
      </c>
      <c r="F629" s="578"/>
      <c r="G629" s="593">
        <f t="shared" si="25"/>
        <v>0</v>
      </c>
    </row>
    <row r="630" spans="1:7" ht="13.2">
      <c r="A630" s="579" t="s">
        <v>1923</v>
      </c>
      <c r="B630" s="555"/>
      <c r="C630" s="547" t="s">
        <v>1347</v>
      </c>
      <c r="D630" s="576" t="s">
        <v>5</v>
      </c>
      <c r="E630" s="577">
        <v>65</v>
      </c>
      <c r="F630" s="578"/>
      <c r="G630" s="593">
        <f t="shared" si="25"/>
        <v>0</v>
      </c>
    </row>
    <row r="631" spans="1:7" ht="13.2">
      <c r="A631" s="579"/>
      <c r="B631" s="555"/>
      <c r="C631" s="547" t="s">
        <v>1499</v>
      </c>
      <c r="D631" s="576"/>
      <c r="E631" s="577"/>
      <c r="F631" s="578"/>
      <c r="G631" s="593">
        <f t="shared" si="25"/>
        <v>0</v>
      </c>
    </row>
    <row r="632" spans="1:7" ht="13.2">
      <c r="A632" s="579" t="s">
        <v>1924</v>
      </c>
      <c r="B632" s="555" t="s">
        <v>1350</v>
      </c>
      <c r="C632" s="547" t="s">
        <v>1351</v>
      </c>
      <c r="D632" s="576" t="s">
        <v>342</v>
      </c>
      <c r="E632" s="577">
        <v>363.09</v>
      </c>
      <c r="F632" s="578"/>
      <c r="G632" s="593">
        <f t="shared" si="25"/>
        <v>0</v>
      </c>
    </row>
    <row r="633" spans="1:7" ht="13.2">
      <c r="A633" s="579" t="s">
        <v>1925</v>
      </c>
      <c r="B633" s="555" t="s">
        <v>1353</v>
      </c>
      <c r="C633" s="547" t="s">
        <v>1354</v>
      </c>
      <c r="D633" s="576" t="s">
        <v>342</v>
      </c>
      <c r="E633" s="577">
        <v>380</v>
      </c>
      <c r="F633" s="578"/>
      <c r="G633" s="593">
        <f t="shared" si="25"/>
        <v>0</v>
      </c>
    </row>
    <row r="634" spans="1:7" ht="39.6">
      <c r="A634" s="579" t="s">
        <v>1926</v>
      </c>
      <c r="B634" s="555"/>
      <c r="C634" s="547" t="s">
        <v>1356</v>
      </c>
      <c r="D634" s="576" t="s">
        <v>342</v>
      </c>
      <c r="E634" s="577">
        <v>25</v>
      </c>
      <c r="F634" s="578"/>
      <c r="G634" s="593">
        <f t="shared" si="25"/>
        <v>0</v>
      </c>
    </row>
    <row r="635" spans="1:7" ht="13.2">
      <c r="A635" s="579" t="s">
        <v>1927</v>
      </c>
      <c r="B635" s="555" t="s">
        <v>1358</v>
      </c>
      <c r="C635" s="547" t="s">
        <v>1359</v>
      </c>
      <c r="D635" s="576" t="s">
        <v>342</v>
      </c>
      <c r="E635" s="577">
        <v>40.199999999999989</v>
      </c>
      <c r="F635" s="578"/>
      <c r="G635" s="593">
        <f t="shared" si="25"/>
        <v>0</v>
      </c>
    </row>
    <row r="636" spans="1:7" ht="13.2">
      <c r="A636" s="579" t="s">
        <v>1928</v>
      </c>
      <c r="B636" s="555" t="s">
        <v>1358</v>
      </c>
      <c r="C636" s="547" t="s">
        <v>1361</v>
      </c>
      <c r="D636" s="576" t="s">
        <v>342</v>
      </c>
      <c r="E636" s="577">
        <v>900</v>
      </c>
      <c r="F636" s="578"/>
      <c r="G636" s="593">
        <f t="shared" si="25"/>
        <v>0</v>
      </c>
    </row>
    <row r="637" spans="1:7" ht="26.4">
      <c r="A637" s="579" t="s">
        <v>1929</v>
      </c>
      <c r="B637" s="555" t="s">
        <v>1363</v>
      </c>
      <c r="C637" s="547" t="s">
        <v>1364</v>
      </c>
      <c r="D637" s="576" t="s">
        <v>5</v>
      </c>
      <c r="E637" s="577">
        <v>1250</v>
      </c>
      <c r="F637" s="578"/>
      <c r="G637" s="593">
        <f t="shared" si="25"/>
        <v>0</v>
      </c>
    </row>
    <row r="638" spans="1:7" ht="26.4">
      <c r="A638" s="579" t="s">
        <v>1930</v>
      </c>
      <c r="B638" s="555" t="s">
        <v>1365</v>
      </c>
      <c r="C638" s="547" t="s">
        <v>1506</v>
      </c>
      <c r="D638" s="576" t="s">
        <v>342</v>
      </c>
      <c r="E638" s="577">
        <v>20</v>
      </c>
      <c r="F638" s="578"/>
      <c r="G638" s="593">
        <f t="shared" si="25"/>
        <v>0</v>
      </c>
    </row>
    <row r="639" spans="1:7" ht="26.4">
      <c r="A639" s="579" t="s">
        <v>1931</v>
      </c>
      <c r="B639" s="555" t="s">
        <v>1365</v>
      </c>
      <c r="C639" s="547" t="s">
        <v>1366</v>
      </c>
      <c r="D639" s="576" t="s">
        <v>121</v>
      </c>
      <c r="E639" s="577">
        <v>1</v>
      </c>
      <c r="F639" s="578"/>
      <c r="G639" s="593">
        <f t="shared" si="25"/>
        <v>0</v>
      </c>
    </row>
    <row r="640" spans="1:7" ht="26.4">
      <c r="A640" s="591" t="s">
        <v>1932</v>
      </c>
      <c r="B640" s="559" t="s">
        <v>1368</v>
      </c>
      <c r="C640" s="560" t="s">
        <v>1369</v>
      </c>
      <c r="D640" s="576"/>
      <c r="E640" s="577"/>
      <c r="F640" s="578"/>
      <c r="G640" s="593"/>
    </row>
    <row r="641" spans="1:7" ht="26.4">
      <c r="A641" s="579"/>
      <c r="B641" s="555"/>
      <c r="C641" s="547" t="s">
        <v>1370</v>
      </c>
      <c r="D641" s="576"/>
      <c r="E641" s="577"/>
      <c r="F641" s="578"/>
      <c r="G641" s="593"/>
    </row>
    <row r="642" spans="1:7" ht="13.2">
      <c r="A642" s="579" t="s">
        <v>1933</v>
      </c>
      <c r="B642" s="555" t="s">
        <v>9</v>
      </c>
      <c r="C642" s="547" t="s">
        <v>1372</v>
      </c>
      <c r="D642" s="576" t="s">
        <v>342</v>
      </c>
      <c r="E642" s="577">
        <v>264.45999999999998</v>
      </c>
      <c r="F642" s="578"/>
      <c r="G642" s="593">
        <f t="shared" ref="G642:G673" si="26">E642*F642</f>
        <v>0</v>
      </c>
    </row>
    <row r="643" spans="1:7" ht="13.2">
      <c r="A643" s="579" t="s">
        <v>1934</v>
      </c>
      <c r="B643" s="555" t="s">
        <v>1374</v>
      </c>
      <c r="C643" s="547" t="s">
        <v>1375</v>
      </c>
      <c r="D643" s="576" t="s">
        <v>342</v>
      </c>
      <c r="E643" s="577">
        <v>66.5</v>
      </c>
      <c r="F643" s="578"/>
      <c r="G643" s="593">
        <f t="shared" si="26"/>
        <v>0</v>
      </c>
    </row>
    <row r="644" spans="1:7" ht="26.4">
      <c r="A644" s="579"/>
      <c r="B644" s="555"/>
      <c r="C644" s="547" t="s">
        <v>1376</v>
      </c>
      <c r="D644" s="576"/>
      <c r="E644" s="577"/>
      <c r="F644" s="578"/>
      <c r="G644" s="593">
        <f t="shared" si="26"/>
        <v>0</v>
      </c>
    </row>
    <row r="645" spans="1:7" ht="13.2">
      <c r="A645" s="579" t="s">
        <v>1935</v>
      </c>
      <c r="B645" s="555" t="s">
        <v>9</v>
      </c>
      <c r="C645" s="547" t="s">
        <v>1223</v>
      </c>
      <c r="D645" s="576" t="s">
        <v>342</v>
      </c>
      <c r="E645" s="577">
        <v>250</v>
      </c>
      <c r="F645" s="578"/>
      <c r="G645" s="593">
        <f t="shared" si="26"/>
        <v>0</v>
      </c>
    </row>
    <row r="646" spans="1:7" ht="13.2">
      <c r="A646" s="579" t="s">
        <v>1936</v>
      </c>
      <c r="B646" s="555" t="s">
        <v>1374</v>
      </c>
      <c r="C646" s="547" t="s">
        <v>1375</v>
      </c>
      <c r="D646" s="576" t="s">
        <v>342</v>
      </c>
      <c r="E646" s="577">
        <v>70</v>
      </c>
      <c r="F646" s="578"/>
      <c r="G646" s="593">
        <f t="shared" si="26"/>
        <v>0</v>
      </c>
    </row>
    <row r="647" spans="1:7" ht="26.4">
      <c r="A647" s="579" t="s">
        <v>1937</v>
      </c>
      <c r="B647" s="555" t="s">
        <v>1224</v>
      </c>
      <c r="C647" s="547" t="s">
        <v>1380</v>
      </c>
      <c r="D647" s="576" t="s">
        <v>342</v>
      </c>
      <c r="E647" s="577">
        <v>88.960000000000008</v>
      </c>
      <c r="F647" s="578"/>
      <c r="G647" s="593">
        <f t="shared" si="26"/>
        <v>0</v>
      </c>
    </row>
    <row r="648" spans="1:7" ht="26.4">
      <c r="A648" s="591" t="s">
        <v>1938</v>
      </c>
      <c r="B648" s="559" t="s">
        <v>1382</v>
      </c>
      <c r="C648" s="560" t="s">
        <v>1383</v>
      </c>
      <c r="D648" s="576"/>
      <c r="E648" s="577"/>
      <c r="F648" s="578"/>
      <c r="G648" s="593">
        <f t="shared" si="26"/>
        <v>0</v>
      </c>
    </row>
    <row r="649" spans="1:7" ht="13.2">
      <c r="A649" s="579" t="s">
        <v>1939</v>
      </c>
      <c r="B649" s="555"/>
      <c r="C649" s="547" t="s">
        <v>1514</v>
      </c>
      <c r="D649" s="576"/>
      <c r="E649" s="577"/>
      <c r="F649" s="578"/>
      <c r="G649" s="593">
        <f t="shared" si="26"/>
        <v>0</v>
      </c>
    </row>
    <row r="650" spans="1:7" ht="26.4">
      <c r="A650" s="579"/>
      <c r="B650" s="555" t="s">
        <v>9</v>
      </c>
      <c r="C650" s="547" t="s">
        <v>1515</v>
      </c>
      <c r="D650" s="576"/>
      <c r="E650" s="577"/>
      <c r="F650" s="578"/>
      <c r="G650" s="593">
        <f t="shared" si="26"/>
        <v>0</v>
      </c>
    </row>
    <row r="651" spans="1:7" ht="13.2">
      <c r="A651" s="579" t="s">
        <v>1940</v>
      </c>
      <c r="B651" s="555"/>
      <c r="C651" s="521" t="s">
        <v>1516</v>
      </c>
      <c r="D651" s="576" t="s">
        <v>5</v>
      </c>
      <c r="E651" s="577">
        <v>313.32</v>
      </c>
      <c r="F651" s="578"/>
      <c r="G651" s="593">
        <f t="shared" si="26"/>
        <v>0</v>
      </c>
    </row>
    <row r="652" spans="1:7" ht="26.4">
      <c r="A652" s="591" t="s">
        <v>1941</v>
      </c>
      <c r="B652" s="559" t="s">
        <v>1382</v>
      </c>
      <c r="C652" s="560" t="s">
        <v>1395</v>
      </c>
      <c r="D652" s="576"/>
      <c r="E652" s="577"/>
      <c r="F652" s="578"/>
      <c r="G652" s="593">
        <f t="shared" si="26"/>
        <v>0</v>
      </c>
    </row>
    <row r="653" spans="1:7" ht="26.4">
      <c r="A653" s="579" t="s">
        <v>1942</v>
      </c>
      <c r="B653" s="555"/>
      <c r="C653" s="592" t="s">
        <v>1686</v>
      </c>
      <c r="D653" s="576"/>
      <c r="E653" s="577"/>
      <c r="F653" s="578"/>
      <c r="G653" s="593">
        <f t="shared" si="26"/>
        <v>0</v>
      </c>
    </row>
    <row r="654" spans="1:7" ht="13.2">
      <c r="A654" s="579" t="s">
        <v>1943</v>
      </c>
      <c r="B654" s="555"/>
      <c r="C654" s="547" t="s">
        <v>1687</v>
      </c>
      <c r="D654" s="576" t="s">
        <v>92</v>
      </c>
      <c r="E654" s="577">
        <v>2</v>
      </c>
      <c r="F654" s="578"/>
      <c r="G654" s="593">
        <f t="shared" si="26"/>
        <v>0</v>
      </c>
    </row>
    <row r="655" spans="1:7" ht="13.2">
      <c r="A655" s="579" t="s">
        <v>1944</v>
      </c>
      <c r="B655" s="555"/>
      <c r="C655" s="547" t="s">
        <v>1688</v>
      </c>
      <c r="D655" s="576" t="s">
        <v>92</v>
      </c>
      <c r="E655" s="577">
        <v>4</v>
      </c>
      <c r="F655" s="578"/>
      <c r="G655" s="593">
        <f t="shared" si="26"/>
        <v>0</v>
      </c>
    </row>
    <row r="656" spans="1:7" ht="52.8">
      <c r="A656" s="579" t="s">
        <v>1945</v>
      </c>
      <c r="B656" s="555"/>
      <c r="C656" s="547" t="s">
        <v>1557</v>
      </c>
      <c r="D656" s="517"/>
      <c r="E656" s="518"/>
      <c r="F656" s="583"/>
      <c r="G656" s="593">
        <f t="shared" si="26"/>
        <v>0</v>
      </c>
    </row>
    <row r="657" spans="1:7" ht="13.2">
      <c r="A657" s="579" t="s">
        <v>1946</v>
      </c>
      <c r="B657" s="555"/>
      <c r="C657" s="547" t="s">
        <v>1552</v>
      </c>
      <c r="D657" s="517" t="s">
        <v>1536</v>
      </c>
      <c r="E657" s="518">
        <v>6</v>
      </c>
      <c r="F657" s="583"/>
      <c r="G657" s="593">
        <f t="shared" si="26"/>
        <v>0</v>
      </c>
    </row>
    <row r="658" spans="1:7" ht="13.2">
      <c r="A658" s="579" t="s">
        <v>1947</v>
      </c>
      <c r="B658" s="555"/>
      <c r="C658" s="547" t="s">
        <v>1553</v>
      </c>
      <c r="D658" s="517" t="s">
        <v>1536</v>
      </c>
      <c r="E658" s="518">
        <v>6</v>
      </c>
      <c r="F658" s="583"/>
      <c r="G658" s="593">
        <f t="shared" si="26"/>
        <v>0</v>
      </c>
    </row>
    <row r="659" spans="1:7" ht="13.2">
      <c r="A659" s="579" t="s">
        <v>1948</v>
      </c>
      <c r="B659" s="555"/>
      <c r="C659" s="547" t="s">
        <v>1556</v>
      </c>
      <c r="D659" s="517" t="s">
        <v>1536</v>
      </c>
      <c r="E659" s="518">
        <v>3</v>
      </c>
      <c r="F659" s="583"/>
      <c r="G659" s="593">
        <f t="shared" si="26"/>
        <v>0</v>
      </c>
    </row>
    <row r="660" spans="1:7" ht="13.2">
      <c r="A660" s="579" t="s">
        <v>1949</v>
      </c>
      <c r="B660" s="555"/>
      <c r="C660" s="547" t="s">
        <v>1539</v>
      </c>
      <c r="D660" s="517" t="s">
        <v>1536</v>
      </c>
      <c r="E660" s="518">
        <v>3</v>
      </c>
      <c r="F660" s="583"/>
      <c r="G660" s="593">
        <f t="shared" si="26"/>
        <v>0</v>
      </c>
    </row>
    <row r="661" spans="1:7" ht="13.2">
      <c r="A661" s="579" t="s">
        <v>1950</v>
      </c>
      <c r="B661" s="555"/>
      <c r="C661" s="547" t="s">
        <v>1555</v>
      </c>
      <c r="D661" s="517" t="s">
        <v>1536</v>
      </c>
      <c r="E661" s="518">
        <v>6</v>
      </c>
      <c r="F661" s="583"/>
      <c r="G661" s="593">
        <f t="shared" si="26"/>
        <v>0</v>
      </c>
    </row>
    <row r="662" spans="1:7" ht="13.2">
      <c r="A662" s="579" t="s">
        <v>1951</v>
      </c>
      <c r="B662" s="555"/>
      <c r="C662" s="547" t="s">
        <v>1554</v>
      </c>
      <c r="D662" s="517" t="s">
        <v>1536</v>
      </c>
      <c r="E662" s="518">
        <v>3</v>
      </c>
      <c r="F662" s="583"/>
      <c r="G662" s="593">
        <f t="shared" si="26"/>
        <v>0</v>
      </c>
    </row>
    <row r="663" spans="1:7" ht="13.2">
      <c r="A663" s="579" t="s">
        <v>1952</v>
      </c>
      <c r="B663" s="555"/>
      <c r="C663" s="547" t="s">
        <v>1540</v>
      </c>
      <c r="D663" s="517" t="s">
        <v>1536</v>
      </c>
      <c r="E663" s="518">
        <v>3</v>
      </c>
      <c r="F663" s="583"/>
      <c r="G663" s="593">
        <f t="shared" si="26"/>
        <v>0</v>
      </c>
    </row>
    <row r="664" spans="1:7" ht="13.2">
      <c r="A664" s="579" t="s">
        <v>1953</v>
      </c>
      <c r="B664" s="555"/>
      <c r="C664" s="547" t="s">
        <v>1541</v>
      </c>
      <c r="D664" s="517" t="s">
        <v>1536</v>
      </c>
      <c r="E664" s="518">
        <v>3</v>
      </c>
      <c r="F664" s="583"/>
      <c r="G664" s="593">
        <f t="shared" si="26"/>
        <v>0</v>
      </c>
    </row>
    <row r="665" spans="1:7" ht="13.2">
      <c r="A665" s="579" t="s">
        <v>1954</v>
      </c>
      <c r="B665" s="555"/>
      <c r="C665" s="547" t="s">
        <v>1542</v>
      </c>
      <c r="D665" s="517" t="s">
        <v>1536</v>
      </c>
      <c r="E665" s="518">
        <v>3</v>
      </c>
      <c r="F665" s="583"/>
      <c r="G665" s="593">
        <f t="shared" si="26"/>
        <v>0</v>
      </c>
    </row>
    <row r="666" spans="1:7" ht="13.2">
      <c r="A666" s="579" t="s">
        <v>1955</v>
      </c>
      <c r="B666" s="555"/>
      <c r="C666" s="547" t="s">
        <v>1543</v>
      </c>
      <c r="D666" s="517" t="s">
        <v>92</v>
      </c>
      <c r="E666" s="518">
        <v>3</v>
      </c>
      <c r="F666" s="583"/>
      <c r="G666" s="593">
        <f t="shared" si="26"/>
        <v>0</v>
      </c>
    </row>
    <row r="667" spans="1:7" ht="66">
      <c r="A667" s="579" t="s">
        <v>1956</v>
      </c>
      <c r="B667" s="555"/>
      <c r="C667" s="547" t="s">
        <v>2693</v>
      </c>
      <c r="D667" s="517"/>
      <c r="E667" s="518"/>
      <c r="F667" s="583"/>
      <c r="G667" s="593">
        <f t="shared" si="26"/>
        <v>0</v>
      </c>
    </row>
    <row r="668" spans="1:7" ht="13.2">
      <c r="A668" s="579" t="s">
        <v>1957</v>
      </c>
      <c r="B668" s="555"/>
      <c r="C668" s="547" t="s">
        <v>2636</v>
      </c>
      <c r="D668" s="517" t="s">
        <v>1536</v>
      </c>
      <c r="E668" s="518">
        <v>3</v>
      </c>
      <c r="F668" s="583"/>
      <c r="G668" s="593">
        <f t="shared" si="26"/>
        <v>0</v>
      </c>
    </row>
    <row r="669" spans="1:7" ht="13.2">
      <c r="A669" s="579" t="s">
        <v>1958</v>
      </c>
      <c r="B669" s="555"/>
      <c r="C669" s="547" t="s">
        <v>2637</v>
      </c>
      <c r="D669" s="517" t="s">
        <v>1536</v>
      </c>
      <c r="E669" s="518">
        <v>3</v>
      </c>
      <c r="F669" s="583"/>
      <c r="G669" s="593">
        <f t="shared" si="26"/>
        <v>0</v>
      </c>
    </row>
    <row r="670" spans="1:7" ht="13.2">
      <c r="A670" s="579" t="s">
        <v>2228</v>
      </c>
      <c r="B670" s="555"/>
      <c r="C670" s="547" t="s">
        <v>1546</v>
      </c>
      <c r="D670" s="517" t="s">
        <v>1536</v>
      </c>
      <c r="E670" s="518">
        <v>1</v>
      </c>
      <c r="F670" s="583"/>
      <c r="G670" s="593">
        <f t="shared" si="26"/>
        <v>0</v>
      </c>
    </row>
    <row r="671" spans="1:7" ht="51.75" customHeight="1">
      <c r="A671" s="579" t="s">
        <v>1959</v>
      </c>
      <c r="B671" s="555"/>
      <c r="C671" s="547" t="s">
        <v>1547</v>
      </c>
      <c r="D671" s="517"/>
      <c r="E671" s="518"/>
      <c r="F671" s="583"/>
      <c r="G671" s="593">
        <f t="shared" si="26"/>
        <v>0</v>
      </c>
    </row>
    <row r="672" spans="1:7" ht="13.2">
      <c r="A672" s="579" t="s">
        <v>1960</v>
      </c>
      <c r="B672" s="555"/>
      <c r="C672" s="547" t="s">
        <v>1548</v>
      </c>
      <c r="D672" s="517" t="s">
        <v>1536</v>
      </c>
      <c r="E672" s="518">
        <v>1</v>
      </c>
      <c r="F672" s="583"/>
      <c r="G672" s="593">
        <f t="shared" si="26"/>
        <v>0</v>
      </c>
    </row>
    <row r="673" spans="1:7" ht="13.2">
      <c r="A673" s="579" t="s">
        <v>1961</v>
      </c>
      <c r="B673" s="555"/>
      <c r="C673" s="547" t="s">
        <v>1549</v>
      </c>
      <c r="D673" s="517" t="s">
        <v>1536</v>
      </c>
      <c r="E673" s="518">
        <v>3</v>
      </c>
      <c r="F673" s="583"/>
      <c r="G673" s="593">
        <f t="shared" si="26"/>
        <v>0</v>
      </c>
    </row>
    <row r="674" spans="1:7" ht="72" customHeight="1">
      <c r="A674" s="579" t="s">
        <v>1962</v>
      </c>
      <c r="B674" s="555"/>
      <c r="C674" s="547" t="s">
        <v>2694</v>
      </c>
      <c r="D674" s="517"/>
      <c r="E674" s="518"/>
      <c r="F674" s="583"/>
      <c r="G674" s="593">
        <f t="shared" ref="G674:G705" si="27">E674*F674</f>
        <v>0</v>
      </c>
    </row>
    <row r="675" spans="1:7" ht="13.2">
      <c r="A675" s="579" t="s">
        <v>1963</v>
      </c>
      <c r="B675" s="555"/>
      <c r="C675" s="547" t="s">
        <v>1548</v>
      </c>
      <c r="D675" s="517" t="s">
        <v>1536</v>
      </c>
      <c r="E675" s="518">
        <v>1</v>
      </c>
      <c r="F675" s="583"/>
      <c r="G675" s="593">
        <f t="shared" si="27"/>
        <v>0</v>
      </c>
    </row>
    <row r="676" spans="1:7" ht="13.2">
      <c r="A676" s="579" t="s">
        <v>1964</v>
      </c>
      <c r="B676" s="555"/>
      <c r="C676" s="547" t="s">
        <v>1551</v>
      </c>
      <c r="D676" s="517" t="s">
        <v>1536</v>
      </c>
      <c r="E676" s="518">
        <v>3</v>
      </c>
      <c r="F676" s="583"/>
      <c r="G676" s="593">
        <f t="shared" si="27"/>
        <v>0</v>
      </c>
    </row>
    <row r="677" spans="1:7" ht="26.4">
      <c r="A677" s="579" t="s">
        <v>1965</v>
      </c>
      <c r="B677" s="555"/>
      <c r="C677" s="592" t="s">
        <v>1689</v>
      </c>
      <c r="D677" s="576"/>
      <c r="E677" s="577"/>
      <c r="F677" s="578"/>
      <c r="G677" s="593">
        <f t="shared" si="27"/>
        <v>0</v>
      </c>
    </row>
    <row r="678" spans="1:7" ht="13.2">
      <c r="A678" s="579" t="s">
        <v>1966</v>
      </c>
      <c r="B678" s="555"/>
      <c r="C678" s="547" t="s">
        <v>1690</v>
      </c>
      <c r="D678" s="576" t="s">
        <v>92</v>
      </c>
      <c r="E678" s="577">
        <v>32</v>
      </c>
      <c r="F678" s="578"/>
      <c r="G678" s="593">
        <f t="shared" si="27"/>
        <v>0</v>
      </c>
    </row>
    <row r="679" spans="1:7" ht="13.2">
      <c r="A679" s="591">
        <v>11.6</v>
      </c>
      <c r="B679" s="522"/>
      <c r="C679" s="560" t="s">
        <v>1521</v>
      </c>
      <c r="D679" s="576"/>
      <c r="E679" s="577"/>
      <c r="F679" s="578"/>
      <c r="G679" s="593">
        <f t="shared" si="27"/>
        <v>0</v>
      </c>
    </row>
    <row r="680" spans="1:7" ht="39.6">
      <c r="A680" s="579" t="s">
        <v>1967</v>
      </c>
      <c r="B680" s="555"/>
      <c r="C680" s="547" t="s">
        <v>1522</v>
      </c>
      <c r="D680" s="576" t="s">
        <v>92</v>
      </c>
      <c r="E680" s="577">
        <v>16</v>
      </c>
      <c r="F680" s="578"/>
      <c r="G680" s="593">
        <f t="shared" si="27"/>
        <v>0</v>
      </c>
    </row>
    <row r="681" spans="1:7" ht="13.2">
      <c r="A681" s="591">
        <v>11.7</v>
      </c>
      <c r="B681" s="522"/>
      <c r="C681" s="560" t="s">
        <v>1523</v>
      </c>
      <c r="D681" s="576"/>
      <c r="E681" s="577"/>
      <c r="F681" s="578"/>
      <c r="G681" s="593">
        <f t="shared" si="27"/>
        <v>0</v>
      </c>
    </row>
    <row r="682" spans="1:7" ht="39.6">
      <c r="A682" s="579" t="s">
        <v>1968</v>
      </c>
      <c r="B682" s="555"/>
      <c r="C682" s="547" t="s">
        <v>1442</v>
      </c>
      <c r="D682" s="576" t="s">
        <v>178</v>
      </c>
      <c r="E682" s="577">
        <v>1</v>
      </c>
      <c r="F682" s="578">
        <v>50000</v>
      </c>
      <c r="G682" s="593">
        <f t="shared" si="27"/>
        <v>50000</v>
      </c>
    </row>
    <row r="683" spans="1:7" ht="26.4">
      <c r="A683" s="574" t="s">
        <v>1206</v>
      </c>
      <c r="B683" s="541" t="s">
        <v>51</v>
      </c>
      <c r="C683" s="542" t="s">
        <v>1533</v>
      </c>
      <c r="D683" s="543"/>
      <c r="E683" s="567"/>
      <c r="F683" s="528"/>
      <c r="G683" s="593">
        <f t="shared" si="27"/>
        <v>0</v>
      </c>
    </row>
    <row r="684" spans="1:7" ht="13.2">
      <c r="A684" s="574" t="s">
        <v>1969</v>
      </c>
      <c r="B684" s="541"/>
      <c r="C684" s="542" t="s">
        <v>52</v>
      </c>
      <c r="D684" s="543"/>
      <c r="E684" s="567"/>
      <c r="F684" s="528"/>
      <c r="G684" s="593">
        <f t="shared" si="27"/>
        <v>0</v>
      </c>
    </row>
    <row r="685" spans="1:7" ht="13.2">
      <c r="A685" s="566" t="s">
        <v>1970</v>
      </c>
      <c r="B685" s="541" t="s">
        <v>14</v>
      </c>
      <c r="C685" s="561" t="s">
        <v>53</v>
      </c>
      <c r="D685" s="557" t="s">
        <v>359</v>
      </c>
      <c r="E685" s="558">
        <v>30</v>
      </c>
      <c r="F685" s="528"/>
      <c r="G685" s="593">
        <f t="shared" si="27"/>
        <v>0</v>
      </c>
    </row>
    <row r="686" spans="1:7" ht="26.4">
      <c r="A686" s="566" t="s">
        <v>1971</v>
      </c>
      <c r="B686" s="541"/>
      <c r="C686" s="561" t="s">
        <v>54</v>
      </c>
      <c r="D686" s="557" t="s">
        <v>342</v>
      </c>
      <c r="E686" s="558">
        <v>70</v>
      </c>
      <c r="F686" s="528"/>
      <c r="G686" s="593">
        <f t="shared" si="27"/>
        <v>0</v>
      </c>
    </row>
    <row r="687" spans="1:7" ht="13.2">
      <c r="A687" s="566"/>
      <c r="B687" s="541"/>
      <c r="C687" s="561" t="s">
        <v>55</v>
      </c>
      <c r="D687" s="543"/>
      <c r="E687" s="567"/>
      <c r="F687" s="528"/>
      <c r="G687" s="593">
        <f t="shared" si="27"/>
        <v>0</v>
      </c>
    </row>
    <row r="688" spans="1:7" ht="13.2">
      <c r="A688" s="566" t="s">
        <v>1972</v>
      </c>
      <c r="B688" s="541"/>
      <c r="C688" s="561" t="s">
        <v>57</v>
      </c>
      <c r="D688" s="557" t="s">
        <v>342</v>
      </c>
      <c r="E688" s="558">
        <v>20</v>
      </c>
      <c r="F688" s="528"/>
      <c r="G688" s="593">
        <f t="shared" si="27"/>
        <v>0</v>
      </c>
    </row>
    <row r="689" spans="1:7" ht="13.2">
      <c r="A689" s="566" t="s">
        <v>1973</v>
      </c>
      <c r="B689" s="541"/>
      <c r="C689" s="561" t="s">
        <v>56</v>
      </c>
      <c r="D689" s="557" t="s">
        <v>342</v>
      </c>
      <c r="E689" s="558">
        <v>10</v>
      </c>
      <c r="F689" s="528"/>
      <c r="G689" s="593">
        <f t="shared" si="27"/>
        <v>0</v>
      </c>
    </row>
    <row r="690" spans="1:7" ht="13.2">
      <c r="A690" s="566" t="s">
        <v>1974</v>
      </c>
      <c r="B690" s="541" t="s">
        <v>30</v>
      </c>
      <c r="C690" s="561" t="s">
        <v>60</v>
      </c>
      <c r="D690" s="557"/>
      <c r="E690" s="558"/>
      <c r="F690" s="528"/>
      <c r="G690" s="593">
        <f t="shared" si="27"/>
        <v>0</v>
      </c>
    </row>
    <row r="691" spans="1:7" ht="26.4">
      <c r="A691" s="566" t="s">
        <v>1975</v>
      </c>
      <c r="B691" s="541"/>
      <c r="C691" s="561" t="s">
        <v>61</v>
      </c>
      <c r="D691" s="557" t="s">
        <v>342</v>
      </c>
      <c r="E691" s="558">
        <v>20</v>
      </c>
      <c r="F691" s="528"/>
      <c r="G691" s="593">
        <f t="shared" si="27"/>
        <v>0</v>
      </c>
    </row>
    <row r="692" spans="1:7" ht="13.2">
      <c r="A692" s="566"/>
      <c r="B692" s="541"/>
      <c r="C692" s="561" t="s">
        <v>62</v>
      </c>
      <c r="D692" s="543"/>
      <c r="E692" s="567"/>
      <c r="F692" s="528"/>
      <c r="G692" s="593">
        <f t="shared" si="27"/>
        <v>0</v>
      </c>
    </row>
    <row r="693" spans="1:7" ht="13.2">
      <c r="A693" s="566" t="s">
        <v>1976</v>
      </c>
      <c r="B693" s="541"/>
      <c r="C693" s="561" t="s">
        <v>57</v>
      </c>
      <c r="D693" s="557" t="s">
        <v>342</v>
      </c>
      <c r="E693" s="558">
        <v>5</v>
      </c>
      <c r="F693" s="528"/>
      <c r="G693" s="593">
        <f t="shared" si="27"/>
        <v>0</v>
      </c>
    </row>
    <row r="694" spans="1:7" ht="13.2">
      <c r="A694" s="566" t="s">
        <v>1977</v>
      </c>
      <c r="B694" s="541"/>
      <c r="C694" s="561" t="s">
        <v>56</v>
      </c>
      <c r="D694" s="557" t="s">
        <v>342</v>
      </c>
      <c r="E694" s="558">
        <v>5</v>
      </c>
      <c r="F694" s="528"/>
      <c r="G694" s="593">
        <f t="shared" si="27"/>
        <v>0</v>
      </c>
    </row>
    <row r="695" spans="1:7" ht="26.4">
      <c r="A695" s="566" t="s">
        <v>1634</v>
      </c>
      <c r="B695" s="541" t="s">
        <v>69</v>
      </c>
      <c r="C695" s="561" t="s">
        <v>65</v>
      </c>
      <c r="D695" s="557"/>
      <c r="E695" s="558"/>
      <c r="F695" s="528"/>
      <c r="G695" s="593">
        <f t="shared" si="27"/>
        <v>0</v>
      </c>
    </row>
    <row r="696" spans="1:7" ht="26.4">
      <c r="A696" s="566" t="s">
        <v>1978</v>
      </c>
      <c r="B696" s="541"/>
      <c r="C696" s="561" t="s">
        <v>399</v>
      </c>
      <c r="D696" s="557" t="s">
        <v>342</v>
      </c>
      <c r="E696" s="558">
        <v>50</v>
      </c>
      <c r="F696" s="528"/>
      <c r="G696" s="593">
        <f t="shared" si="27"/>
        <v>0</v>
      </c>
    </row>
    <row r="697" spans="1:7" ht="26.4">
      <c r="A697" s="574" t="s">
        <v>1979</v>
      </c>
      <c r="B697" s="541" t="s">
        <v>50</v>
      </c>
      <c r="C697" s="542" t="s">
        <v>63</v>
      </c>
      <c r="D697" s="543"/>
      <c r="E697" s="567"/>
      <c r="F697" s="528"/>
      <c r="G697" s="593">
        <f t="shared" si="27"/>
        <v>0</v>
      </c>
    </row>
    <row r="698" spans="1:7" ht="13.2">
      <c r="A698" s="574"/>
      <c r="B698" s="541"/>
      <c r="C698" s="568" t="s">
        <v>269</v>
      </c>
      <c r="D698" s="543"/>
      <c r="E698" s="567"/>
      <c r="F698" s="528"/>
      <c r="G698" s="593">
        <f t="shared" si="27"/>
        <v>0</v>
      </c>
    </row>
    <row r="699" spans="1:7" ht="13.2">
      <c r="A699" s="566" t="s">
        <v>1980</v>
      </c>
      <c r="B699" s="569" t="s">
        <v>9</v>
      </c>
      <c r="C699" s="561" t="s">
        <v>73</v>
      </c>
      <c r="D699" s="557"/>
      <c r="E699" s="558"/>
      <c r="F699" s="528"/>
      <c r="G699" s="593">
        <f t="shared" si="27"/>
        <v>0</v>
      </c>
    </row>
    <row r="700" spans="1:7" ht="13.2">
      <c r="A700" s="566" t="s">
        <v>1981</v>
      </c>
      <c r="B700" s="541"/>
      <c r="C700" s="561" t="s">
        <v>330</v>
      </c>
      <c r="D700" s="557" t="s">
        <v>359</v>
      </c>
      <c r="E700" s="558">
        <v>90</v>
      </c>
      <c r="F700" s="528"/>
      <c r="G700" s="593">
        <f t="shared" si="27"/>
        <v>0</v>
      </c>
    </row>
    <row r="701" spans="1:7" ht="13.2">
      <c r="A701" s="566" t="s">
        <v>1982</v>
      </c>
      <c r="B701" s="569" t="s">
        <v>12</v>
      </c>
      <c r="C701" s="561" t="s">
        <v>74</v>
      </c>
      <c r="D701" s="557"/>
      <c r="E701" s="558"/>
      <c r="F701" s="528"/>
      <c r="G701" s="593">
        <f t="shared" si="27"/>
        <v>0</v>
      </c>
    </row>
    <row r="702" spans="1:7" ht="13.2">
      <c r="A702" s="566" t="s">
        <v>1983</v>
      </c>
      <c r="B702" s="541"/>
      <c r="C702" s="561" t="s">
        <v>330</v>
      </c>
      <c r="D702" s="557" t="s">
        <v>359</v>
      </c>
      <c r="E702" s="558">
        <v>75</v>
      </c>
      <c r="F702" s="528"/>
      <c r="G702" s="593">
        <f t="shared" si="27"/>
        <v>0</v>
      </c>
    </row>
    <row r="703" spans="1:7" ht="13.2">
      <c r="A703" s="566" t="s">
        <v>1984</v>
      </c>
      <c r="B703" s="569"/>
      <c r="C703" s="561" t="s">
        <v>75</v>
      </c>
      <c r="D703" s="557"/>
      <c r="E703" s="558"/>
      <c r="F703" s="528"/>
      <c r="G703" s="593">
        <f t="shared" si="27"/>
        <v>0</v>
      </c>
    </row>
    <row r="704" spans="1:7" ht="13.2">
      <c r="A704" s="566" t="s">
        <v>1985</v>
      </c>
      <c r="B704" s="541"/>
      <c r="C704" s="561" t="s">
        <v>621</v>
      </c>
      <c r="D704" s="557" t="s">
        <v>359</v>
      </c>
      <c r="E704" s="558">
        <v>1</v>
      </c>
      <c r="F704" s="528"/>
      <c r="G704" s="593">
        <f t="shared" si="27"/>
        <v>0</v>
      </c>
    </row>
    <row r="705" spans="1:7" ht="13.2">
      <c r="A705" s="566" t="s">
        <v>1986</v>
      </c>
      <c r="B705" s="569" t="s">
        <v>34</v>
      </c>
      <c r="C705" s="561" t="s">
        <v>35</v>
      </c>
      <c r="D705" s="557"/>
      <c r="E705" s="558"/>
      <c r="F705" s="528"/>
      <c r="G705" s="593">
        <f t="shared" si="27"/>
        <v>0</v>
      </c>
    </row>
    <row r="706" spans="1:7" ht="39.6">
      <c r="A706" s="566" t="s">
        <v>1987</v>
      </c>
      <c r="B706" s="541"/>
      <c r="C706" s="561" t="s">
        <v>642</v>
      </c>
      <c r="D706" s="557" t="s">
        <v>92</v>
      </c>
      <c r="E706" s="558">
        <v>6</v>
      </c>
      <c r="F706" s="528"/>
      <c r="G706" s="593">
        <f t="shared" ref="G706:G729" si="28">E706*F706</f>
        <v>0</v>
      </c>
    </row>
    <row r="707" spans="1:7" ht="26.4">
      <c r="A707" s="566" t="s">
        <v>1988</v>
      </c>
      <c r="B707" s="541"/>
      <c r="C707" s="561" t="s">
        <v>91</v>
      </c>
      <c r="D707" s="557" t="s">
        <v>92</v>
      </c>
      <c r="E707" s="558">
        <v>6</v>
      </c>
      <c r="F707" s="528"/>
      <c r="G707" s="593">
        <f t="shared" si="28"/>
        <v>0</v>
      </c>
    </row>
    <row r="708" spans="1:7" ht="13.2">
      <c r="A708" s="564" t="s">
        <v>1989</v>
      </c>
      <c r="B708" s="522"/>
      <c r="C708" s="552" t="s">
        <v>117</v>
      </c>
      <c r="D708" s="553"/>
      <c r="E708" s="554"/>
      <c r="F708" s="528"/>
      <c r="G708" s="593">
        <f t="shared" si="28"/>
        <v>0</v>
      </c>
    </row>
    <row r="709" spans="1:7" ht="13.2">
      <c r="A709" s="565"/>
      <c r="B709" s="555" t="s">
        <v>14</v>
      </c>
      <c r="C709" s="547" t="s">
        <v>36</v>
      </c>
      <c r="D709" s="517"/>
      <c r="E709" s="518"/>
      <c r="F709" s="519"/>
      <c r="G709" s="593">
        <f t="shared" si="28"/>
        <v>0</v>
      </c>
    </row>
    <row r="710" spans="1:7" ht="13.2">
      <c r="A710" s="565" t="s">
        <v>1990</v>
      </c>
      <c r="B710" s="555"/>
      <c r="C710" s="556">
        <v>8</v>
      </c>
      <c r="D710" s="557" t="s">
        <v>87</v>
      </c>
      <c r="E710" s="558">
        <v>0.02</v>
      </c>
      <c r="F710" s="519"/>
      <c r="G710" s="593">
        <f t="shared" si="28"/>
        <v>0</v>
      </c>
    </row>
    <row r="711" spans="1:7" ht="13.2">
      <c r="A711" s="565"/>
      <c r="B711" s="555" t="s">
        <v>14</v>
      </c>
      <c r="C711" s="547" t="s">
        <v>37</v>
      </c>
      <c r="D711" s="517"/>
      <c r="E711" s="518"/>
      <c r="F711" s="519"/>
      <c r="G711" s="593">
        <f t="shared" si="28"/>
        <v>0</v>
      </c>
    </row>
    <row r="712" spans="1:7" ht="13.2">
      <c r="A712" s="565" t="s">
        <v>1991</v>
      </c>
      <c r="B712" s="555"/>
      <c r="C712" s="547" t="s">
        <v>38</v>
      </c>
      <c r="D712" s="557" t="s">
        <v>87</v>
      </c>
      <c r="E712" s="558">
        <v>0.25</v>
      </c>
      <c r="F712" s="519"/>
      <c r="G712" s="593">
        <f t="shared" si="28"/>
        <v>0</v>
      </c>
    </row>
    <row r="713" spans="1:7" ht="13.2">
      <c r="A713" s="565" t="s">
        <v>1992</v>
      </c>
      <c r="B713" s="555"/>
      <c r="C713" s="547" t="s">
        <v>39</v>
      </c>
      <c r="D713" s="557" t="s">
        <v>87</v>
      </c>
      <c r="E713" s="558">
        <v>2</v>
      </c>
      <c r="F713" s="519"/>
      <c r="G713" s="593">
        <f t="shared" si="28"/>
        <v>0</v>
      </c>
    </row>
    <row r="714" spans="1:7" ht="13.2">
      <c r="A714" s="564" t="s">
        <v>1993</v>
      </c>
      <c r="B714" s="559"/>
      <c r="C714" s="560" t="s">
        <v>103</v>
      </c>
      <c r="D714" s="517"/>
      <c r="E714" s="518"/>
      <c r="F714" s="519"/>
      <c r="G714" s="593">
        <f t="shared" si="28"/>
        <v>0</v>
      </c>
    </row>
    <row r="715" spans="1:7" ht="13.2">
      <c r="A715" s="565" t="s">
        <v>1994</v>
      </c>
      <c r="B715" s="555" t="s">
        <v>22</v>
      </c>
      <c r="C715" s="547" t="s">
        <v>47</v>
      </c>
      <c r="D715" s="517"/>
      <c r="E715" s="518"/>
      <c r="F715" s="519"/>
      <c r="G715" s="593">
        <f t="shared" si="28"/>
        <v>0</v>
      </c>
    </row>
    <row r="716" spans="1:7" ht="26.4">
      <c r="A716" s="565" t="s">
        <v>1995</v>
      </c>
      <c r="B716" s="555"/>
      <c r="C716" s="547" t="s">
        <v>94</v>
      </c>
      <c r="D716" s="517" t="s">
        <v>359</v>
      </c>
      <c r="E716" s="518">
        <v>30</v>
      </c>
      <c r="F716" s="519"/>
      <c r="G716" s="593">
        <f t="shared" si="28"/>
        <v>0</v>
      </c>
    </row>
    <row r="717" spans="1:7" ht="13.2">
      <c r="A717" s="565" t="s">
        <v>1996</v>
      </c>
      <c r="B717" s="555" t="s">
        <v>26</v>
      </c>
      <c r="C717" s="547" t="s">
        <v>415</v>
      </c>
      <c r="D717" s="517"/>
      <c r="E717" s="518"/>
      <c r="F717" s="519"/>
      <c r="G717" s="593">
        <f t="shared" si="28"/>
        <v>0</v>
      </c>
    </row>
    <row r="718" spans="1:7" ht="13.2">
      <c r="A718" s="565" t="s">
        <v>1997</v>
      </c>
      <c r="B718" s="555"/>
      <c r="C718" s="547" t="s">
        <v>327</v>
      </c>
      <c r="D718" s="517" t="s">
        <v>342</v>
      </c>
      <c r="E718" s="518">
        <v>6</v>
      </c>
      <c r="F718" s="519"/>
      <c r="G718" s="593">
        <f t="shared" si="28"/>
        <v>0</v>
      </c>
    </row>
    <row r="719" spans="1:7" ht="13.2">
      <c r="A719" s="565" t="s">
        <v>1998</v>
      </c>
      <c r="B719" s="555"/>
      <c r="C719" s="547" t="s">
        <v>330</v>
      </c>
      <c r="D719" s="517" t="s">
        <v>342</v>
      </c>
      <c r="E719" s="518">
        <v>16</v>
      </c>
      <c r="F719" s="519"/>
      <c r="G719" s="593">
        <f t="shared" si="28"/>
        <v>0</v>
      </c>
    </row>
    <row r="720" spans="1:7" ht="13.2">
      <c r="A720" s="565" t="s">
        <v>1999</v>
      </c>
      <c r="B720" s="555" t="s">
        <v>27</v>
      </c>
      <c r="C720" s="547" t="s">
        <v>48</v>
      </c>
      <c r="D720" s="517"/>
      <c r="E720" s="518"/>
      <c r="F720" s="519"/>
      <c r="G720" s="593">
        <f t="shared" si="28"/>
        <v>0</v>
      </c>
    </row>
    <row r="721" spans="1:7" ht="13.2">
      <c r="A721" s="565" t="s">
        <v>2000</v>
      </c>
      <c r="B721" s="555"/>
      <c r="C721" s="547" t="s">
        <v>556</v>
      </c>
      <c r="D721" s="517" t="s">
        <v>359</v>
      </c>
      <c r="E721" s="518">
        <v>10</v>
      </c>
      <c r="F721" s="519"/>
      <c r="G721" s="593">
        <f t="shared" si="28"/>
        <v>0</v>
      </c>
    </row>
    <row r="722" spans="1:7" ht="13.2">
      <c r="A722" s="565" t="s">
        <v>2001</v>
      </c>
      <c r="B722" s="555"/>
      <c r="C722" s="547" t="s">
        <v>418</v>
      </c>
      <c r="D722" s="517" t="s">
        <v>359</v>
      </c>
      <c r="E722" s="518">
        <v>31</v>
      </c>
      <c r="F722" s="519"/>
      <c r="G722" s="593">
        <f t="shared" si="28"/>
        <v>0</v>
      </c>
    </row>
    <row r="723" spans="1:7" ht="13.2">
      <c r="A723" s="564" t="s">
        <v>1207</v>
      </c>
      <c r="B723" s="559">
        <v>8.6</v>
      </c>
      <c r="C723" s="560" t="s">
        <v>419</v>
      </c>
      <c r="D723" s="517"/>
      <c r="E723" s="518"/>
      <c r="F723" s="519"/>
      <c r="G723" s="593">
        <f t="shared" si="28"/>
        <v>0</v>
      </c>
    </row>
    <row r="724" spans="1:7" ht="13.2">
      <c r="A724" s="565" t="s">
        <v>1208</v>
      </c>
      <c r="B724" s="559"/>
      <c r="C724" s="547" t="s">
        <v>619</v>
      </c>
      <c r="D724" s="517" t="s">
        <v>92</v>
      </c>
      <c r="E724" s="518">
        <v>3</v>
      </c>
      <c r="F724" s="519"/>
      <c r="G724" s="593">
        <f t="shared" si="28"/>
        <v>0</v>
      </c>
    </row>
    <row r="725" spans="1:7" ht="13.2">
      <c r="A725" s="565" t="s">
        <v>1209</v>
      </c>
      <c r="B725" s="555"/>
      <c r="C725" s="547" t="s">
        <v>630</v>
      </c>
      <c r="D725" s="517" t="s">
        <v>92</v>
      </c>
      <c r="E725" s="518">
        <v>3</v>
      </c>
      <c r="F725" s="519"/>
      <c r="G725" s="593">
        <f t="shared" si="28"/>
        <v>0</v>
      </c>
    </row>
    <row r="726" spans="1:7" ht="26.4">
      <c r="A726" s="565" t="s">
        <v>1210</v>
      </c>
      <c r="B726" s="555"/>
      <c r="C726" s="547" t="s">
        <v>1741</v>
      </c>
      <c r="D726" s="517" t="s">
        <v>92</v>
      </c>
      <c r="E726" s="518">
        <v>3</v>
      </c>
      <c r="F726" s="519"/>
      <c r="G726" s="593">
        <f t="shared" si="28"/>
        <v>0</v>
      </c>
    </row>
    <row r="727" spans="1:7" ht="13.2">
      <c r="A727" s="565" t="s">
        <v>1227</v>
      </c>
      <c r="B727" s="555"/>
      <c r="C727" s="594" t="s">
        <v>2695</v>
      </c>
      <c r="D727" s="517"/>
      <c r="E727" s="518"/>
      <c r="F727" s="519"/>
      <c r="G727" s="593">
        <f t="shared" si="28"/>
        <v>0</v>
      </c>
    </row>
    <row r="728" spans="1:7" ht="13.2">
      <c r="A728" s="565" t="s">
        <v>1228</v>
      </c>
      <c r="B728" s="555"/>
      <c r="C728" s="595" t="s">
        <v>2308</v>
      </c>
      <c r="D728" s="517" t="s">
        <v>121</v>
      </c>
      <c r="E728" s="518">
        <v>1</v>
      </c>
      <c r="F728" s="519"/>
      <c r="G728" s="593">
        <f t="shared" si="28"/>
        <v>0</v>
      </c>
    </row>
    <row r="729" spans="1:7" ht="13.8" thickBot="1">
      <c r="A729" s="597" t="s">
        <v>1229</v>
      </c>
      <c r="B729" s="596"/>
      <c r="C729" s="598" t="s">
        <v>2309</v>
      </c>
      <c r="D729" s="599" t="s">
        <v>121</v>
      </c>
      <c r="E729" s="600">
        <v>1</v>
      </c>
      <c r="F729" s="601"/>
      <c r="G729" s="602">
        <f t="shared" si="28"/>
        <v>0</v>
      </c>
    </row>
    <row r="730" spans="1:7" ht="17.25" customHeight="1" thickBot="1">
      <c r="A730" s="495" t="s">
        <v>1205</v>
      </c>
      <c r="B730" s="496"/>
      <c r="C730" s="497"/>
      <c r="D730" s="472"/>
      <c r="E730" s="472"/>
      <c r="F730" s="470"/>
      <c r="G730" s="620">
        <f>SUM(G620:G729)</f>
        <v>50000</v>
      </c>
    </row>
    <row r="731" spans="1:7" ht="13.2">
      <c r="A731" s="651">
        <v>12</v>
      </c>
      <c r="B731" s="494"/>
      <c r="C731" s="624" t="s">
        <v>2002</v>
      </c>
      <c r="D731" s="632"/>
      <c r="E731" s="632"/>
      <c r="F731" s="662"/>
      <c r="G731" s="663"/>
    </row>
    <row r="732" spans="1:7" ht="26.4">
      <c r="A732" s="591" t="s">
        <v>1330</v>
      </c>
      <c r="B732" s="559" t="s">
        <v>335</v>
      </c>
      <c r="C732" s="560" t="s">
        <v>336</v>
      </c>
      <c r="D732" s="517"/>
      <c r="E732" s="517"/>
      <c r="F732" s="519"/>
      <c r="G732" s="603"/>
    </row>
    <row r="733" spans="1:7" ht="13.2">
      <c r="A733" s="579" t="s">
        <v>1332</v>
      </c>
      <c r="B733" s="559" t="s">
        <v>14</v>
      </c>
      <c r="C733" s="547" t="s">
        <v>2683</v>
      </c>
      <c r="D733" s="517" t="s">
        <v>339</v>
      </c>
      <c r="E733" s="518">
        <v>0.5</v>
      </c>
      <c r="F733" s="519"/>
      <c r="G733" s="603">
        <f t="shared" ref="G733:G764" si="29">E733*F733</f>
        <v>0</v>
      </c>
    </row>
    <row r="734" spans="1:7" ht="39.6">
      <c r="A734" s="579" t="s">
        <v>2006</v>
      </c>
      <c r="B734" s="559" t="s">
        <v>30</v>
      </c>
      <c r="C734" s="547" t="s">
        <v>341</v>
      </c>
      <c r="D734" s="517" t="s">
        <v>342</v>
      </c>
      <c r="E734" s="518">
        <v>3222</v>
      </c>
      <c r="F734" s="519"/>
      <c r="G734" s="603">
        <f t="shared" si="29"/>
        <v>0</v>
      </c>
    </row>
    <row r="735" spans="1:7" ht="26.4">
      <c r="A735" s="579" t="s">
        <v>2007</v>
      </c>
      <c r="B735" s="559"/>
      <c r="C735" s="547" t="s">
        <v>2696</v>
      </c>
      <c r="D735" s="517" t="s">
        <v>342</v>
      </c>
      <c r="E735" s="518">
        <v>100</v>
      </c>
      <c r="F735" s="519"/>
      <c r="G735" s="603">
        <f t="shared" si="29"/>
        <v>0</v>
      </c>
    </row>
    <row r="736" spans="1:7" ht="13.2">
      <c r="A736" s="579" t="s">
        <v>2008</v>
      </c>
      <c r="B736" s="559" t="s">
        <v>69</v>
      </c>
      <c r="C736" s="547" t="s">
        <v>346</v>
      </c>
      <c r="D736" s="517" t="s">
        <v>342</v>
      </c>
      <c r="E736" s="518">
        <v>250</v>
      </c>
      <c r="F736" s="519"/>
      <c r="G736" s="603">
        <f t="shared" si="29"/>
        <v>0</v>
      </c>
    </row>
    <row r="737" spans="1:7" ht="13.2">
      <c r="A737" s="579" t="s">
        <v>2009</v>
      </c>
      <c r="B737" s="559" t="s">
        <v>69</v>
      </c>
      <c r="C737" s="547" t="s">
        <v>348</v>
      </c>
      <c r="D737" s="517" t="s">
        <v>342</v>
      </c>
      <c r="E737" s="518">
        <v>350</v>
      </c>
      <c r="F737" s="519"/>
      <c r="G737" s="603">
        <f t="shared" si="29"/>
        <v>0</v>
      </c>
    </row>
    <row r="738" spans="1:7" ht="13.2">
      <c r="A738" s="579" t="s">
        <v>2010</v>
      </c>
      <c r="B738" s="559" t="s">
        <v>141</v>
      </c>
      <c r="C738" s="547" t="s">
        <v>349</v>
      </c>
      <c r="D738" s="517" t="s">
        <v>342</v>
      </c>
      <c r="E738" s="518">
        <v>1351</v>
      </c>
      <c r="F738" s="519"/>
      <c r="G738" s="603">
        <f t="shared" si="29"/>
        <v>0</v>
      </c>
    </row>
    <row r="739" spans="1:7" ht="13.2">
      <c r="A739" s="579" t="s">
        <v>2011</v>
      </c>
      <c r="B739" s="559" t="s">
        <v>141</v>
      </c>
      <c r="C739" s="547" t="s">
        <v>351</v>
      </c>
      <c r="D739" s="517" t="s">
        <v>342</v>
      </c>
      <c r="E739" s="518">
        <v>350</v>
      </c>
      <c r="F739" s="519"/>
      <c r="G739" s="603">
        <f t="shared" si="29"/>
        <v>0</v>
      </c>
    </row>
    <row r="740" spans="1:7" ht="13.2">
      <c r="A740" s="579" t="s">
        <v>2012</v>
      </c>
      <c r="B740" s="559" t="s">
        <v>153</v>
      </c>
      <c r="C740" s="547" t="s">
        <v>353</v>
      </c>
      <c r="D740" s="517" t="s">
        <v>342</v>
      </c>
      <c r="E740" s="518">
        <v>642</v>
      </c>
      <c r="F740" s="519"/>
      <c r="G740" s="603">
        <f t="shared" si="29"/>
        <v>0</v>
      </c>
    </row>
    <row r="741" spans="1:7" ht="13.2">
      <c r="A741" s="579" t="s">
        <v>2013</v>
      </c>
      <c r="B741" s="559" t="s">
        <v>1325</v>
      </c>
      <c r="C741" s="547" t="s">
        <v>2697</v>
      </c>
      <c r="D741" s="517" t="s">
        <v>1326</v>
      </c>
      <c r="E741" s="518">
        <v>6755</v>
      </c>
      <c r="F741" s="519"/>
      <c r="G741" s="603">
        <f t="shared" si="29"/>
        <v>0</v>
      </c>
    </row>
    <row r="742" spans="1:7" ht="13.2">
      <c r="A742" s="579" t="s">
        <v>2014</v>
      </c>
      <c r="B742" s="559" t="s">
        <v>156</v>
      </c>
      <c r="C742" s="547" t="s">
        <v>356</v>
      </c>
      <c r="D742" s="517"/>
      <c r="E742" s="518"/>
      <c r="F742" s="519"/>
      <c r="G742" s="603">
        <f t="shared" si="29"/>
        <v>0</v>
      </c>
    </row>
    <row r="743" spans="1:7" ht="26.4">
      <c r="A743" s="579" t="s">
        <v>2015</v>
      </c>
      <c r="B743" s="559"/>
      <c r="C743" s="547" t="s">
        <v>2698</v>
      </c>
      <c r="D743" s="517" t="s">
        <v>359</v>
      </c>
      <c r="E743" s="518">
        <v>1100</v>
      </c>
      <c r="F743" s="519"/>
      <c r="G743" s="603">
        <f t="shared" si="29"/>
        <v>0</v>
      </c>
    </row>
    <row r="744" spans="1:7" ht="26.4">
      <c r="A744" s="579" t="s">
        <v>2016</v>
      </c>
      <c r="B744" s="559"/>
      <c r="C744" s="547" t="s">
        <v>361</v>
      </c>
      <c r="D744" s="517" t="s">
        <v>359</v>
      </c>
      <c r="E744" s="518">
        <v>275</v>
      </c>
      <c r="F744" s="519"/>
      <c r="G744" s="603">
        <f t="shared" si="29"/>
        <v>0</v>
      </c>
    </row>
    <row r="745" spans="1:7" ht="13.2">
      <c r="A745" s="591" t="s">
        <v>2014</v>
      </c>
      <c r="B745" s="559" t="s">
        <v>19</v>
      </c>
      <c r="C745" s="560" t="s">
        <v>363</v>
      </c>
      <c r="D745" s="517"/>
      <c r="E745" s="518"/>
      <c r="F745" s="519"/>
      <c r="G745" s="603">
        <f t="shared" si="29"/>
        <v>0</v>
      </c>
    </row>
    <row r="746" spans="1:7" ht="13.2">
      <c r="A746" s="579" t="s">
        <v>2017</v>
      </c>
      <c r="B746" s="559"/>
      <c r="C746" s="547" t="s">
        <v>2699</v>
      </c>
      <c r="D746" s="517"/>
      <c r="E746" s="518"/>
      <c r="F746" s="519"/>
      <c r="G746" s="603">
        <f t="shared" si="29"/>
        <v>0</v>
      </c>
    </row>
    <row r="747" spans="1:7" ht="13.2">
      <c r="A747" s="579" t="s">
        <v>2018</v>
      </c>
      <c r="B747" s="559"/>
      <c r="C747" s="547" t="s">
        <v>2700</v>
      </c>
      <c r="D747" s="517" t="s">
        <v>342</v>
      </c>
      <c r="E747" s="518">
        <v>642</v>
      </c>
      <c r="F747" s="519"/>
      <c r="G747" s="603">
        <f t="shared" si="29"/>
        <v>0</v>
      </c>
    </row>
    <row r="748" spans="1:7" ht="13.2">
      <c r="A748" s="579" t="s">
        <v>2019</v>
      </c>
      <c r="B748" s="559"/>
      <c r="C748" s="547" t="s">
        <v>368</v>
      </c>
      <c r="D748" s="517"/>
      <c r="E748" s="518"/>
      <c r="F748" s="519"/>
      <c r="G748" s="603">
        <f t="shared" si="29"/>
        <v>0</v>
      </c>
    </row>
    <row r="749" spans="1:7" ht="13.2">
      <c r="A749" s="579" t="s">
        <v>2020</v>
      </c>
      <c r="B749" s="559"/>
      <c r="C749" s="547" t="s">
        <v>370</v>
      </c>
      <c r="D749" s="517" t="s">
        <v>342</v>
      </c>
      <c r="E749" s="518">
        <v>96.3</v>
      </c>
      <c r="F749" s="519"/>
      <c r="G749" s="603">
        <f t="shared" si="29"/>
        <v>0</v>
      </c>
    </row>
    <row r="750" spans="1:7" ht="13.2">
      <c r="A750" s="579" t="s">
        <v>2021</v>
      </c>
      <c r="B750" s="559"/>
      <c r="C750" s="547" t="s">
        <v>372</v>
      </c>
      <c r="D750" s="517" t="s">
        <v>342</v>
      </c>
      <c r="E750" s="518">
        <v>96.3</v>
      </c>
      <c r="F750" s="519"/>
      <c r="G750" s="603">
        <f t="shared" si="29"/>
        <v>0</v>
      </c>
    </row>
    <row r="751" spans="1:7" ht="13.2">
      <c r="A751" s="591" t="s">
        <v>2022</v>
      </c>
      <c r="B751" s="559" t="s">
        <v>135</v>
      </c>
      <c r="C751" s="560" t="s">
        <v>1836</v>
      </c>
      <c r="D751" s="517"/>
      <c r="E751" s="518"/>
      <c r="F751" s="519"/>
      <c r="G751" s="603">
        <f t="shared" si="29"/>
        <v>0</v>
      </c>
    </row>
    <row r="752" spans="1:7" ht="13.2">
      <c r="A752" s="579" t="s">
        <v>2023</v>
      </c>
      <c r="B752" s="559"/>
      <c r="C752" s="547" t="s">
        <v>374</v>
      </c>
      <c r="D752" s="517"/>
      <c r="E752" s="518"/>
      <c r="F752" s="519"/>
      <c r="G752" s="603">
        <f t="shared" si="29"/>
        <v>0</v>
      </c>
    </row>
    <row r="753" spans="1:7" ht="26.4">
      <c r="A753" s="579" t="s">
        <v>2024</v>
      </c>
      <c r="B753" s="559"/>
      <c r="C753" s="547" t="s">
        <v>1837</v>
      </c>
      <c r="D753" s="517" t="s">
        <v>342</v>
      </c>
      <c r="E753" s="518">
        <v>2500</v>
      </c>
      <c r="F753" s="519"/>
      <c r="G753" s="603">
        <f t="shared" si="29"/>
        <v>0</v>
      </c>
    </row>
    <row r="754" spans="1:7" ht="13.2">
      <c r="A754" s="591" t="s">
        <v>2025</v>
      </c>
      <c r="B754" s="559" t="s">
        <v>135</v>
      </c>
      <c r="C754" s="560" t="s">
        <v>373</v>
      </c>
      <c r="D754" s="517"/>
      <c r="E754" s="518"/>
      <c r="F754" s="519"/>
      <c r="G754" s="603">
        <f t="shared" si="29"/>
        <v>0</v>
      </c>
    </row>
    <row r="755" spans="1:7" ht="13.2">
      <c r="A755" s="579" t="s">
        <v>2026</v>
      </c>
      <c r="B755" s="559"/>
      <c r="C755" s="547" t="s">
        <v>374</v>
      </c>
      <c r="D755" s="517"/>
      <c r="E755" s="518"/>
      <c r="F755" s="519"/>
      <c r="G755" s="603">
        <f t="shared" si="29"/>
        <v>0</v>
      </c>
    </row>
    <row r="756" spans="1:7" ht="26.4">
      <c r="A756" s="579" t="s">
        <v>2027</v>
      </c>
      <c r="B756" s="559"/>
      <c r="C756" s="547" t="s">
        <v>399</v>
      </c>
      <c r="D756" s="517" t="s">
        <v>342</v>
      </c>
      <c r="E756" s="518">
        <v>642</v>
      </c>
      <c r="F756" s="519"/>
      <c r="G756" s="603">
        <f t="shared" si="29"/>
        <v>0</v>
      </c>
    </row>
    <row r="757" spans="1:7" ht="26.4">
      <c r="A757" s="591" t="s">
        <v>1334</v>
      </c>
      <c r="B757" s="559" t="s">
        <v>376</v>
      </c>
      <c r="C757" s="560" t="s">
        <v>377</v>
      </c>
      <c r="D757" s="517"/>
      <c r="E757" s="518"/>
      <c r="F757" s="519"/>
      <c r="G757" s="603">
        <f t="shared" si="29"/>
        <v>0</v>
      </c>
    </row>
    <row r="758" spans="1:7" ht="26.4">
      <c r="A758" s="579" t="s">
        <v>1336</v>
      </c>
      <c r="B758" s="559" t="s">
        <v>379</v>
      </c>
      <c r="C758" s="547" t="s">
        <v>374</v>
      </c>
      <c r="D758" s="517"/>
      <c r="E758" s="518"/>
      <c r="F758" s="519"/>
      <c r="G758" s="603">
        <f t="shared" si="29"/>
        <v>0</v>
      </c>
    </row>
    <row r="759" spans="1:7" ht="26.4">
      <c r="A759" s="579" t="s">
        <v>1339</v>
      </c>
      <c r="B759" s="559"/>
      <c r="C759" s="547" t="s">
        <v>397</v>
      </c>
      <c r="D759" s="517" t="s">
        <v>342</v>
      </c>
      <c r="E759" s="518">
        <v>270</v>
      </c>
      <c r="F759" s="519"/>
      <c r="G759" s="603">
        <f t="shared" si="29"/>
        <v>0</v>
      </c>
    </row>
    <row r="760" spans="1:7" ht="26.4">
      <c r="A760" s="579" t="s">
        <v>1342</v>
      </c>
      <c r="B760" s="559"/>
      <c r="C760" s="547" t="s">
        <v>398</v>
      </c>
      <c r="D760" s="517" t="s">
        <v>342</v>
      </c>
      <c r="E760" s="518">
        <v>439</v>
      </c>
      <c r="F760" s="519"/>
      <c r="G760" s="603">
        <f t="shared" si="29"/>
        <v>0</v>
      </c>
    </row>
    <row r="761" spans="1:7" ht="26.4">
      <c r="A761" s="579" t="s">
        <v>1349</v>
      </c>
      <c r="B761" s="559" t="s">
        <v>135</v>
      </c>
      <c r="C761" s="547" t="s">
        <v>380</v>
      </c>
      <c r="D761" s="517"/>
      <c r="E761" s="518"/>
      <c r="F761" s="519"/>
      <c r="G761" s="603">
        <f t="shared" si="29"/>
        <v>0</v>
      </c>
    </row>
    <row r="762" spans="1:7" ht="13.2">
      <c r="A762" s="579" t="s">
        <v>1336</v>
      </c>
      <c r="B762" s="559"/>
      <c r="C762" s="547" t="s">
        <v>381</v>
      </c>
      <c r="D762" s="517" t="s">
        <v>342</v>
      </c>
      <c r="E762" s="518">
        <v>439</v>
      </c>
      <c r="F762" s="519"/>
      <c r="G762" s="603">
        <f t="shared" si="29"/>
        <v>0</v>
      </c>
    </row>
    <row r="763" spans="1:7" ht="26.4">
      <c r="A763" s="579" t="s">
        <v>1352</v>
      </c>
      <c r="B763" s="559"/>
      <c r="C763" s="547" t="s">
        <v>382</v>
      </c>
      <c r="D763" s="517"/>
      <c r="E763" s="518"/>
      <c r="F763" s="519"/>
      <c r="G763" s="603">
        <f t="shared" si="29"/>
        <v>0</v>
      </c>
    </row>
    <row r="764" spans="1:7" ht="13.2">
      <c r="A764" s="579"/>
      <c r="B764" s="559" t="s">
        <v>144</v>
      </c>
      <c r="C764" s="547" t="s">
        <v>383</v>
      </c>
      <c r="D764" s="517"/>
      <c r="E764" s="518"/>
      <c r="F764" s="519"/>
      <c r="G764" s="603">
        <f t="shared" si="29"/>
        <v>0</v>
      </c>
    </row>
    <row r="765" spans="1:7" ht="13.2">
      <c r="A765" s="579" t="s">
        <v>2028</v>
      </c>
      <c r="B765" s="559"/>
      <c r="C765" s="547" t="s">
        <v>384</v>
      </c>
      <c r="D765" s="517" t="s">
        <v>87</v>
      </c>
      <c r="E765" s="518">
        <v>26.34</v>
      </c>
      <c r="F765" s="519"/>
      <c r="G765" s="603">
        <f t="shared" ref="G765:G796" si="30">E765*F765</f>
        <v>0</v>
      </c>
    </row>
    <row r="766" spans="1:7" ht="26.4">
      <c r="A766" s="591" t="s">
        <v>1367</v>
      </c>
      <c r="B766" s="559" t="s">
        <v>385</v>
      </c>
      <c r="C766" s="560" t="s">
        <v>386</v>
      </c>
      <c r="D766" s="517"/>
      <c r="E766" s="518"/>
      <c r="F766" s="519"/>
      <c r="G766" s="603">
        <f t="shared" si="30"/>
        <v>0</v>
      </c>
    </row>
    <row r="767" spans="1:7" ht="66">
      <c r="A767" s="579"/>
      <c r="B767" s="559" t="s">
        <v>12</v>
      </c>
      <c r="C767" s="547" t="s">
        <v>2701</v>
      </c>
      <c r="D767" s="517"/>
      <c r="E767" s="518"/>
      <c r="F767" s="519"/>
      <c r="G767" s="603">
        <f t="shared" si="30"/>
        <v>0</v>
      </c>
    </row>
    <row r="768" spans="1:7" ht="13.2">
      <c r="A768" s="579" t="s">
        <v>1371</v>
      </c>
      <c r="B768" s="559"/>
      <c r="C768" s="547" t="s">
        <v>388</v>
      </c>
      <c r="D768" s="517" t="s">
        <v>359</v>
      </c>
      <c r="E768" s="518">
        <v>2925</v>
      </c>
      <c r="F768" s="519"/>
      <c r="G768" s="603">
        <f t="shared" si="30"/>
        <v>0</v>
      </c>
    </row>
    <row r="769" spans="1:7" ht="13.2">
      <c r="A769" s="579" t="s">
        <v>1373</v>
      </c>
      <c r="B769" s="559"/>
      <c r="C769" s="547" t="s">
        <v>389</v>
      </c>
      <c r="D769" s="517" t="s">
        <v>359</v>
      </c>
      <c r="E769" s="518">
        <v>2925</v>
      </c>
      <c r="F769" s="519"/>
      <c r="G769" s="603">
        <f t="shared" si="30"/>
        <v>0</v>
      </c>
    </row>
    <row r="770" spans="1:7" ht="26.4">
      <c r="A770" s="591">
        <v>12.4</v>
      </c>
      <c r="B770" s="559" t="s">
        <v>390</v>
      </c>
      <c r="C770" s="560" t="s">
        <v>391</v>
      </c>
      <c r="D770" s="517"/>
      <c r="E770" s="518"/>
      <c r="F770" s="519"/>
      <c r="G770" s="603">
        <f t="shared" si="30"/>
        <v>0</v>
      </c>
    </row>
    <row r="771" spans="1:7" ht="26.4">
      <c r="A771" s="579" t="s">
        <v>1384</v>
      </c>
      <c r="B771" s="559"/>
      <c r="C771" s="547" t="s">
        <v>392</v>
      </c>
      <c r="D771" s="517"/>
      <c r="E771" s="518"/>
      <c r="F771" s="519"/>
      <c r="G771" s="603">
        <f t="shared" si="30"/>
        <v>0</v>
      </c>
    </row>
    <row r="772" spans="1:7" ht="13.2">
      <c r="A772" s="579" t="s">
        <v>1444</v>
      </c>
      <c r="B772" s="559"/>
      <c r="C772" s="547" t="s">
        <v>393</v>
      </c>
      <c r="D772" s="517" t="s">
        <v>5</v>
      </c>
      <c r="E772" s="518">
        <v>800</v>
      </c>
      <c r="F772" s="519"/>
      <c r="G772" s="603">
        <f t="shared" si="30"/>
        <v>0</v>
      </c>
    </row>
    <row r="773" spans="1:7" ht="26.4">
      <c r="A773" s="579" t="s">
        <v>1445</v>
      </c>
      <c r="B773" s="559"/>
      <c r="C773" s="547" t="s">
        <v>394</v>
      </c>
      <c r="D773" s="517" t="s">
        <v>5</v>
      </c>
      <c r="E773" s="518">
        <v>300</v>
      </c>
      <c r="F773" s="519"/>
      <c r="G773" s="603">
        <f t="shared" si="30"/>
        <v>0</v>
      </c>
    </row>
    <row r="774" spans="1:7" ht="26.4">
      <c r="A774" s="579" t="s">
        <v>1446</v>
      </c>
      <c r="B774" s="559"/>
      <c r="C774" s="547" t="s">
        <v>395</v>
      </c>
      <c r="D774" s="517" t="s">
        <v>92</v>
      </c>
      <c r="E774" s="518">
        <v>4</v>
      </c>
      <c r="F774" s="519"/>
      <c r="G774" s="603">
        <f t="shared" si="30"/>
        <v>0</v>
      </c>
    </row>
    <row r="775" spans="1:7" ht="13.2">
      <c r="A775" s="591" t="s">
        <v>1394</v>
      </c>
      <c r="B775" s="559"/>
      <c r="C775" s="560" t="s">
        <v>1226</v>
      </c>
      <c r="D775" s="517"/>
      <c r="E775" s="518"/>
      <c r="F775" s="519"/>
      <c r="G775" s="603">
        <f t="shared" si="30"/>
        <v>0</v>
      </c>
    </row>
    <row r="776" spans="1:7" ht="26.4">
      <c r="A776" s="579" t="s">
        <v>1397</v>
      </c>
      <c r="B776" s="559" t="s">
        <v>51</v>
      </c>
      <c r="C776" s="547" t="s">
        <v>52</v>
      </c>
      <c r="D776" s="517"/>
      <c r="E776" s="518"/>
      <c r="F776" s="519"/>
      <c r="G776" s="603">
        <f t="shared" si="30"/>
        <v>0</v>
      </c>
    </row>
    <row r="777" spans="1:7" ht="13.2">
      <c r="A777" s="579" t="s">
        <v>1451</v>
      </c>
      <c r="B777" s="559" t="s">
        <v>14</v>
      </c>
      <c r="C777" s="547" t="s">
        <v>53</v>
      </c>
      <c r="D777" s="517" t="s">
        <v>359</v>
      </c>
      <c r="E777" s="518">
        <v>1800</v>
      </c>
      <c r="F777" s="519"/>
      <c r="G777" s="603">
        <f t="shared" si="30"/>
        <v>0</v>
      </c>
    </row>
    <row r="778" spans="1:7" ht="26.4">
      <c r="A778" s="579" t="s">
        <v>1452</v>
      </c>
      <c r="B778" s="559"/>
      <c r="C778" s="547" t="s">
        <v>54</v>
      </c>
      <c r="D778" s="517" t="s">
        <v>342</v>
      </c>
      <c r="E778" s="518">
        <v>730</v>
      </c>
      <c r="F778" s="519"/>
      <c r="G778" s="603">
        <f t="shared" si="30"/>
        <v>0</v>
      </c>
    </row>
    <row r="779" spans="1:7" ht="13.2">
      <c r="A779" s="579" t="s">
        <v>1453</v>
      </c>
      <c r="B779" s="559"/>
      <c r="C779" s="547" t="s">
        <v>55</v>
      </c>
      <c r="D779" s="517"/>
      <c r="E779" s="518"/>
      <c r="F779" s="519"/>
      <c r="G779" s="603">
        <f t="shared" si="30"/>
        <v>0</v>
      </c>
    </row>
    <row r="780" spans="1:7" ht="13.2">
      <c r="A780" s="579" t="s">
        <v>2029</v>
      </c>
      <c r="B780" s="559"/>
      <c r="C780" s="547" t="s">
        <v>57</v>
      </c>
      <c r="D780" s="517" t="s">
        <v>342</v>
      </c>
      <c r="E780" s="518">
        <v>145</v>
      </c>
      <c r="F780" s="519"/>
      <c r="G780" s="603">
        <f t="shared" si="30"/>
        <v>0</v>
      </c>
    </row>
    <row r="781" spans="1:7" ht="13.2">
      <c r="A781" s="579" t="s">
        <v>2030</v>
      </c>
      <c r="B781" s="559"/>
      <c r="C781" s="547" t="s">
        <v>56</v>
      </c>
      <c r="D781" s="517" t="s">
        <v>342</v>
      </c>
      <c r="E781" s="518">
        <v>110</v>
      </c>
      <c r="F781" s="519"/>
      <c r="G781" s="603">
        <f t="shared" si="30"/>
        <v>0</v>
      </c>
    </row>
    <row r="782" spans="1:7" ht="26.4">
      <c r="A782" s="579" t="s">
        <v>1454</v>
      </c>
      <c r="B782" s="559" t="s">
        <v>69</v>
      </c>
      <c r="C782" s="547" t="s">
        <v>65</v>
      </c>
      <c r="D782" s="517"/>
      <c r="E782" s="518"/>
      <c r="F782" s="519"/>
      <c r="G782" s="603">
        <f t="shared" si="30"/>
        <v>0</v>
      </c>
    </row>
    <row r="783" spans="1:7" ht="26.4">
      <c r="A783" s="579" t="s">
        <v>1455</v>
      </c>
      <c r="B783" s="559"/>
      <c r="C783" s="547" t="s">
        <v>399</v>
      </c>
      <c r="D783" s="517" t="s">
        <v>342</v>
      </c>
      <c r="E783" s="518">
        <v>15</v>
      </c>
      <c r="F783" s="519"/>
      <c r="G783" s="603">
        <f t="shared" si="30"/>
        <v>0</v>
      </c>
    </row>
    <row r="784" spans="1:7" ht="13.2">
      <c r="A784" s="579" t="s">
        <v>1456</v>
      </c>
      <c r="B784" s="559"/>
      <c r="C784" s="547" t="s">
        <v>614</v>
      </c>
      <c r="D784" s="517"/>
      <c r="E784" s="518"/>
      <c r="F784" s="519"/>
      <c r="G784" s="603">
        <f t="shared" si="30"/>
        <v>0</v>
      </c>
    </row>
    <row r="785" spans="1:7" ht="26.4">
      <c r="A785" s="579" t="s">
        <v>1457</v>
      </c>
      <c r="B785" s="559"/>
      <c r="C785" s="547" t="s">
        <v>2702</v>
      </c>
      <c r="D785" s="517" t="s">
        <v>342</v>
      </c>
      <c r="E785" s="518">
        <v>170</v>
      </c>
      <c r="F785" s="519"/>
      <c r="G785" s="603">
        <f t="shared" si="30"/>
        <v>0</v>
      </c>
    </row>
    <row r="786" spans="1:7" ht="13.2">
      <c r="A786" s="579" t="s">
        <v>1458</v>
      </c>
      <c r="B786" s="559" t="s">
        <v>141</v>
      </c>
      <c r="C786" s="547" t="s">
        <v>616</v>
      </c>
      <c r="D786" s="517" t="s">
        <v>342</v>
      </c>
      <c r="E786" s="518">
        <v>67.3</v>
      </c>
      <c r="F786" s="519"/>
      <c r="G786" s="603">
        <f t="shared" si="30"/>
        <v>0</v>
      </c>
    </row>
    <row r="787" spans="1:7" ht="26.4">
      <c r="A787" s="591">
        <v>12.6</v>
      </c>
      <c r="B787" s="559" t="s">
        <v>1225</v>
      </c>
      <c r="C787" s="547" t="s">
        <v>1691</v>
      </c>
      <c r="D787" s="517"/>
      <c r="E787" s="518"/>
      <c r="F787" s="519"/>
      <c r="G787" s="603">
        <f t="shared" si="30"/>
        <v>0</v>
      </c>
    </row>
    <row r="788" spans="1:7" ht="26.4">
      <c r="A788" s="565"/>
      <c r="B788" s="555"/>
      <c r="C788" s="547" t="s">
        <v>1699</v>
      </c>
      <c r="D788" s="517"/>
      <c r="E788" s="518"/>
      <c r="F788" s="583"/>
      <c r="G788" s="603">
        <f t="shared" si="30"/>
        <v>0</v>
      </c>
    </row>
    <row r="789" spans="1:7" ht="13.2">
      <c r="A789" s="565" t="s">
        <v>1489</v>
      </c>
      <c r="B789" s="555"/>
      <c r="C789" s="547" t="s">
        <v>1700</v>
      </c>
      <c r="D789" s="517" t="s">
        <v>5</v>
      </c>
      <c r="E789" s="518">
        <v>18</v>
      </c>
      <c r="F789" s="583"/>
      <c r="G789" s="603">
        <f t="shared" si="30"/>
        <v>0</v>
      </c>
    </row>
    <row r="790" spans="1:7" ht="26.4">
      <c r="A790" s="564" t="s">
        <v>2031</v>
      </c>
      <c r="B790" s="559" t="s">
        <v>50</v>
      </c>
      <c r="C790" s="547" t="s">
        <v>63</v>
      </c>
      <c r="D790" s="517"/>
      <c r="E790" s="518"/>
      <c r="F790" s="519"/>
      <c r="G790" s="603">
        <f t="shared" si="30"/>
        <v>0</v>
      </c>
    </row>
    <row r="791" spans="1:7" ht="13.2">
      <c r="A791" s="564"/>
      <c r="B791" s="559"/>
      <c r="C791" s="592" t="s">
        <v>269</v>
      </c>
      <c r="D791" s="517"/>
      <c r="E791" s="518"/>
      <c r="F791" s="519"/>
      <c r="G791" s="603">
        <f t="shared" si="30"/>
        <v>0</v>
      </c>
    </row>
    <row r="792" spans="1:7" ht="13.2">
      <c r="A792" s="565" t="s">
        <v>1491</v>
      </c>
      <c r="B792" s="559" t="s">
        <v>12</v>
      </c>
      <c r="C792" s="547" t="s">
        <v>74</v>
      </c>
      <c r="D792" s="517"/>
      <c r="E792" s="518"/>
      <c r="F792" s="519"/>
      <c r="G792" s="603">
        <f t="shared" si="30"/>
        <v>0</v>
      </c>
    </row>
    <row r="793" spans="1:7" ht="13.2">
      <c r="A793" s="565" t="s">
        <v>2032</v>
      </c>
      <c r="B793" s="559"/>
      <c r="C793" s="547" t="s">
        <v>1701</v>
      </c>
      <c r="D793" s="517" t="s">
        <v>359</v>
      </c>
      <c r="E793" s="518">
        <v>63</v>
      </c>
      <c r="F793" s="519"/>
      <c r="G793" s="603">
        <f t="shared" si="30"/>
        <v>0</v>
      </c>
    </row>
    <row r="794" spans="1:7" ht="13.2">
      <c r="A794" s="565" t="s">
        <v>2033</v>
      </c>
      <c r="B794" s="559"/>
      <c r="C794" s="547" t="s">
        <v>75</v>
      </c>
      <c r="D794" s="517"/>
      <c r="E794" s="518"/>
      <c r="F794" s="519"/>
      <c r="G794" s="603">
        <f t="shared" si="30"/>
        <v>0</v>
      </c>
    </row>
    <row r="795" spans="1:7" ht="13.2">
      <c r="A795" s="565" t="s">
        <v>2034</v>
      </c>
      <c r="B795" s="559"/>
      <c r="C795" s="547" t="s">
        <v>1702</v>
      </c>
      <c r="D795" s="517" t="s">
        <v>359</v>
      </c>
      <c r="E795" s="518">
        <v>3</v>
      </c>
      <c r="F795" s="519"/>
      <c r="G795" s="603">
        <f t="shared" si="30"/>
        <v>0</v>
      </c>
    </row>
    <row r="796" spans="1:7" ht="13.2">
      <c r="A796" s="565" t="s">
        <v>2035</v>
      </c>
      <c r="B796" s="559"/>
      <c r="C796" s="532" t="s">
        <v>72</v>
      </c>
      <c r="D796" s="548"/>
      <c r="E796" s="533"/>
      <c r="F796" s="528"/>
      <c r="G796" s="603">
        <f t="shared" si="30"/>
        <v>0</v>
      </c>
    </row>
    <row r="797" spans="1:7" ht="13.2">
      <c r="A797" s="565" t="s">
        <v>2036</v>
      </c>
      <c r="B797" s="559"/>
      <c r="C797" s="532" t="s">
        <v>1703</v>
      </c>
      <c r="D797" s="517" t="s">
        <v>359</v>
      </c>
      <c r="E797" s="518">
        <v>3</v>
      </c>
      <c r="F797" s="528"/>
      <c r="G797" s="603">
        <f t="shared" ref="G797:G813" si="31">E797*F797</f>
        <v>0</v>
      </c>
    </row>
    <row r="798" spans="1:7" s="498" customFormat="1" ht="13.2">
      <c r="A798" s="564" t="s">
        <v>2037</v>
      </c>
      <c r="B798" s="523"/>
      <c r="C798" s="560" t="s">
        <v>117</v>
      </c>
      <c r="D798" s="570"/>
      <c r="E798" s="571"/>
      <c r="F798" s="572"/>
      <c r="G798" s="603">
        <f t="shared" si="31"/>
        <v>0</v>
      </c>
    </row>
    <row r="799" spans="1:7" ht="13.2">
      <c r="A799" s="565" t="s">
        <v>2038</v>
      </c>
      <c r="B799" s="559" t="s">
        <v>30</v>
      </c>
      <c r="C799" s="547" t="s">
        <v>1692</v>
      </c>
      <c r="D799" s="517"/>
      <c r="E799" s="518"/>
      <c r="F799" s="519"/>
      <c r="G799" s="603">
        <f t="shared" si="31"/>
        <v>0</v>
      </c>
    </row>
    <row r="800" spans="1:7" ht="13.2">
      <c r="A800" s="565" t="s">
        <v>2039</v>
      </c>
      <c r="B800" s="559"/>
      <c r="C800" s="547" t="s">
        <v>1693</v>
      </c>
      <c r="D800" s="517" t="s">
        <v>359</v>
      </c>
      <c r="E800" s="518">
        <v>190</v>
      </c>
      <c r="F800" s="519"/>
      <c r="G800" s="603">
        <f t="shared" si="31"/>
        <v>0</v>
      </c>
    </row>
    <row r="801" spans="1:7" ht="13.2">
      <c r="A801" s="565" t="s">
        <v>2040</v>
      </c>
      <c r="B801" s="559"/>
      <c r="C801" s="547" t="s">
        <v>1694</v>
      </c>
      <c r="D801" s="517" t="s">
        <v>359</v>
      </c>
      <c r="E801" s="518">
        <v>1735.24</v>
      </c>
      <c r="F801" s="519"/>
      <c r="G801" s="603">
        <f t="shared" si="31"/>
        <v>0</v>
      </c>
    </row>
    <row r="802" spans="1:7" ht="13.2">
      <c r="A802" s="564" t="s">
        <v>2041</v>
      </c>
      <c r="B802" s="559"/>
      <c r="C802" s="547" t="s">
        <v>103</v>
      </c>
      <c r="D802" s="517"/>
      <c r="E802" s="518"/>
      <c r="F802" s="519"/>
      <c r="G802" s="603">
        <f t="shared" si="31"/>
        <v>0</v>
      </c>
    </row>
    <row r="803" spans="1:7" ht="13.2">
      <c r="A803" s="565" t="s">
        <v>2042</v>
      </c>
      <c r="B803" s="559" t="s">
        <v>22</v>
      </c>
      <c r="C803" s="547" t="s">
        <v>47</v>
      </c>
      <c r="D803" s="517"/>
      <c r="E803" s="518"/>
      <c r="F803" s="519"/>
      <c r="G803" s="603">
        <f t="shared" si="31"/>
        <v>0</v>
      </c>
    </row>
    <row r="804" spans="1:7" ht="26.4">
      <c r="A804" s="565" t="s">
        <v>2043</v>
      </c>
      <c r="B804" s="559"/>
      <c r="C804" s="547" t="s">
        <v>94</v>
      </c>
      <c r="D804" s="517" t="s">
        <v>359</v>
      </c>
      <c r="E804" s="518">
        <v>110</v>
      </c>
      <c r="F804" s="519"/>
      <c r="G804" s="603">
        <f t="shared" si="31"/>
        <v>0</v>
      </c>
    </row>
    <row r="805" spans="1:7" ht="13.2">
      <c r="A805" s="565" t="s">
        <v>2044</v>
      </c>
      <c r="B805" s="559" t="s">
        <v>26</v>
      </c>
      <c r="C805" s="547" t="s">
        <v>504</v>
      </c>
      <c r="D805" s="517"/>
      <c r="E805" s="518"/>
      <c r="F805" s="519"/>
      <c r="G805" s="603">
        <f t="shared" si="31"/>
        <v>0</v>
      </c>
    </row>
    <row r="806" spans="1:7" ht="13.2">
      <c r="A806" s="565" t="s">
        <v>2045</v>
      </c>
      <c r="B806" s="559"/>
      <c r="C806" s="547" t="s">
        <v>1695</v>
      </c>
      <c r="D806" s="517" t="s">
        <v>342</v>
      </c>
      <c r="E806" s="518">
        <v>300</v>
      </c>
      <c r="F806" s="519"/>
      <c r="G806" s="603">
        <f t="shared" si="31"/>
        <v>0</v>
      </c>
    </row>
    <row r="807" spans="1:7" ht="13.2">
      <c r="A807" s="565" t="s">
        <v>2046</v>
      </c>
      <c r="B807" s="559"/>
      <c r="C807" s="547" t="s">
        <v>1696</v>
      </c>
      <c r="D807" s="517" t="s">
        <v>342</v>
      </c>
      <c r="E807" s="518">
        <v>54</v>
      </c>
      <c r="F807" s="519"/>
      <c r="G807" s="603">
        <f t="shared" si="31"/>
        <v>0</v>
      </c>
    </row>
    <row r="808" spans="1:7" ht="13.2">
      <c r="A808" s="565" t="s">
        <v>2047</v>
      </c>
      <c r="B808" s="559"/>
      <c r="C808" s="547" t="s">
        <v>1697</v>
      </c>
      <c r="D808" s="517" t="s">
        <v>342</v>
      </c>
      <c r="E808" s="518">
        <v>10</v>
      </c>
      <c r="F808" s="519"/>
      <c r="G808" s="603">
        <f t="shared" si="31"/>
        <v>0</v>
      </c>
    </row>
    <row r="809" spans="1:7" ht="13.2">
      <c r="A809" s="565" t="s">
        <v>2048</v>
      </c>
      <c r="B809" s="559"/>
      <c r="C809" s="547" t="s">
        <v>1698</v>
      </c>
      <c r="D809" s="517" t="s">
        <v>342</v>
      </c>
      <c r="E809" s="518">
        <v>14</v>
      </c>
      <c r="F809" s="519"/>
      <c r="G809" s="603">
        <f t="shared" si="31"/>
        <v>0</v>
      </c>
    </row>
    <row r="810" spans="1:7" ht="13.2">
      <c r="A810" s="565" t="s">
        <v>2049</v>
      </c>
      <c r="B810" s="559" t="s">
        <v>27</v>
      </c>
      <c r="C810" s="547" t="s">
        <v>48</v>
      </c>
      <c r="D810" s="517"/>
      <c r="E810" s="518"/>
      <c r="F810" s="519"/>
      <c r="G810" s="603">
        <f t="shared" si="31"/>
        <v>0</v>
      </c>
    </row>
    <row r="811" spans="1:7" ht="13.2">
      <c r="A811" s="565" t="s">
        <v>2050</v>
      </c>
      <c r="B811" s="559"/>
      <c r="C811" s="547" t="s">
        <v>1704</v>
      </c>
      <c r="D811" s="517" t="s">
        <v>359</v>
      </c>
      <c r="E811" s="518">
        <v>103</v>
      </c>
      <c r="F811" s="519"/>
      <c r="G811" s="603">
        <f t="shared" si="31"/>
        <v>0</v>
      </c>
    </row>
    <row r="812" spans="1:7" ht="13.2">
      <c r="A812" s="565" t="s">
        <v>2051</v>
      </c>
      <c r="B812" s="559">
        <v>8.5</v>
      </c>
      <c r="C812" s="547" t="s">
        <v>49</v>
      </c>
      <c r="D812" s="517"/>
      <c r="E812" s="518"/>
      <c r="F812" s="519"/>
      <c r="G812" s="603">
        <f t="shared" si="31"/>
        <v>0</v>
      </c>
    </row>
    <row r="813" spans="1:7" ht="13.8" thickBot="1">
      <c r="A813" s="597" t="s">
        <v>2052</v>
      </c>
      <c r="B813" s="629"/>
      <c r="C813" s="636" t="s">
        <v>1740</v>
      </c>
      <c r="D813" s="599" t="s">
        <v>92</v>
      </c>
      <c r="E813" s="600">
        <v>530</v>
      </c>
      <c r="F813" s="601"/>
      <c r="G813" s="654">
        <f t="shared" si="31"/>
        <v>0</v>
      </c>
    </row>
    <row r="814" spans="1:7" ht="16.5" customHeight="1" thickBot="1">
      <c r="A814" s="495" t="s">
        <v>632</v>
      </c>
      <c r="B814" s="496"/>
      <c r="C814" s="497"/>
      <c r="D814" s="472"/>
      <c r="E814" s="472"/>
      <c r="F814" s="470"/>
      <c r="G814" s="620">
        <f>SUM(G733:G813)</f>
        <v>0</v>
      </c>
    </row>
    <row r="815" spans="1:7" s="499" customFormat="1" ht="16.5" customHeight="1">
      <c r="A815" s="655" t="s">
        <v>2003</v>
      </c>
      <c r="B815" s="656"/>
      <c r="C815" s="657" t="s">
        <v>2004</v>
      </c>
      <c r="D815" s="658"/>
      <c r="E815" s="659"/>
      <c r="F815" s="660"/>
      <c r="G815" s="661"/>
    </row>
    <row r="816" spans="1:7" s="500" customFormat="1" ht="16.5" customHeight="1">
      <c r="A816" s="574" t="s">
        <v>1492</v>
      </c>
      <c r="B816" s="541" t="s">
        <v>51</v>
      </c>
      <c r="C816" s="542" t="s">
        <v>52</v>
      </c>
      <c r="D816" s="543"/>
      <c r="E816" s="544"/>
      <c r="F816" s="528"/>
      <c r="G816" s="575"/>
    </row>
    <row r="817" spans="1:7" s="500" customFormat="1" ht="16.5" customHeight="1">
      <c r="A817" s="566" t="s">
        <v>617</v>
      </c>
      <c r="B817" s="541" t="s">
        <v>14</v>
      </c>
      <c r="C817" s="561" t="s">
        <v>53</v>
      </c>
      <c r="D817" s="557" t="s">
        <v>359</v>
      </c>
      <c r="E817" s="558">
        <v>7</v>
      </c>
      <c r="F817" s="528"/>
      <c r="G817" s="563">
        <f>E817*F817</f>
        <v>0</v>
      </c>
    </row>
    <row r="818" spans="1:7" s="500" customFormat="1" ht="16.5" customHeight="1">
      <c r="A818" s="566" t="s">
        <v>1496</v>
      </c>
      <c r="B818" s="541" t="s">
        <v>30</v>
      </c>
      <c r="C818" s="561" t="s">
        <v>60</v>
      </c>
      <c r="D818" s="557"/>
      <c r="E818" s="558"/>
      <c r="F818" s="528"/>
      <c r="G818" s="563">
        <f>E818*F818</f>
        <v>0</v>
      </c>
    </row>
    <row r="819" spans="1:7" s="500" customFormat="1" ht="16.5" customHeight="1">
      <c r="A819" s="566" t="s">
        <v>2053</v>
      </c>
      <c r="B819" s="541"/>
      <c r="C819" s="561" t="s">
        <v>61</v>
      </c>
      <c r="D819" s="557" t="s">
        <v>342</v>
      </c>
      <c r="E819" s="558">
        <v>5</v>
      </c>
      <c r="F819" s="528"/>
      <c r="G819" s="563">
        <f>E819*F819</f>
        <v>0</v>
      </c>
    </row>
    <row r="820" spans="1:7" s="500" customFormat="1" ht="16.5" customHeight="1">
      <c r="A820" s="574" t="s">
        <v>1498</v>
      </c>
      <c r="B820" s="541" t="s">
        <v>50</v>
      </c>
      <c r="C820" s="542" t="s">
        <v>63</v>
      </c>
      <c r="D820" s="543"/>
      <c r="E820" s="567"/>
      <c r="F820" s="528"/>
      <c r="G820" s="563">
        <f>E820*F820</f>
        <v>0</v>
      </c>
    </row>
    <row r="821" spans="1:7" s="500" customFormat="1" ht="16.5" customHeight="1">
      <c r="A821" s="574"/>
      <c r="B821" s="541"/>
      <c r="C821" s="568" t="s">
        <v>269</v>
      </c>
      <c r="D821" s="543"/>
      <c r="E821" s="567"/>
      <c r="F821" s="528"/>
      <c r="G821" s="563">
        <f>E821*F821</f>
        <v>0</v>
      </c>
    </row>
    <row r="822" spans="1:7" s="500" customFormat="1" ht="16.5" customHeight="1">
      <c r="A822" s="566" t="s">
        <v>622</v>
      </c>
      <c r="B822" s="569" t="s">
        <v>9</v>
      </c>
      <c r="C822" s="561" t="s">
        <v>73</v>
      </c>
      <c r="D822" s="557"/>
      <c r="E822" s="558"/>
      <c r="F822" s="528"/>
      <c r="G822" s="563"/>
    </row>
    <row r="823" spans="1:7" s="500" customFormat="1" ht="16.5" customHeight="1">
      <c r="A823" s="566" t="s">
        <v>623</v>
      </c>
      <c r="B823" s="541"/>
      <c r="C823" s="561" t="s">
        <v>486</v>
      </c>
      <c r="D823" s="557"/>
      <c r="E823" s="558"/>
      <c r="F823" s="528"/>
      <c r="G823" s="563"/>
    </row>
    <row r="824" spans="1:7" s="500" customFormat="1" ht="16.5" customHeight="1">
      <c r="A824" s="566" t="s">
        <v>1501</v>
      </c>
      <c r="B824" s="569" t="s">
        <v>12</v>
      </c>
      <c r="C824" s="561" t="s">
        <v>74</v>
      </c>
      <c r="D824" s="557"/>
      <c r="E824" s="558"/>
      <c r="F824" s="528"/>
      <c r="G824" s="563"/>
    </row>
    <row r="825" spans="1:7" s="500" customFormat="1" ht="16.5" customHeight="1">
      <c r="A825" s="566" t="s">
        <v>2054</v>
      </c>
      <c r="B825" s="541"/>
      <c r="C825" s="561" t="s">
        <v>487</v>
      </c>
      <c r="D825" s="557" t="s">
        <v>359</v>
      </c>
      <c r="E825" s="558">
        <v>3.8270909090909093</v>
      </c>
      <c r="F825" s="528"/>
      <c r="G825" s="563">
        <f>E825*F825</f>
        <v>0</v>
      </c>
    </row>
    <row r="826" spans="1:7" s="500" customFormat="1" ht="16.5" customHeight="1">
      <c r="A826" s="566" t="s">
        <v>2055</v>
      </c>
      <c r="B826" s="541"/>
      <c r="C826" s="561" t="s">
        <v>239</v>
      </c>
      <c r="D826" s="557"/>
      <c r="E826" s="558"/>
      <c r="F826" s="528"/>
      <c r="G826" s="563"/>
    </row>
    <row r="827" spans="1:7" s="500" customFormat="1" ht="16.5" customHeight="1">
      <c r="A827" s="564" t="s">
        <v>1508</v>
      </c>
      <c r="B827" s="522"/>
      <c r="C827" s="552" t="s">
        <v>117</v>
      </c>
      <c r="D827" s="553"/>
      <c r="E827" s="554"/>
      <c r="F827" s="528"/>
      <c r="G827" s="563"/>
    </row>
    <row r="828" spans="1:7" s="500" customFormat="1" ht="16.5" customHeight="1">
      <c r="A828" s="565" t="s">
        <v>628</v>
      </c>
      <c r="B828" s="555" t="s">
        <v>14</v>
      </c>
      <c r="C828" s="547" t="s">
        <v>36</v>
      </c>
      <c r="D828" s="517"/>
      <c r="E828" s="518"/>
      <c r="F828" s="528"/>
      <c r="G828" s="563"/>
    </row>
    <row r="829" spans="1:7" s="500" customFormat="1" ht="16.5" customHeight="1">
      <c r="A829" s="565" t="s">
        <v>2056</v>
      </c>
      <c r="B829" s="555"/>
      <c r="C829" s="556">
        <v>10</v>
      </c>
      <c r="D829" s="557" t="s">
        <v>87</v>
      </c>
      <c r="E829" s="558">
        <v>1.6159999999999999</v>
      </c>
      <c r="F829" s="528"/>
      <c r="G829" s="563">
        <f>E829*F829</f>
        <v>0</v>
      </c>
    </row>
    <row r="830" spans="1:7" s="500" customFormat="1" ht="16.5" customHeight="1">
      <c r="A830" s="565" t="s">
        <v>629</v>
      </c>
      <c r="B830" s="555" t="s">
        <v>14</v>
      </c>
      <c r="C830" s="547" t="s">
        <v>37</v>
      </c>
      <c r="D830" s="517"/>
      <c r="E830" s="518"/>
      <c r="F830" s="528"/>
      <c r="G830" s="563">
        <f>E830*F830</f>
        <v>0</v>
      </c>
    </row>
    <row r="831" spans="1:7" s="500" customFormat="1" ht="16.5" customHeight="1">
      <c r="A831" s="565" t="s">
        <v>2057</v>
      </c>
      <c r="B831" s="555"/>
      <c r="C831" s="547" t="s">
        <v>38</v>
      </c>
      <c r="D831" s="557" t="s">
        <v>87</v>
      </c>
      <c r="E831" s="558">
        <v>0.3</v>
      </c>
      <c r="F831" s="528"/>
      <c r="G831" s="563">
        <f>E831*F831</f>
        <v>0</v>
      </c>
    </row>
    <row r="832" spans="1:7" s="500" customFormat="1" ht="16.5" customHeight="1">
      <c r="A832" s="565" t="s">
        <v>2058</v>
      </c>
      <c r="B832" s="555"/>
      <c r="C832" s="547" t="s">
        <v>39</v>
      </c>
      <c r="D832" s="557"/>
      <c r="E832" s="558"/>
      <c r="F832" s="528"/>
      <c r="G832" s="563"/>
    </row>
    <row r="833" spans="1:7" s="500" customFormat="1" ht="16.5" customHeight="1">
      <c r="A833" s="565" t="s">
        <v>2059</v>
      </c>
      <c r="B833" s="555"/>
      <c r="C833" s="547" t="s">
        <v>40</v>
      </c>
      <c r="D833" s="557"/>
      <c r="E833" s="558"/>
      <c r="F833" s="528"/>
      <c r="G833" s="563"/>
    </row>
    <row r="834" spans="1:7" s="500" customFormat="1" ht="16.5" customHeight="1">
      <c r="A834" s="565" t="s">
        <v>2060</v>
      </c>
      <c r="B834" s="555"/>
      <c r="C834" s="547" t="s">
        <v>41</v>
      </c>
      <c r="D834" s="557" t="s">
        <v>87</v>
      </c>
      <c r="E834" s="558">
        <v>0.75</v>
      </c>
      <c r="F834" s="528"/>
      <c r="G834" s="563">
        <f>E834*F834</f>
        <v>0</v>
      </c>
    </row>
    <row r="835" spans="1:7" s="500" customFormat="1" ht="16.5" customHeight="1">
      <c r="A835" s="565" t="s">
        <v>2061</v>
      </c>
      <c r="B835" s="555"/>
      <c r="C835" s="547" t="s">
        <v>42</v>
      </c>
      <c r="D835" s="557" t="s">
        <v>87</v>
      </c>
      <c r="E835" s="558">
        <v>0.85</v>
      </c>
      <c r="F835" s="528"/>
      <c r="G835" s="563">
        <f>E835*F835</f>
        <v>0</v>
      </c>
    </row>
    <row r="836" spans="1:7" s="500" customFormat="1" ht="16.5" customHeight="1">
      <c r="A836" s="565" t="s">
        <v>2062</v>
      </c>
      <c r="B836" s="555"/>
      <c r="C836" s="547" t="s">
        <v>43</v>
      </c>
      <c r="D836" s="557"/>
      <c r="E836" s="558"/>
      <c r="F836" s="528"/>
      <c r="G836" s="563"/>
    </row>
    <row r="837" spans="1:7" s="500" customFormat="1" ht="16.5" customHeight="1">
      <c r="A837" s="565" t="s">
        <v>2063</v>
      </c>
      <c r="B837" s="555"/>
      <c r="C837" s="547" t="s">
        <v>44</v>
      </c>
      <c r="D837" s="557" t="s">
        <v>87</v>
      </c>
      <c r="E837" s="558">
        <v>1.25</v>
      </c>
      <c r="F837" s="528"/>
      <c r="G837" s="563">
        <f>E837*F837</f>
        <v>0</v>
      </c>
    </row>
    <row r="838" spans="1:7" s="500" customFormat="1" ht="16.5" customHeight="1">
      <c r="A838" s="564" t="s">
        <v>1512</v>
      </c>
      <c r="B838" s="559"/>
      <c r="C838" s="560" t="s">
        <v>103</v>
      </c>
      <c r="D838" s="517"/>
      <c r="E838" s="518"/>
      <c r="F838" s="528"/>
      <c r="G838" s="563"/>
    </row>
    <row r="839" spans="1:7" s="500" customFormat="1" ht="16.5" customHeight="1">
      <c r="A839" s="565" t="s">
        <v>1513</v>
      </c>
      <c r="B839" s="555" t="s">
        <v>22</v>
      </c>
      <c r="C839" s="547" t="s">
        <v>47</v>
      </c>
      <c r="D839" s="517"/>
      <c r="E839" s="518"/>
      <c r="F839" s="528"/>
      <c r="G839" s="563"/>
    </row>
    <row r="840" spans="1:7" s="500" customFormat="1" ht="16.5" customHeight="1">
      <c r="A840" s="565" t="s">
        <v>1525</v>
      </c>
      <c r="B840" s="555"/>
      <c r="C840" s="547" t="s">
        <v>94</v>
      </c>
      <c r="D840" s="517" t="s">
        <v>359</v>
      </c>
      <c r="E840" s="518">
        <v>28.75</v>
      </c>
      <c r="F840" s="528"/>
      <c r="G840" s="563">
        <f>E840*F840</f>
        <v>0</v>
      </c>
    </row>
    <row r="841" spans="1:7" s="500" customFormat="1" ht="16.5" customHeight="1">
      <c r="A841" s="565" t="s">
        <v>2064</v>
      </c>
      <c r="B841" s="555" t="s">
        <v>26</v>
      </c>
      <c r="C841" s="547" t="s">
        <v>504</v>
      </c>
      <c r="D841" s="517"/>
      <c r="E841" s="518"/>
      <c r="F841" s="528"/>
      <c r="G841" s="563"/>
    </row>
    <row r="842" spans="1:7" s="500" customFormat="1" ht="16.5" customHeight="1">
      <c r="A842" s="565" t="s">
        <v>2065</v>
      </c>
      <c r="B842" s="555"/>
      <c r="C842" s="547" t="s">
        <v>486</v>
      </c>
      <c r="D842" s="517"/>
      <c r="E842" s="518"/>
      <c r="F842" s="528"/>
      <c r="G842" s="563"/>
    </row>
    <row r="843" spans="1:7" s="500" customFormat="1" ht="16.5" customHeight="1">
      <c r="A843" s="565" t="s">
        <v>2066</v>
      </c>
      <c r="B843" s="555"/>
      <c r="C843" s="547" t="s">
        <v>1817</v>
      </c>
      <c r="D843" s="517"/>
      <c r="E843" s="518"/>
      <c r="F843" s="528"/>
      <c r="G843" s="563"/>
    </row>
    <row r="844" spans="1:7" s="500" customFormat="1" ht="16.5" customHeight="1">
      <c r="A844" s="565" t="s">
        <v>2067</v>
      </c>
      <c r="B844" s="555"/>
      <c r="C844" s="547" t="s">
        <v>1818</v>
      </c>
      <c r="D844" s="517"/>
      <c r="E844" s="518"/>
      <c r="F844" s="528"/>
      <c r="G844" s="563"/>
    </row>
    <row r="845" spans="1:7" s="500" customFormat="1" ht="16.5" customHeight="1">
      <c r="A845" s="565" t="s">
        <v>1524</v>
      </c>
      <c r="B845" s="555" t="s">
        <v>27</v>
      </c>
      <c r="C845" s="547" t="s">
        <v>48</v>
      </c>
      <c r="D845" s="517"/>
      <c r="E845" s="518"/>
      <c r="F845" s="528"/>
      <c r="G845" s="563"/>
    </row>
    <row r="846" spans="1:7" s="500" customFormat="1" ht="16.5" customHeight="1">
      <c r="A846" s="565" t="s">
        <v>1526</v>
      </c>
      <c r="B846" s="555"/>
      <c r="C846" s="547" t="s">
        <v>508</v>
      </c>
      <c r="D846" s="517"/>
      <c r="E846" s="518"/>
      <c r="F846" s="528"/>
      <c r="G846" s="563"/>
    </row>
    <row r="847" spans="1:7" s="500" customFormat="1" ht="16.5" customHeight="1">
      <c r="A847" s="565" t="s">
        <v>1529</v>
      </c>
      <c r="B847" s="555"/>
      <c r="C847" s="547" t="s">
        <v>509</v>
      </c>
      <c r="D847" s="517"/>
      <c r="E847" s="518"/>
      <c r="F847" s="528"/>
      <c r="G847" s="563"/>
    </row>
    <row r="848" spans="1:7" s="500" customFormat="1" ht="16.5" customHeight="1">
      <c r="A848" s="564" t="s">
        <v>2068</v>
      </c>
      <c r="B848" s="559">
        <v>8.6</v>
      </c>
      <c r="C848" s="560" t="s">
        <v>419</v>
      </c>
      <c r="D848" s="517"/>
      <c r="E848" s="518"/>
      <c r="F848" s="528"/>
      <c r="G848" s="563"/>
    </row>
    <row r="849" spans="1:7" s="500" customFormat="1" ht="16.5" customHeight="1">
      <c r="A849" s="565" t="s">
        <v>631</v>
      </c>
      <c r="B849" s="555"/>
      <c r="C849" s="547" t="s">
        <v>667</v>
      </c>
      <c r="D849" s="517" t="s">
        <v>359</v>
      </c>
      <c r="E849" s="518">
        <v>26.89</v>
      </c>
      <c r="F849" s="528"/>
      <c r="G849" s="563">
        <f>E849*F849</f>
        <v>0</v>
      </c>
    </row>
    <row r="850" spans="1:7" s="500" customFormat="1" ht="16.5" customHeight="1">
      <c r="A850" s="564" t="s">
        <v>2069</v>
      </c>
      <c r="B850" s="559"/>
      <c r="C850" s="560" t="s">
        <v>470</v>
      </c>
      <c r="D850" s="517"/>
      <c r="E850" s="518"/>
      <c r="F850" s="528"/>
      <c r="G850" s="563"/>
    </row>
    <row r="851" spans="1:7" s="500" customFormat="1" ht="16.5" customHeight="1">
      <c r="A851" s="565"/>
      <c r="B851" s="559"/>
      <c r="C851" s="547" t="s">
        <v>2688</v>
      </c>
      <c r="D851" s="517"/>
      <c r="E851" s="518"/>
      <c r="F851" s="528"/>
      <c r="G851" s="563"/>
    </row>
    <row r="852" spans="1:7" s="500" customFormat="1" ht="16.5" customHeight="1">
      <c r="A852" s="565" t="s">
        <v>1534</v>
      </c>
      <c r="B852" s="559"/>
      <c r="C852" s="547" t="s">
        <v>671</v>
      </c>
      <c r="D852" s="517" t="s">
        <v>359</v>
      </c>
      <c r="E852" s="518">
        <v>0.41</v>
      </c>
      <c r="F852" s="528"/>
      <c r="G852" s="563">
        <f t="shared" ref="G852:G857" si="32">E852*F852</f>
        <v>0</v>
      </c>
    </row>
    <row r="853" spans="1:7" s="500" customFormat="1" ht="16.5" customHeight="1">
      <c r="A853" s="565" t="s">
        <v>2070</v>
      </c>
      <c r="B853" s="559"/>
      <c r="C853" s="547" t="s">
        <v>672</v>
      </c>
      <c r="D853" s="517" t="s">
        <v>359</v>
      </c>
      <c r="E853" s="518">
        <v>0.42</v>
      </c>
      <c r="F853" s="528"/>
      <c r="G853" s="563">
        <f t="shared" si="32"/>
        <v>0</v>
      </c>
    </row>
    <row r="854" spans="1:7" s="500" customFormat="1" ht="16.5" customHeight="1">
      <c r="A854" s="564" t="s">
        <v>1622</v>
      </c>
      <c r="B854" s="523"/>
      <c r="C854" s="560" t="s">
        <v>511</v>
      </c>
      <c r="D854" s="517"/>
      <c r="E854" s="518"/>
      <c r="F854" s="528"/>
      <c r="G854" s="563">
        <f t="shared" si="32"/>
        <v>0</v>
      </c>
    </row>
    <row r="855" spans="1:7" s="500" customFormat="1" ht="16.5" customHeight="1">
      <c r="A855" s="565" t="s">
        <v>1623</v>
      </c>
      <c r="B855" s="559"/>
      <c r="C855" s="547" t="s">
        <v>2703</v>
      </c>
      <c r="D855" s="517" t="s">
        <v>178</v>
      </c>
      <c r="E855" s="518">
        <v>1</v>
      </c>
      <c r="F855" s="528">
        <v>85400</v>
      </c>
      <c r="G855" s="563">
        <f t="shared" si="32"/>
        <v>85400</v>
      </c>
    </row>
    <row r="856" spans="1:7" s="500" customFormat="1" ht="16.5" customHeight="1">
      <c r="A856" s="564" t="s">
        <v>1517</v>
      </c>
      <c r="B856" s="523"/>
      <c r="C856" s="560" t="s">
        <v>514</v>
      </c>
      <c r="D856" s="517"/>
      <c r="E856" s="518"/>
      <c r="F856" s="528"/>
      <c r="G856" s="563">
        <f t="shared" si="32"/>
        <v>0</v>
      </c>
    </row>
    <row r="857" spans="1:7" s="500" customFormat="1" ht="16.5" customHeight="1">
      <c r="A857" s="565"/>
      <c r="B857" s="559"/>
      <c r="C857" s="547" t="s">
        <v>2704</v>
      </c>
      <c r="D857" s="517"/>
      <c r="E857" s="518"/>
      <c r="F857" s="528"/>
      <c r="G857" s="563">
        <f t="shared" si="32"/>
        <v>0</v>
      </c>
    </row>
    <row r="858" spans="1:7" s="500" customFormat="1" ht="16.5" customHeight="1">
      <c r="A858" s="565" t="s">
        <v>1518</v>
      </c>
      <c r="B858" s="522"/>
      <c r="C858" s="547" t="s">
        <v>2705</v>
      </c>
      <c r="D858" s="557"/>
      <c r="E858" s="558"/>
      <c r="F858" s="528"/>
      <c r="G858" s="563"/>
    </row>
    <row r="859" spans="1:7" s="500" customFormat="1" ht="39.6">
      <c r="A859" s="565" t="s">
        <v>1519</v>
      </c>
      <c r="B859" s="541"/>
      <c r="C859" s="561" t="s">
        <v>1801</v>
      </c>
      <c r="D859" s="557" t="s">
        <v>92</v>
      </c>
      <c r="E859" s="558">
        <v>6</v>
      </c>
      <c r="F859" s="528"/>
      <c r="G859" s="563">
        <f t="shared" ref="G859:G864" si="33">E859*F859</f>
        <v>0</v>
      </c>
    </row>
    <row r="860" spans="1:7" s="500" customFormat="1" ht="52.8">
      <c r="A860" s="565" t="s">
        <v>1520</v>
      </c>
      <c r="B860" s="541"/>
      <c r="C860" s="561" t="s">
        <v>1802</v>
      </c>
      <c r="D860" s="557" t="s">
        <v>92</v>
      </c>
      <c r="E860" s="558">
        <v>1</v>
      </c>
      <c r="F860" s="528"/>
      <c r="G860" s="563">
        <f t="shared" si="33"/>
        <v>0</v>
      </c>
    </row>
    <row r="861" spans="1:7" s="500" customFormat="1" ht="16.5" customHeight="1">
      <c r="A861" s="566" t="s">
        <v>2071</v>
      </c>
      <c r="B861" s="541"/>
      <c r="C861" s="561" t="s">
        <v>1804</v>
      </c>
      <c r="D861" s="557" t="s">
        <v>178</v>
      </c>
      <c r="E861" s="558">
        <v>1</v>
      </c>
      <c r="F861" s="528">
        <v>500000</v>
      </c>
      <c r="G861" s="563">
        <f t="shared" si="33"/>
        <v>500000</v>
      </c>
    </row>
    <row r="862" spans="1:7" s="500" customFormat="1" ht="16.5" customHeight="1">
      <c r="A862" s="566" t="s">
        <v>2072</v>
      </c>
      <c r="B862" s="541"/>
      <c r="C862" s="561" t="s">
        <v>1805</v>
      </c>
      <c r="D862" s="557" t="s">
        <v>178</v>
      </c>
      <c r="E862" s="558">
        <v>1</v>
      </c>
      <c r="F862" s="528">
        <v>250000</v>
      </c>
      <c r="G862" s="563">
        <f t="shared" si="33"/>
        <v>250000</v>
      </c>
    </row>
    <row r="863" spans="1:7" s="500" customFormat="1" ht="16.5" customHeight="1">
      <c r="A863" s="566" t="s">
        <v>2073</v>
      </c>
      <c r="B863" s="541"/>
      <c r="C863" s="561" t="s">
        <v>1806</v>
      </c>
      <c r="D863" s="557" t="s">
        <v>178</v>
      </c>
      <c r="E863" s="558">
        <v>1</v>
      </c>
      <c r="F863" s="528">
        <v>80000</v>
      </c>
      <c r="G863" s="563">
        <f t="shared" si="33"/>
        <v>80000</v>
      </c>
    </row>
    <row r="864" spans="1:7" s="500" customFormat="1" ht="16.5" customHeight="1" thickBot="1">
      <c r="A864" s="644" t="s">
        <v>2074</v>
      </c>
      <c r="B864" s="645"/>
      <c r="C864" s="646" t="s">
        <v>1807</v>
      </c>
      <c r="D864" s="647" t="s">
        <v>178</v>
      </c>
      <c r="E864" s="648">
        <v>1</v>
      </c>
      <c r="F864" s="649">
        <v>80000</v>
      </c>
      <c r="G864" s="650">
        <f t="shared" si="33"/>
        <v>80000</v>
      </c>
    </row>
    <row r="865" spans="1:7" s="501" customFormat="1" ht="16.5" customHeight="1" thickBot="1">
      <c r="A865" s="495" t="s">
        <v>620</v>
      </c>
      <c r="B865" s="496"/>
      <c r="C865" s="497"/>
      <c r="D865" s="472"/>
      <c r="E865" s="472"/>
      <c r="F865" s="470"/>
      <c r="G865" s="643">
        <f>SUM(G817:G864)</f>
        <v>995400</v>
      </c>
    </row>
    <row r="866" spans="1:7" ht="26.4">
      <c r="A866" s="651">
        <v>14</v>
      </c>
      <c r="B866" s="652" t="s">
        <v>120</v>
      </c>
      <c r="C866" s="624" t="s">
        <v>2005</v>
      </c>
      <c r="D866" s="625"/>
      <c r="E866" s="625"/>
      <c r="F866" s="626"/>
      <c r="G866" s="653"/>
    </row>
    <row r="867" spans="1:7" ht="13.2">
      <c r="A867" s="579" t="s">
        <v>334</v>
      </c>
      <c r="B867" s="559" t="s">
        <v>14</v>
      </c>
      <c r="C867" s="521" t="s">
        <v>125</v>
      </c>
      <c r="D867" s="517"/>
      <c r="E867" s="517"/>
      <c r="F867" s="519"/>
      <c r="G867" s="604"/>
    </row>
    <row r="868" spans="1:7" ht="13.2">
      <c r="A868" s="579" t="s">
        <v>337</v>
      </c>
      <c r="B868" s="559" t="s">
        <v>123</v>
      </c>
      <c r="C868" s="516" t="s">
        <v>2296</v>
      </c>
      <c r="D868" s="517" t="s">
        <v>121</v>
      </c>
      <c r="E868" s="518">
        <v>1</v>
      </c>
      <c r="F868" s="519"/>
      <c r="G868" s="604">
        <f t="shared" ref="G868:G907" si="34">E868*F868</f>
        <v>0</v>
      </c>
    </row>
    <row r="869" spans="1:7" ht="13.2">
      <c r="A869" s="579" t="s">
        <v>340</v>
      </c>
      <c r="B869" s="559" t="s">
        <v>124</v>
      </c>
      <c r="C869" s="521" t="s">
        <v>122</v>
      </c>
      <c r="D869" s="517" t="s">
        <v>87</v>
      </c>
      <c r="E869" s="518">
        <v>7.5</v>
      </c>
      <c r="F869" s="519"/>
      <c r="G869" s="604">
        <f t="shared" si="34"/>
        <v>0</v>
      </c>
    </row>
    <row r="870" spans="1:7" ht="13.2">
      <c r="A870" s="579" t="s">
        <v>375</v>
      </c>
      <c r="B870" s="559" t="s">
        <v>30</v>
      </c>
      <c r="C870" s="516" t="s">
        <v>140</v>
      </c>
      <c r="D870" s="517"/>
      <c r="E870" s="518"/>
      <c r="F870" s="519"/>
      <c r="G870" s="604">
        <f t="shared" si="34"/>
        <v>0</v>
      </c>
    </row>
    <row r="871" spans="1:7" ht="13.2">
      <c r="A871" s="579" t="s">
        <v>404</v>
      </c>
      <c r="B871" s="559" t="s">
        <v>128</v>
      </c>
      <c r="C871" s="516" t="s">
        <v>127</v>
      </c>
      <c r="D871" s="517" t="s">
        <v>87</v>
      </c>
      <c r="E871" s="518">
        <v>7.5</v>
      </c>
      <c r="F871" s="519"/>
      <c r="G871" s="604">
        <f t="shared" si="34"/>
        <v>0</v>
      </c>
    </row>
    <row r="872" spans="1:7" ht="13.2">
      <c r="A872" s="579" t="s">
        <v>2075</v>
      </c>
      <c r="B872" s="559" t="s">
        <v>19</v>
      </c>
      <c r="C872" s="521" t="s">
        <v>130</v>
      </c>
      <c r="D872" s="517"/>
      <c r="E872" s="518"/>
      <c r="F872" s="519"/>
      <c r="G872" s="604">
        <f t="shared" si="34"/>
        <v>0</v>
      </c>
    </row>
    <row r="873" spans="1:7" ht="13.2">
      <c r="A873" s="579" t="s">
        <v>409</v>
      </c>
      <c r="B873" s="559"/>
      <c r="C873" s="521" t="s">
        <v>45</v>
      </c>
      <c r="D873" s="517" t="s">
        <v>87</v>
      </c>
      <c r="E873" s="518">
        <v>2</v>
      </c>
      <c r="F873" s="519"/>
      <c r="G873" s="604">
        <f t="shared" si="34"/>
        <v>0</v>
      </c>
    </row>
    <row r="874" spans="1:7" ht="13.2">
      <c r="A874" s="579" t="s">
        <v>410</v>
      </c>
      <c r="B874" s="559"/>
      <c r="C874" s="521" t="s">
        <v>1657</v>
      </c>
      <c r="D874" s="517" t="s">
        <v>87</v>
      </c>
      <c r="E874" s="518">
        <v>2.5</v>
      </c>
      <c r="F874" s="519"/>
      <c r="G874" s="604">
        <f t="shared" si="34"/>
        <v>0</v>
      </c>
    </row>
    <row r="875" spans="1:7" ht="13.2">
      <c r="A875" s="579" t="s">
        <v>2076</v>
      </c>
      <c r="B875" s="559"/>
      <c r="C875" s="521" t="s">
        <v>1658</v>
      </c>
      <c r="D875" s="517" t="s">
        <v>87</v>
      </c>
      <c r="E875" s="518">
        <v>1.5</v>
      </c>
      <c r="F875" s="519"/>
      <c r="G875" s="604">
        <f t="shared" si="34"/>
        <v>0</v>
      </c>
    </row>
    <row r="876" spans="1:7" ht="13.2">
      <c r="A876" s="579" t="s">
        <v>2077</v>
      </c>
      <c r="B876" s="559"/>
      <c r="C876" s="521" t="s">
        <v>1659</v>
      </c>
      <c r="D876" s="517" t="s">
        <v>87</v>
      </c>
      <c r="E876" s="518">
        <v>1.5</v>
      </c>
      <c r="F876" s="519"/>
      <c r="G876" s="604">
        <f t="shared" si="34"/>
        <v>0</v>
      </c>
    </row>
    <row r="877" spans="1:7" ht="13.2">
      <c r="A877" s="579" t="s">
        <v>2078</v>
      </c>
      <c r="B877" s="559" t="s">
        <v>69</v>
      </c>
      <c r="C877" s="521" t="s">
        <v>131</v>
      </c>
      <c r="D877" s="517"/>
      <c r="E877" s="518"/>
      <c r="F877" s="519"/>
      <c r="G877" s="604">
        <f t="shared" si="34"/>
        <v>0</v>
      </c>
    </row>
    <row r="878" spans="1:7" ht="13.2">
      <c r="A878" s="579" t="s">
        <v>411</v>
      </c>
      <c r="B878" s="559"/>
      <c r="C878" s="521" t="s">
        <v>132</v>
      </c>
      <c r="D878" s="517" t="s">
        <v>92</v>
      </c>
      <c r="E878" s="518">
        <v>40</v>
      </c>
      <c r="F878" s="519"/>
      <c r="G878" s="604">
        <f t="shared" si="34"/>
        <v>0</v>
      </c>
    </row>
    <row r="879" spans="1:7" ht="13.2">
      <c r="A879" s="579" t="s">
        <v>2079</v>
      </c>
      <c r="B879" s="559"/>
      <c r="C879" s="521" t="s">
        <v>133</v>
      </c>
      <c r="D879" s="517" t="s">
        <v>92</v>
      </c>
      <c r="E879" s="518">
        <v>40</v>
      </c>
      <c r="F879" s="519"/>
      <c r="G879" s="604">
        <f t="shared" si="34"/>
        <v>0</v>
      </c>
    </row>
    <row r="880" spans="1:7" ht="13.2">
      <c r="A880" s="579" t="s">
        <v>2080</v>
      </c>
      <c r="B880" s="559"/>
      <c r="C880" s="521" t="s">
        <v>134</v>
      </c>
      <c r="D880" s="517" t="s">
        <v>92</v>
      </c>
      <c r="E880" s="518">
        <v>40</v>
      </c>
      <c r="F880" s="519"/>
      <c r="G880" s="604">
        <f t="shared" si="34"/>
        <v>0</v>
      </c>
    </row>
    <row r="881" spans="1:7" ht="13.2">
      <c r="A881" s="579" t="s">
        <v>2081</v>
      </c>
      <c r="B881" s="559" t="s">
        <v>135</v>
      </c>
      <c r="C881" s="521" t="s">
        <v>136</v>
      </c>
      <c r="D881" s="517"/>
      <c r="E881" s="518"/>
      <c r="F881" s="519"/>
      <c r="G881" s="604">
        <f t="shared" si="34"/>
        <v>0</v>
      </c>
    </row>
    <row r="882" spans="1:7" ht="13.2">
      <c r="A882" s="579" t="s">
        <v>1705</v>
      </c>
      <c r="B882" s="559"/>
      <c r="C882" s="521" t="s">
        <v>137</v>
      </c>
      <c r="D882" s="517" t="s">
        <v>5</v>
      </c>
      <c r="E882" s="518">
        <v>15</v>
      </c>
      <c r="F882" s="519"/>
      <c r="G882" s="604">
        <f t="shared" si="34"/>
        <v>0</v>
      </c>
    </row>
    <row r="883" spans="1:7" ht="13.2">
      <c r="A883" s="579" t="s">
        <v>2082</v>
      </c>
      <c r="B883" s="559"/>
      <c r="C883" s="521" t="s">
        <v>138</v>
      </c>
      <c r="D883" s="517" t="s">
        <v>5</v>
      </c>
      <c r="E883" s="518">
        <v>15</v>
      </c>
      <c r="F883" s="519"/>
      <c r="G883" s="604">
        <f t="shared" si="34"/>
        <v>0</v>
      </c>
    </row>
    <row r="884" spans="1:7" ht="13.2">
      <c r="A884" s="579" t="s">
        <v>2083</v>
      </c>
      <c r="B884" s="559" t="s">
        <v>68</v>
      </c>
      <c r="C884" s="521" t="s">
        <v>139</v>
      </c>
      <c r="D884" s="517"/>
      <c r="E884" s="518"/>
      <c r="F884" s="519"/>
      <c r="G884" s="604">
        <f t="shared" si="34"/>
        <v>0</v>
      </c>
    </row>
    <row r="885" spans="1:7" ht="13.2">
      <c r="A885" s="579" t="s">
        <v>1715</v>
      </c>
      <c r="B885" s="559"/>
      <c r="C885" s="521" t="s">
        <v>132</v>
      </c>
      <c r="D885" s="517" t="s">
        <v>92</v>
      </c>
      <c r="E885" s="518">
        <v>20</v>
      </c>
      <c r="F885" s="519"/>
      <c r="G885" s="604">
        <f t="shared" si="34"/>
        <v>0</v>
      </c>
    </row>
    <row r="886" spans="1:7" ht="13.2">
      <c r="A886" s="579" t="s">
        <v>2084</v>
      </c>
      <c r="B886" s="559"/>
      <c r="C886" s="521" t="s">
        <v>133</v>
      </c>
      <c r="D886" s="517" t="s">
        <v>92</v>
      </c>
      <c r="E886" s="518">
        <v>20</v>
      </c>
      <c r="F886" s="519"/>
      <c r="G886" s="604">
        <f t="shared" si="34"/>
        <v>0</v>
      </c>
    </row>
    <row r="887" spans="1:7" ht="13.2">
      <c r="A887" s="579" t="s">
        <v>2085</v>
      </c>
      <c r="B887" s="559"/>
      <c r="C887" s="521" t="s">
        <v>134</v>
      </c>
      <c r="D887" s="517" t="s">
        <v>92</v>
      </c>
      <c r="E887" s="518">
        <v>20</v>
      </c>
      <c r="F887" s="519"/>
      <c r="G887" s="604">
        <f t="shared" si="34"/>
        <v>0</v>
      </c>
    </row>
    <row r="888" spans="1:7" ht="15.75" customHeight="1">
      <c r="A888" s="579" t="s">
        <v>1716</v>
      </c>
      <c r="B888" s="559" t="s">
        <v>141</v>
      </c>
      <c r="C888" s="521" t="s">
        <v>142</v>
      </c>
      <c r="D888" s="517"/>
      <c r="E888" s="518"/>
      <c r="F888" s="519"/>
      <c r="G888" s="604">
        <f t="shared" si="34"/>
        <v>0</v>
      </c>
    </row>
    <row r="889" spans="1:7" ht="26.4">
      <c r="A889" s="579" t="s">
        <v>1717</v>
      </c>
      <c r="B889" s="559"/>
      <c r="C889" s="521" t="s">
        <v>143</v>
      </c>
      <c r="D889" s="517" t="s">
        <v>5</v>
      </c>
      <c r="E889" s="518">
        <v>250</v>
      </c>
      <c r="F889" s="519"/>
      <c r="G889" s="604">
        <f t="shared" si="34"/>
        <v>0</v>
      </c>
    </row>
    <row r="890" spans="1:7" ht="13.2">
      <c r="A890" s="579" t="s">
        <v>1723</v>
      </c>
      <c r="B890" s="559"/>
      <c r="C890" s="521" t="s">
        <v>146</v>
      </c>
      <c r="D890" s="517"/>
      <c r="E890" s="518"/>
      <c r="F890" s="519"/>
      <c r="G890" s="604">
        <f t="shared" si="34"/>
        <v>0</v>
      </c>
    </row>
    <row r="891" spans="1:7" ht="26.4">
      <c r="A891" s="579" t="s">
        <v>1724</v>
      </c>
      <c r="B891" s="559" t="s">
        <v>144</v>
      </c>
      <c r="C891" s="521" t="s">
        <v>145</v>
      </c>
      <c r="D891" s="517" t="s">
        <v>92</v>
      </c>
      <c r="E891" s="518">
        <v>10</v>
      </c>
      <c r="F891" s="519"/>
      <c r="G891" s="604">
        <f t="shared" si="34"/>
        <v>0</v>
      </c>
    </row>
    <row r="892" spans="1:7" ht="13.2">
      <c r="A892" s="579" t="s">
        <v>1727</v>
      </c>
      <c r="B892" s="559" t="s">
        <v>152</v>
      </c>
      <c r="C892" s="521" t="s">
        <v>147</v>
      </c>
      <c r="D892" s="517"/>
      <c r="E892" s="518"/>
      <c r="F892" s="519"/>
      <c r="G892" s="604">
        <f t="shared" si="34"/>
        <v>0</v>
      </c>
    </row>
    <row r="893" spans="1:7" ht="26.4">
      <c r="A893" s="579"/>
      <c r="B893" s="559"/>
      <c r="C893" s="521" t="s">
        <v>151</v>
      </c>
      <c r="D893" s="517"/>
      <c r="E893" s="518"/>
      <c r="F893" s="519"/>
      <c r="G893" s="604">
        <f t="shared" si="34"/>
        <v>0</v>
      </c>
    </row>
    <row r="894" spans="1:7" ht="13.2">
      <c r="A894" s="579" t="s">
        <v>1728</v>
      </c>
      <c r="B894" s="559"/>
      <c r="C894" s="521" t="s">
        <v>148</v>
      </c>
      <c r="D894" s="517" t="s">
        <v>359</v>
      </c>
      <c r="E894" s="518">
        <v>50</v>
      </c>
      <c r="F894" s="519"/>
      <c r="G894" s="604">
        <f t="shared" si="34"/>
        <v>0</v>
      </c>
    </row>
    <row r="895" spans="1:7" ht="13.2">
      <c r="A895" s="579" t="s">
        <v>1730</v>
      </c>
      <c r="B895" s="559"/>
      <c r="C895" s="521" t="s">
        <v>149</v>
      </c>
      <c r="D895" s="517" t="s">
        <v>359</v>
      </c>
      <c r="E895" s="518">
        <v>50</v>
      </c>
      <c r="F895" s="519"/>
      <c r="G895" s="604">
        <f t="shared" si="34"/>
        <v>0</v>
      </c>
    </row>
    <row r="896" spans="1:7" ht="13.2">
      <c r="A896" s="579" t="s">
        <v>1735</v>
      </c>
      <c r="B896" s="559"/>
      <c r="C896" s="521" t="s">
        <v>150</v>
      </c>
      <c r="D896" s="517" t="s">
        <v>359</v>
      </c>
      <c r="E896" s="518">
        <v>50</v>
      </c>
      <c r="F896" s="519"/>
      <c r="G896" s="604">
        <f t="shared" si="34"/>
        <v>0</v>
      </c>
    </row>
    <row r="897" spans="1:7" ht="13.2">
      <c r="A897" s="605" t="s">
        <v>2086</v>
      </c>
      <c r="B897" s="559" t="s">
        <v>153</v>
      </c>
      <c r="C897" s="516" t="s">
        <v>154</v>
      </c>
      <c r="D897" s="517"/>
      <c r="E897" s="518"/>
      <c r="F897" s="519"/>
      <c r="G897" s="604">
        <f t="shared" si="34"/>
        <v>0</v>
      </c>
    </row>
    <row r="898" spans="1:7" ht="26.4">
      <c r="A898" s="579" t="s">
        <v>2087</v>
      </c>
      <c r="B898" s="559"/>
      <c r="C898" s="516" t="s">
        <v>155</v>
      </c>
      <c r="D898" s="517" t="s">
        <v>92</v>
      </c>
      <c r="E898" s="518">
        <v>2</v>
      </c>
      <c r="F898" s="519"/>
      <c r="G898" s="604">
        <f t="shared" si="34"/>
        <v>0</v>
      </c>
    </row>
    <row r="899" spans="1:7" ht="13.2">
      <c r="A899" s="579" t="s">
        <v>2088</v>
      </c>
      <c r="B899" s="559" t="s">
        <v>156</v>
      </c>
      <c r="C899" s="516" t="s">
        <v>157</v>
      </c>
      <c r="D899" s="517"/>
      <c r="E899" s="518"/>
      <c r="F899" s="519"/>
      <c r="G899" s="604">
        <f t="shared" si="34"/>
        <v>0</v>
      </c>
    </row>
    <row r="900" spans="1:7" ht="13.2">
      <c r="A900" s="579" t="s">
        <v>2089</v>
      </c>
      <c r="B900" s="559"/>
      <c r="C900" s="516" t="s">
        <v>158</v>
      </c>
      <c r="D900" s="517" t="s">
        <v>87</v>
      </c>
      <c r="E900" s="518">
        <v>2.5</v>
      </c>
      <c r="F900" s="519"/>
      <c r="G900" s="604">
        <f t="shared" si="34"/>
        <v>0</v>
      </c>
    </row>
    <row r="901" spans="1:7" ht="13.2">
      <c r="A901" s="579" t="s">
        <v>2090</v>
      </c>
      <c r="B901" s="559"/>
      <c r="C901" s="516" t="s">
        <v>159</v>
      </c>
      <c r="D901" s="517" t="s">
        <v>87</v>
      </c>
      <c r="E901" s="518">
        <v>5</v>
      </c>
      <c r="F901" s="519"/>
      <c r="G901" s="604">
        <f t="shared" si="34"/>
        <v>0</v>
      </c>
    </row>
    <row r="902" spans="1:7" ht="26.4">
      <c r="A902" s="579" t="s">
        <v>2091</v>
      </c>
      <c r="B902" s="559" t="s">
        <v>1597</v>
      </c>
      <c r="C902" s="521" t="s">
        <v>1598</v>
      </c>
      <c r="D902" s="517"/>
      <c r="E902" s="518"/>
      <c r="F902" s="578"/>
      <c r="G902" s="604">
        <f t="shared" si="34"/>
        <v>0</v>
      </c>
    </row>
    <row r="903" spans="1:7" ht="26.4">
      <c r="A903" s="579" t="s">
        <v>2092</v>
      </c>
      <c r="B903" s="559" t="s">
        <v>14</v>
      </c>
      <c r="C903" s="547" t="s">
        <v>1599</v>
      </c>
      <c r="D903" s="517" t="s">
        <v>92</v>
      </c>
      <c r="E903" s="518">
        <v>30</v>
      </c>
      <c r="F903" s="578"/>
      <c r="G903" s="604">
        <f t="shared" si="34"/>
        <v>0</v>
      </c>
    </row>
    <row r="904" spans="1:7" ht="26.4">
      <c r="A904" s="579" t="s">
        <v>2093</v>
      </c>
      <c r="B904" s="559" t="s">
        <v>14</v>
      </c>
      <c r="C904" s="547" t="s">
        <v>1600</v>
      </c>
      <c r="D904" s="517" t="s">
        <v>92</v>
      </c>
      <c r="E904" s="518">
        <v>30</v>
      </c>
      <c r="F904" s="578"/>
      <c r="G904" s="604">
        <f t="shared" si="34"/>
        <v>0</v>
      </c>
    </row>
    <row r="905" spans="1:7" ht="13.2">
      <c r="A905" s="579" t="s">
        <v>2094</v>
      </c>
      <c r="B905" s="559"/>
      <c r="C905" s="547" t="s">
        <v>1601</v>
      </c>
      <c r="D905" s="517" t="s">
        <v>92</v>
      </c>
      <c r="E905" s="518">
        <v>30</v>
      </c>
      <c r="F905" s="578"/>
      <c r="G905" s="604">
        <f t="shared" si="34"/>
        <v>0</v>
      </c>
    </row>
    <row r="906" spans="1:7" ht="13.2">
      <c r="A906" s="579" t="s">
        <v>2095</v>
      </c>
      <c r="B906" s="559"/>
      <c r="C906" s="521" t="s">
        <v>1602</v>
      </c>
      <c r="D906" s="517"/>
      <c r="E906" s="518"/>
      <c r="F906" s="578"/>
      <c r="G906" s="604">
        <f t="shared" si="34"/>
        <v>0</v>
      </c>
    </row>
    <row r="907" spans="1:7" ht="27" thickBot="1">
      <c r="A907" s="635" t="s">
        <v>2096</v>
      </c>
      <c r="B907" s="629"/>
      <c r="C907" s="636" t="s">
        <v>1603</v>
      </c>
      <c r="D907" s="599" t="s">
        <v>92</v>
      </c>
      <c r="E907" s="600">
        <v>30</v>
      </c>
      <c r="F907" s="637"/>
      <c r="G907" s="638">
        <f t="shared" si="34"/>
        <v>0</v>
      </c>
    </row>
    <row r="908" spans="1:7" s="498" customFormat="1" ht="14.4" thickBot="1">
      <c r="A908" s="502" t="s">
        <v>396</v>
      </c>
      <c r="B908" s="503"/>
      <c r="C908" s="504"/>
      <c r="D908" s="474"/>
      <c r="E908" s="474"/>
      <c r="F908" s="475"/>
      <c r="G908" s="643">
        <f>SUM(G868:G907)</f>
        <v>0</v>
      </c>
    </row>
    <row r="909" spans="1:7" ht="13.2">
      <c r="A909" s="639">
        <v>15</v>
      </c>
      <c r="B909" s="471"/>
      <c r="C909" s="624" t="s">
        <v>2266</v>
      </c>
      <c r="D909" s="640"/>
      <c r="E909" s="640"/>
      <c r="F909" s="641"/>
      <c r="G909" s="642"/>
    </row>
    <row r="910" spans="1:7" ht="26.4">
      <c r="A910" s="591" t="s">
        <v>1574</v>
      </c>
      <c r="B910" s="559" t="s">
        <v>2297</v>
      </c>
      <c r="C910" s="606" t="s">
        <v>612</v>
      </c>
      <c r="D910" s="517"/>
      <c r="E910" s="517"/>
      <c r="F910" s="583"/>
      <c r="G910" s="593"/>
    </row>
    <row r="911" spans="1:7" ht="26.4">
      <c r="A911" s="579" t="s">
        <v>1575</v>
      </c>
      <c r="B911" s="555" t="s">
        <v>613</v>
      </c>
      <c r="C911" s="585" t="s">
        <v>1333</v>
      </c>
      <c r="D911" s="517" t="s">
        <v>5</v>
      </c>
      <c r="E911" s="518">
        <v>110</v>
      </c>
      <c r="F911" s="583"/>
      <c r="G911" s="593">
        <f t="shared" ref="G911:G950" si="35">E911*F911</f>
        <v>0</v>
      </c>
    </row>
    <row r="912" spans="1:7" ht="13.2">
      <c r="A912" s="579" t="s">
        <v>2229</v>
      </c>
      <c r="B912" s="555"/>
      <c r="C912" s="585" t="s">
        <v>1493</v>
      </c>
      <c r="D912" s="517" t="s">
        <v>92</v>
      </c>
      <c r="E912" s="518">
        <v>2</v>
      </c>
      <c r="F912" s="583"/>
      <c r="G912" s="593">
        <f t="shared" si="35"/>
        <v>0</v>
      </c>
    </row>
    <row r="913" spans="1:7" ht="13.2">
      <c r="A913" s="579" t="s">
        <v>2230</v>
      </c>
      <c r="B913" s="555"/>
      <c r="C913" s="585" t="s">
        <v>1495</v>
      </c>
      <c r="D913" s="517" t="s">
        <v>92</v>
      </c>
      <c r="E913" s="518">
        <v>2</v>
      </c>
      <c r="F913" s="583"/>
      <c r="G913" s="593">
        <f t="shared" si="35"/>
        <v>0</v>
      </c>
    </row>
    <row r="914" spans="1:7" ht="13.2">
      <c r="A914" s="579" t="s">
        <v>1783</v>
      </c>
      <c r="B914" s="555"/>
      <c r="C914" s="585" t="s">
        <v>1497</v>
      </c>
      <c r="D914" s="517" t="s">
        <v>92</v>
      </c>
      <c r="E914" s="518">
        <v>2</v>
      </c>
      <c r="F914" s="583"/>
      <c r="G914" s="593">
        <f t="shared" si="35"/>
        <v>0</v>
      </c>
    </row>
    <row r="915" spans="1:7" ht="26.4">
      <c r="A915" s="591" t="s">
        <v>1576</v>
      </c>
      <c r="B915" s="559" t="s">
        <v>2298</v>
      </c>
      <c r="C915" s="560" t="s">
        <v>1383</v>
      </c>
      <c r="D915" s="576"/>
      <c r="E915" s="577"/>
      <c r="F915" s="578"/>
      <c r="G915" s="593">
        <f t="shared" si="35"/>
        <v>0</v>
      </c>
    </row>
    <row r="916" spans="1:7" ht="13.2">
      <c r="A916" s="579" t="s">
        <v>1577</v>
      </c>
      <c r="B916" s="555"/>
      <c r="C916" s="547" t="s">
        <v>2231</v>
      </c>
      <c r="D916" s="576"/>
      <c r="E916" s="577"/>
      <c r="F916" s="578"/>
      <c r="G916" s="593">
        <f t="shared" si="35"/>
        <v>0</v>
      </c>
    </row>
    <row r="917" spans="1:7" ht="26.4">
      <c r="A917" s="579"/>
      <c r="B917" s="555" t="s">
        <v>9</v>
      </c>
      <c r="C917" s="547" t="s">
        <v>2232</v>
      </c>
      <c r="D917" s="576"/>
      <c r="E917" s="577"/>
      <c r="F917" s="578"/>
      <c r="G917" s="593">
        <f t="shared" si="35"/>
        <v>0</v>
      </c>
    </row>
    <row r="918" spans="1:7" ht="13.2">
      <c r="A918" s="579" t="s">
        <v>1785</v>
      </c>
      <c r="B918" s="555"/>
      <c r="C918" s="521" t="s">
        <v>2233</v>
      </c>
      <c r="D918" s="576" t="s">
        <v>5</v>
      </c>
      <c r="E918" s="577">
        <v>170</v>
      </c>
      <c r="F918" s="578"/>
      <c r="G918" s="593">
        <f t="shared" si="35"/>
        <v>0</v>
      </c>
    </row>
    <row r="919" spans="1:7" ht="13.2">
      <c r="A919" s="591" t="s">
        <v>2234</v>
      </c>
      <c r="B919" s="559"/>
      <c r="C919" s="560" t="s">
        <v>2235</v>
      </c>
      <c r="D919" s="517"/>
      <c r="E919" s="518"/>
      <c r="F919" s="607"/>
      <c r="G919" s="593">
        <f t="shared" si="35"/>
        <v>0</v>
      </c>
    </row>
    <row r="920" spans="1:7" ht="26.4">
      <c r="A920" s="579" t="s">
        <v>2236</v>
      </c>
      <c r="B920" s="559" t="s">
        <v>51</v>
      </c>
      <c r="C920" s="585" t="s">
        <v>52</v>
      </c>
      <c r="D920" s="517"/>
      <c r="E920" s="518"/>
      <c r="F920" s="607"/>
      <c r="G920" s="593">
        <f t="shared" si="35"/>
        <v>0</v>
      </c>
    </row>
    <row r="921" spans="1:7" ht="26.4">
      <c r="A921" s="579" t="s">
        <v>2237</v>
      </c>
      <c r="B921" s="559"/>
      <c r="C921" s="585" t="s">
        <v>54</v>
      </c>
      <c r="D921" s="517" t="s">
        <v>2238</v>
      </c>
      <c r="E921" s="518">
        <v>143.80000000000001</v>
      </c>
      <c r="F921" s="607"/>
      <c r="G921" s="593">
        <f t="shared" si="35"/>
        <v>0</v>
      </c>
    </row>
    <row r="922" spans="1:7" ht="13.2">
      <c r="A922" s="579" t="s">
        <v>2239</v>
      </c>
      <c r="B922" s="559"/>
      <c r="C922" s="585" t="s">
        <v>55</v>
      </c>
      <c r="D922" s="517"/>
      <c r="E922" s="518"/>
      <c r="F922" s="607"/>
      <c r="G922" s="593">
        <f t="shared" si="35"/>
        <v>0</v>
      </c>
    </row>
    <row r="923" spans="1:7" ht="13.2">
      <c r="A923" s="579" t="s">
        <v>2240</v>
      </c>
      <c r="B923" s="559"/>
      <c r="C923" s="585" t="s">
        <v>57</v>
      </c>
      <c r="D923" s="517" t="s">
        <v>2238</v>
      </c>
      <c r="E923" s="518">
        <v>17.53</v>
      </c>
      <c r="F923" s="607"/>
      <c r="G923" s="593">
        <f t="shared" si="35"/>
        <v>0</v>
      </c>
    </row>
    <row r="924" spans="1:7" ht="13.2">
      <c r="A924" s="579" t="s">
        <v>2241</v>
      </c>
      <c r="B924" s="559"/>
      <c r="C924" s="585" t="s">
        <v>56</v>
      </c>
      <c r="D924" s="517" t="s">
        <v>2238</v>
      </c>
      <c r="E924" s="518">
        <v>17.53</v>
      </c>
      <c r="F924" s="607"/>
      <c r="G924" s="593">
        <f t="shared" si="35"/>
        <v>0</v>
      </c>
    </row>
    <row r="925" spans="1:7" ht="26.4">
      <c r="A925" s="579" t="s">
        <v>2242</v>
      </c>
      <c r="B925" s="559" t="s">
        <v>69</v>
      </c>
      <c r="C925" s="585" t="s">
        <v>65</v>
      </c>
      <c r="D925" s="517"/>
      <c r="E925" s="518"/>
      <c r="F925" s="607"/>
      <c r="G925" s="593">
        <f t="shared" si="35"/>
        <v>0</v>
      </c>
    </row>
    <row r="926" spans="1:7" ht="13.2">
      <c r="A926" s="579" t="s">
        <v>2243</v>
      </c>
      <c r="B926" s="559"/>
      <c r="C926" s="585" t="s">
        <v>2244</v>
      </c>
      <c r="D926" s="517"/>
      <c r="E926" s="518"/>
      <c r="F926" s="607"/>
      <c r="G926" s="593">
        <f t="shared" si="35"/>
        <v>0</v>
      </c>
    </row>
    <row r="927" spans="1:7" ht="13.2">
      <c r="A927" s="579" t="s">
        <v>2245</v>
      </c>
      <c r="B927" s="559"/>
      <c r="C927" s="585" t="s">
        <v>63</v>
      </c>
      <c r="D927" s="517"/>
      <c r="E927" s="518"/>
      <c r="F927" s="607"/>
      <c r="G927" s="593">
        <f t="shared" si="35"/>
        <v>0</v>
      </c>
    </row>
    <row r="928" spans="1:7" ht="13.2">
      <c r="A928" s="579"/>
      <c r="B928" s="559"/>
      <c r="C928" s="585" t="s">
        <v>2246</v>
      </c>
      <c r="D928" s="517" t="s">
        <v>2247</v>
      </c>
      <c r="E928" s="518">
        <v>35</v>
      </c>
      <c r="F928" s="607"/>
      <c r="G928" s="593">
        <f t="shared" si="35"/>
        <v>0</v>
      </c>
    </row>
    <row r="929" spans="1:7" ht="13.2">
      <c r="A929" s="579" t="s">
        <v>2248</v>
      </c>
      <c r="B929" s="559"/>
      <c r="C929" s="585" t="s">
        <v>2249</v>
      </c>
      <c r="D929" s="517" t="s">
        <v>2247</v>
      </c>
      <c r="E929" s="518">
        <v>12.4</v>
      </c>
      <c r="F929" s="607"/>
      <c r="G929" s="593">
        <f t="shared" si="35"/>
        <v>0</v>
      </c>
    </row>
    <row r="930" spans="1:7" ht="13.2">
      <c r="A930" s="579" t="s">
        <v>2250</v>
      </c>
      <c r="B930" s="559"/>
      <c r="C930" s="547" t="s">
        <v>117</v>
      </c>
      <c r="D930" s="517"/>
      <c r="E930" s="518"/>
      <c r="F930" s="607"/>
      <c r="G930" s="593">
        <f t="shared" si="35"/>
        <v>0</v>
      </c>
    </row>
    <row r="931" spans="1:7" ht="13.2">
      <c r="A931" s="579"/>
      <c r="B931" s="559"/>
      <c r="C931" s="547" t="s">
        <v>36</v>
      </c>
      <c r="D931" s="517"/>
      <c r="E931" s="518"/>
      <c r="F931" s="607"/>
      <c r="G931" s="593">
        <f t="shared" si="35"/>
        <v>0</v>
      </c>
    </row>
    <row r="932" spans="1:7" ht="13.2">
      <c r="A932" s="579" t="s">
        <v>2251</v>
      </c>
      <c r="B932" s="559"/>
      <c r="C932" s="547" t="s">
        <v>2252</v>
      </c>
      <c r="D932" s="517" t="s">
        <v>87</v>
      </c>
      <c r="E932" s="518">
        <v>0.3</v>
      </c>
      <c r="F932" s="607"/>
      <c r="G932" s="593">
        <f t="shared" si="35"/>
        <v>0</v>
      </c>
    </row>
    <row r="933" spans="1:7" ht="13.2">
      <c r="A933" s="579"/>
      <c r="B933" s="559"/>
      <c r="C933" s="547" t="s">
        <v>37</v>
      </c>
      <c r="D933" s="517"/>
      <c r="E933" s="518"/>
      <c r="F933" s="607"/>
      <c r="G933" s="593">
        <f t="shared" si="35"/>
        <v>0</v>
      </c>
    </row>
    <row r="934" spans="1:7" ht="13.2">
      <c r="A934" s="579" t="s">
        <v>2253</v>
      </c>
      <c r="B934" s="559"/>
      <c r="C934" s="547" t="s">
        <v>39</v>
      </c>
      <c r="D934" s="517" t="s">
        <v>87</v>
      </c>
      <c r="E934" s="518">
        <v>1.1000000000000001</v>
      </c>
      <c r="F934" s="607"/>
      <c r="G934" s="593">
        <f t="shared" si="35"/>
        <v>0</v>
      </c>
    </row>
    <row r="935" spans="1:7" ht="13.2">
      <c r="A935" s="579" t="s">
        <v>2253</v>
      </c>
      <c r="B935" s="559"/>
      <c r="C935" s="547" t="s">
        <v>40</v>
      </c>
      <c r="D935" s="517" t="s">
        <v>87</v>
      </c>
      <c r="E935" s="518">
        <v>2.2999999999999998</v>
      </c>
      <c r="F935" s="607"/>
      <c r="G935" s="593">
        <f t="shared" si="35"/>
        <v>0</v>
      </c>
    </row>
    <row r="936" spans="1:7" ht="13.2">
      <c r="A936" s="579" t="s">
        <v>2254</v>
      </c>
      <c r="B936" s="559"/>
      <c r="C936" s="547" t="s">
        <v>41</v>
      </c>
      <c r="D936" s="517" t="s">
        <v>87</v>
      </c>
      <c r="E936" s="518">
        <v>1.5</v>
      </c>
      <c r="F936" s="607"/>
      <c r="G936" s="593">
        <f t="shared" si="35"/>
        <v>0</v>
      </c>
    </row>
    <row r="937" spans="1:7" ht="13.2">
      <c r="A937" s="579"/>
      <c r="B937" s="559"/>
      <c r="C937" s="585" t="s">
        <v>1692</v>
      </c>
      <c r="D937" s="517"/>
      <c r="E937" s="518"/>
      <c r="F937" s="607"/>
      <c r="G937" s="593">
        <f t="shared" si="35"/>
        <v>0</v>
      </c>
    </row>
    <row r="938" spans="1:7" ht="13.2">
      <c r="A938" s="579" t="s">
        <v>2255</v>
      </c>
      <c r="B938" s="559"/>
      <c r="C938" s="585" t="s">
        <v>2256</v>
      </c>
      <c r="D938" s="517"/>
      <c r="E938" s="518"/>
      <c r="F938" s="607"/>
      <c r="G938" s="593">
        <f t="shared" si="35"/>
        <v>0</v>
      </c>
    </row>
    <row r="939" spans="1:7" ht="13.2">
      <c r="A939" s="579" t="s">
        <v>2254</v>
      </c>
      <c r="B939" s="559"/>
      <c r="C939" s="585" t="s">
        <v>1694</v>
      </c>
      <c r="D939" s="517"/>
      <c r="E939" s="518"/>
      <c r="F939" s="607"/>
      <c r="G939" s="593">
        <f t="shared" si="35"/>
        <v>0</v>
      </c>
    </row>
    <row r="940" spans="1:7" ht="13.2">
      <c r="A940" s="579" t="s">
        <v>2257</v>
      </c>
      <c r="B940" s="559"/>
      <c r="C940" s="585" t="s">
        <v>103</v>
      </c>
      <c r="D940" s="517"/>
      <c r="E940" s="518"/>
      <c r="F940" s="607"/>
      <c r="G940" s="593">
        <f t="shared" si="35"/>
        <v>0</v>
      </c>
    </row>
    <row r="941" spans="1:7" ht="13.2">
      <c r="A941" s="579" t="s">
        <v>2258</v>
      </c>
      <c r="B941" s="559"/>
      <c r="C941" s="585" t="s">
        <v>415</v>
      </c>
      <c r="D941" s="517" t="s">
        <v>2238</v>
      </c>
      <c r="E941" s="518">
        <v>17.8</v>
      </c>
      <c r="F941" s="607"/>
      <c r="G941" s="593">
        <f t="shared" si="35"/>
        <v>0</v>
      </c>
    </row>
    <row r="942" spans="1:7" ht="26.4">
      <c r="A942" s="579" t="s">
        <v>2259</v>
      </c>
      <c r="B942" s="559"/>
      <c r="C942" s="585" t="s">
        <v>94</v>
      </c>
      <c r="D942" s="517" t="s">
        <v>2247</v>
      </c>
      <c r="E942" s="518">
        <v>49.5</v>
      </c>
      <c r="F942" s="607"/>
      <c r="G942" s="593">
        <f t="shared" si="35"/>
        <v>0</v>
      </c>
    </row>
    <row r="943" spans="1:7" ht="13.2">
      <c r="A943" s="579" t="s">
        <v>2260</v>
      </c>
      <c r="B943" s="559"/>
      <c r="C943" s="585" t="s">
        <v>48</v>
      </c>
      <c r="D943" s="517"/>
      <c r="E943" s="518"/>
      <c r="F943" s="607"/>
      <c r="G943" s="593">
        <f t="shared" si="35"/>
        <v>0</v>
      </c>
    </row>
    <row r="944" spans="1:7" ht="13.2">
      <c r="A944" s="579" t="s">
        <v>2261</v>
      </c>
      <c r="B944" s="559"/>
      <c r="C944" s="585" t="s">
        <v>508</v>
      </c>
      <c r="D944" s="517" t="s">
        <v>2247</v>
      </c>
      <c r="E944" s="518">
        <v>23.7</v>
      </c>
      <c r="F944" s="607"/>
      <c r="G944" s="593">
        <f t="shared" si="35"/>
        <v>0</v>
      </c>
    </row>
    <row r="945" spans="1:7" ht="13.2">
      <c r="A945" s="579" t="s">
        <v>2262</v>
      </c>
      <c r="B945" s="559"/>
      <c r="C945" s="585" t="s">
        <v>509</v>
      </c>
      <c r="D945" s="517" t="s">
        <v>2247</v>
      </c>
      <c r="E945" s="518">
        <v>23.7</v>
      </c>
      <c r="F945" s="607"/>
      <c r="G945" s="593">
        <f t="shared" si="35"/>
        <v>0</v>
      </c>
    </row>
    <row r="946" spans="1:7" ht="26.4">
      <c r="A946" s="608" t="s">
        <v>1578</v>
      </c>
      <c r="B946" s="559" t="s">
        <v>1597</v>
      </c>
      <c r="C946" s="520" t="s">
        <v>2263</v>
      </c>
      <c r="D946" s="517"/>
      <c r="E946" s="518"/>
      <c r="F946" s="519"/>
      <c r="G946" s="593">
        <f t="shared" si="35"/>
        <v>0</v>
      </c>
    </row>
    <row r="947" spans="1:7" ht="13.2">
      <c r="A947" s="609" t="s">
        <v>1579</v>
      </c>
      <c r="B947" s="559" t="s">
        <v>19</v>
      </c>
      <c r="C947" s="516" t="s">
        <v>2264</v>
      </c>
      <c r="D947" s="517"/>
      <c r="E947" s="518"/>
      <c r="F947" s="519"/>
      <c r="G947" s="593">
        <f t="shared" si="35"/>
        <v>0</v>
      </c>
    </row>
    <row r="948" spans="1:7" ht="26.4">
      <c r="A948" s="609" t="s">
        <v>1789</v>
      </c>
      <c r="B948" s="559"/>
      <c r="C948" s="521" t="s">
        <v>2265</v>
      </c>
      <c r="D948" s="517" t="s">
        <v>92</v>
      </c>
      <c r="E948" s="518">
        <v>32</v>
      </c>
      <c r="F948" s="519"/>
      <c r="G948" s="593">
        <f t="shared" si="35"/>
        <v>0</v>
      </c>
    </row>
    <row r="949" spans="1:7" ht="13.2">
      <c r="A949" s="609" t="s">
        <v>1579</v>
      </c>
      <c r="B949" s="559" t="s">
        <v>2643</v>
      </c>
      <c r="C949" s="547" t="s">
        <v>2706</v>
      </c>
      <c r="D949" s="517" t="s">
        <v>92</v>
      </c>
      <c r="E949" s="518">
        <v>65</v>
      </c>
      <c r="F949" s="583"/>
      <c r="G949" s="593">
        <f t="shared" si="35"/>
        <v>0</v>
      </c>
    </row>
    <row r="950" spans="1:7" ht="40.200000000000003" thickBot="1">
      <c r="A950" s="628" t="s">
        <v>1580</v>
      </c>
      <c r="B950" s="629"/>
      <c r="C950" s="630" t="s">
        <v>2755</v>
      </c>
      <c r="D950" s="599" t="s">
        <v>775</v>
      </c>
      <c r="E950" s="600">
        <v>1</v>
      </c>
      <c r="F950" s="631"/>
      <c r="G950" s="602">
        <f t="shared" si="35"/>
        <v>0</v>
      </c>
    </row>
    <row r="951" spans="1:7" s="498" customFormat="1" ht="17.25" customHeight="1" thickBot="1">
      <c r="A951" s="495" t="s">
        <v>1572</v>
      </c>
      <c r="B951" s="496"/>
      <c r="C951" s="497"/>
      <c r="D951" s="472"/>
      <c r="E951" s="472"/>
      <c r="F951" s="476"/>
      <c r="G951" s="620">
        <f>SUM(G911:G950)</f>
        <v>0</v>
      </c>
    </row>
    <row r="952" spans="1:7" ht="13.2">
      <c r="A952" s="622" t="s">
        <v>2316</v>
      </c>
      <c r="B952" s="471"/>
      <c r="C952" s="624" t="s">
        <v>2635</v>
      </c>
      <c r="D952" s="632"/>
      <c r="E952" s="632"/>
      <c r="F952" s="633"/>
      <c r="G952" s="634"/>
    </row>
    <row r="953" spans="1:7" ht="13.2">
      <c r="A953" s="564"/>
      <c r="B953" s="522"/>
      <c r="C953" s="552" t="s">
        <v>966</v>
      </c>
      <c r="D953" s="570"/>
      <c r="E953" s="570"/>
      <c r="F953" s="572"/>
      <c r="G953" s="610"/>
    </row>
    <row r="954" spans="1:7" ht="13.2">
      <c r="A954" s="564" t="s">
        <v>1743</v>
      </c>
      <c r="B954" s="522"/>
      <c r="C954" s="552" t="s">
        <v>967</v>
      </c>
      <c r="D954" s="517"/>
      <c r="E954" s="517"/>
      <c r="F954" s="519"/>
      <c r="G954" s="611"/>
    </row>
    <row r="955" spans="1:7" ht="26.4">
      <c r="A955" s="565" t="s">
        <v>1744</v>
      </c>
      <c r="B955" s="555"/>
      <c r="C955" s="516" t="s">
        <v>774</v>
      </c>
      <c r="D955" s="517" t="s">
        <v>775</v>
      </c>
      <c r="E955" s="518">
        <v>1</v>
      </c>
      <c r="F955" s="519"/>
      <c r="G955" s="611">
        <f t="shared" ref="G955:G1018" si="36">E955*F955</f>
        <v>0</v>
      </c>
    </row>
    <row r="956" spans="1:7" ht="79.2">
      <c r="A956" s="565" t="s">
        <v>1745</v>
      </c>
      <c r="B956" s="555"/>
      <c r="C956" s="521" t="s">
        <v>2707</v>
      </c>
      <c r="D956" s="517" t="s">
        <v>92</v>
      </c>
      <c r="E956" s="518">
        <v>2</v>
      </c>
      <c r="F956" s="519"/>
      <c r="G956" s="611">
        <f t="shared" si="36"/>
        <v>0</v>
      </c>
    </row>
    <row r="957" spans="1:7" ht="26.4">
      <c r="A957" s="565" t="s">
        <v>2317</v>
      </c>
      <c r="B957" s="555"/>
      <c r="C957" s="521" t="s">
        <v>776</v>
      </c>
      <c r="D957" s="517" t="s">
        <v>775</v>
      </c>
      <c r="E957" s="518">
        <v>1</v>
      </c>
      <c r="F957" s="519"/>
      <c r="G957" s="611">
        <f t="shared" si="36"/>
        <v>0</v>
      </c>
    </row>
    <row r="958" spans="1:7" ht="13.2">
      <c r="A958" s="564" t="s">
        <v>1746</v>
      </c>
      <c r="B958" s="522"/>
      <c r="C958" s="552" t="s">
        <v>968</v>
      </c>
      <c r="D958" s="517"/>
      <c r="E958" s="518"/>
      <c r="F958" s="519"/>
      <c r="G958" s="611">
        <f t="shared" si="36"/>
        <v>0</v>
      </c>
    </row>
    <row r="959" spans="1:7" ht="26.4">
      <c r="A959" s="565" t="s">
        <v>1747</v>
      </c>
      <c r="B959" s="555"/>
      <c r="C959" s="521" t="s">
        <v>774</v>
      </c>
      <c r="D959" s="517" t="s">
        <v>775</v>
      </c>
      <c r="E959" s="518">
        <v>1</v>
      </c>
      <c r="F959" s="519"/>
      <c r="G959" s="611">
        <f t="shared" si="36"/>
        <v>0</v>
      </c>
    </row>
    <row r="960" spans="1:7" ht="39.6">
      <c r="A960" s="565" t="s">
        <v>2318</v>
      </c>
      <c r="B960" s="555"/>
      <c r="C960" s="521" t="s">
        <v>2708</v>
      </c>
      <c r="D960" s="517" t="s">
        <v>92</v>
      </c>
      <c r="E960" s="518">
        <v>3</v>
      </c>
      <c r="F960" s="519"/>
      <c r="G960" s="611">
        <f t="shared" si="36"/>
        <v>0</v>
      </c>
    </row>
    <row r="961" spans="1:7" ht="39.6">
      <c r="A961" s="565" t="s">
        <v>2319</v>
      </c>
      <c r="B961" s="555"/>
      <c r="C961" s="521" t="s">
        <v>2709</v>
      </c>
      <c r="D961" s="517" t="s">
        <v>92</v>
      </c>
      <c r="E961" s="518">
        <v>3</v>
      </c>
      <c r="F961" s="519"/>
      <c r="G961" s="611">
        <f t="shared" si="36"/>
        <v>0</v>
      </c>
    </row>
    <row r="962" spans="1:7" ht="66">
      <c r="A962" s="565" t="s">
        <v>2320</v>
      </c>
      <c r="B962" s="555"/>
      <c r="C962" s="521" t="s">
        <v>2710</v>
      </c>
      <c r="D962" s="517" t="s">
        <v>92</v>
      </c>
      <c r="E962" s="518">
        <v>4</v>
      </c>
      <c r="F962" s="519"/>
      <c r="G962" s="611">
        <f t="shared" si="36"/>
        <v>0</v>
      </c>
    </row>
    <row r="963" spans="1:7" ht="52.8">
      <c r="A963" s="565" t="s">
        <v>2321</v>
      </c>
      <c r="B963" s="555"/>
      <c r="C963" s="521" t="s">
        <v>2711</v>
      </c>
      <c r="D963" s="517" t="s">
        <v>92</v>
      </c>
      <c r="E963" s="518">
        <v>2</v>
      </c>
      <c r="F963" s="519"/>
      <c r="G963" s="611">
        <f t="shared" si="36"/>
        <v>0</v>
      </c>
    </row>
    <row r="964" spans="1:7" ht="39.6">
      <c r="A964" s="565" t="s">
        <v>2322</v>
      </c>
      <c r="B964" s="555"/>
      <c r="C964" s="521" t="s">
        <v>782</v>
      </c>
      <c r="D964" s="517" t="s">
        <v>92</v>
      </c>
      <c r="E964" s="518">
        <v>3</v>
      </c>
      <c r="F964" s="519"/>
      <c r="G964" s="611">
        <f t="shared" si="36"/>
        <v>0</v>
      </c>
    </row>
    <row r="965" spans="1:7" s="500" customFormat="1" ht="39.6">
      <c r="A965" s="565" t="s">
        <v>2323</v>
      </c>
      <c r="B965" s="555"/>
      <c r="C965" s="521" t="s">
        <v>783</v>
      </c>
      <c r="D965" s="517" t="s">
        <v>92</v>
      </c>
      <c r="E965" s="518">
        <v>3</v>
      </c>
      <c r="F965" s="519"/>
      <c r="G965" s="611">
        <f t="shared" si="36"/>
        <v>0</v>
      </c>
    </row>
    <row r="966" spans="1:7" s="500" customFormat="1" ht="26.4">
      <c r="A966" s="565" t="s">
        <v>2324</v>
      </c>
      <c r="B966" s="555"/>
      <c r="C966" s="521" t="s">
        <v>784</v>
      </c>
      <c r="D966" s="517" t="s">
        <v>92</v>
      </c>
      <c r="E966" s="518">
        <v>3</v>
      </c>
      <c r="F966" s="519"/>
      <c r="G966" s="611">
        <f t="shared" si="36"/>
        <v>0</v>
      </c>
    </row>
    <row r="967" spans="1:7" s="500" customFormat="1" ht="39.6">
      <c r="A967" s="565" t="s">
        <v>2325</v>
      </c>
      <c r="B967" s="555"/>
      <c r="C967" s="521" t="s">
        <v>785</v>
      </c>
      <c r="D967" s="517" t="s">
        <v>92</v>
      </c>
      <c r="E967" s="518">
        <v>1</v>
      </c>
      <c r="F967" s="519"/>
      <c r="G967" s="611">
        <f t="shared" si="36"/>
        <v>0</v>
      </c>
    </row>
    <row r="968" spans="1:7" s="500" customFormat="1" ht="66">
      <c r="A968" s="565" t="s">
        <v>2326</v>
      </c>
      <c r="B968" s="555"/>
      <c r="C968" s="521" t="s">
        <v>786</v>
      </c>
      <c r="D968" s="517" t="s">
        <v>92</v>
      </c>
      <c r="E968" s="518">
        <v>8</v>
      </c>
      <c r="F968" s="519"/>
      <c r="G968" s="611">
        <f t="shared" si="36"/>
        <v>0</v>
      </c>
    </row>
    <row r="969" spans="1:7" s="500" customFormat="1" ht="66">
      <c r="A969" s="565" t="s">
        <v>2327</v>
      </c>
      <c r="B969" s="555"/>
      <c r="C969" s="521" t="s">
        <v>787</v>
      </c>
      <c r="D969" s="517" t="s">
        <v>92</v>
      </c>
      <c r="E969" s="518">
        <v>6</v>
      </c>
      <c r="F969" s="519"/>
      <c r="G969" s="611">
        <f t="shared" si="36"/>
        <v>0</v>
      </c>
    </row>
    <row r="970" spans="1:7" s="500" customFormat="1" ht="26.4">
      <c r="A970" s="565" t="s">
        <v>2328</v>
      </c>
      <c r="B970" s="555"/>
      <c r="C970" s="521" t="s">
        <v>788</v>
      </c>
      <c r="D970" s="517" t="s">
        <v>92</v>
      </c>
      <c r="E970" s="518">
        <v>1</v>
      </c>
      <c r="F970" s="519"/>
      <c r="G970" s="611">
        <f t="shared" si="36"/>
        <v>0</v>
      </c>
    </row>
    <row r="971" spans="1:7" s="500" customFormat="1" ht="13.2">
      <c r="A971" s="565" t="s">
        <v>2329</v>
      </c>
      <c r="B971" s="555"/>
      <c r="C971" s="521" t="s">
        <v>789</v>
      </c>
      <c r="D971" s="517" t="s">
        <v>775</v>
      </c>
      <c r="E971" s="518">
        <v>1</v>
      </c>
      <c r="F971" s="519"/>
      <c r="G971" s="611">
        <f t="shared" si="36"/>
        <v>0</v>
      </c>
    </row>
    <row r="972" spans="1:7" s="500" customFormat="1" ht="13.2">
      <c r="A972" s="565" t="s">
        <v>2330</v>
      </c>
      <c r="B972" s="555"/>
      <c r="C972" s="516" t="s">
        <v>1812</v>
      </c>
      <c r="D972" s="517" t="s">
        <v>775</v>
      </c>
      <c r="E972" s="518">
        <v>1</v>
      </c>
      <c r="F972" s="519"/>
      <c r="G972" s="611">
        <f t="shared" si="36"/>
        <v>0</v>
      </c>
    </row>
    <row r="973" spans="1:7" s="500" customFormat="1" ht="26.4">
      <c r="A973" s="565"/>
      <c r="B973" s="555"/>
      <c r="C973" s="521" t="s">
        <v>1813</v>
      </c>
      <c r="D973" s="517" t="s">
        <v>92</v>
      </c>
      <c r="E973" s="518">
        <v>2</v>
      </c>
      <c r="F973" s="519"/>
      <c r="G973" s="611">
        <f t="shared" si="36"/>
        <v>0</v>
      </c>
    </row>
    <row r="974" spans="1:7" s="500" customFormat="1" ht="13.2">
      <c r="A974" s="564" t="s">
        <v>1748</v>
      </c>
      <c r="B974" s="555"/>
      <c r="C974" s="552" t="s">
        <v>1165</v>
      </c>
      <c r="D974" s="517"/>
      <c r="E974" s="518"/>
      <c r="F974" s="519"/>
      <c r="G974" s="611">
        <f t="shared" si="36"/>
        <v>0</v>
      </c>
    </row>
    <row r="975" spans="1:7" s="500" customFormat="1" ht="250.8">
      <c r="A975" s="565"/>
      <c r="B975" s="555"/>
      <c r="C975" s="521" t="s">
        <v>2712</v>
      </c>
      <c r="D975" s="517"/>
      <c r="E975" s="518"/>
      <c r="F975" s="519"/>
      <c r="G975" s="611">
        <f t="shared" si="36"/>
        <v>0</v>
      </c>
    </row>
    <row r="976" spans="1:7" s="500" customFormat="1" ht="13.2">
      <c r="A976" s="565" t="s">
        <v>1749</v>
      </c>
      <c r="B976" s="555"/>
      <c r="C976" s="521" t="s">
        <v>1203</v>
      </c>
      <c r="D976" s="517"/>
      <c r="E976" s="518"/>
      <c r="F976" s="519"/>
      <c r="G976" s="611">
        <f t="shared" si="36"/>
        <v>0</v>
      </c>
    </row>
    <row r="977" spans="1:7" s="500" customFormat="1" ht="13.2">
      <c r="A977" s="565" t="s">
        <v>2331</v>
      </c>
      <c r="B977" s="555"/>
      <c r="C977" s="516" t="s">
        <v>791</v>
      </c>
      <c r="D977" s="517" t="s">
        <v>121</v>
      </c>
      <c r="E977" s="518">
        <v>0.30000000000000004</v>
      </c>
      <c r="F977" s="519"/>
      <c r="G977" s="611">
        <f t="shared" si="36"/>
        <v>0</v>
      </c>
    </row>
    <row r="978" spans="1:7" s="500" customFormat="1" ht="79.2">
      <c r="A978" s="565" t="s">
        <v>2332</v>
      </c>
      <c r="B978" s="555"/>
      <c r="C978" s="521" t="s">
        <v>792</v>
      </c>
      <c r="D978" s="517" t="s">
        <v>92</v>
      </c>
      <c r="E978" s="518">
        <v>2</v>
      </c>
      <c r="F978" s="519"/>
      <c r="G978" s="611">
        <f t="shared" si="36"/>
        <v>0</v>
      </c>
    </row>
    <row r="979" spans="1:7" s="500" customFormat="1" ht="52.8">
      <c r="A979" s="565" t="s">
        <v>2333</v>
      </c>
      <c r="B979" s="555"/>
      <c r="C979" s="521" t="s">
        <v>793</v>
      </c>
      <c r="D979" s="517" t="s">
        <v>92</v>
      </c>
      <c r="E979" s="518">
        <v>2</v>
      </c>
      <c r="F979" s="519"/>
      <c r="G979" s="611">
        <f t="shared" si="36"/>
        <v>0</v>
      </c>
    </row>
    <row r="980" spans="1:7" s="500" customFormat="1" ht="48" customHeight="1">
      <c r="A980" s="565" t="s">
        <v>2334</v>
      </c>
      <c r="B980" s="555"/>
      <c r="C980" s="521" t="s">
        <v>794</v>
      </c>
      <c r="D980" s="517"/>
      <c r="E980" s="518"/>
      <c r="F980" s="519"/>
      <c r="G980" s="611">
        <f t="shared" si="36"/>
        <v>0</v>
      </c>
    </row>
    <row r="981" spans="1:7" s="500" customFormat="1" ht="13.2">
      <c r="A981" s="565" t="s">
        <v>2335</v>
      </c>
      <c r="B981" s="555"/>
      <c r="C981" s="521" t="s">
        <v>795</v>
      </c>
      <c r="D981" s="517" t="s">
        <v>92</v>
      </c>
      <c r="E981" s="518">
        <v>2</v>
      </c>
      <c r="F981" s="519"/>
      <c r="G981" s="611">
        <f t="shared" si="36"/>
        <v>0</v>
      </c>
    </row>
    <row r="982" spans="1:7" s="500" customFormat="1" ht="13.2">
      <c r="A982" s="565" t="s">
        <v>2336</v>
      </c>
      <c r="B982" s="555"/>
      <c r="C982" s="521" t="s">
        <v>796</v>
      </c>
      <c r="D982" s="517" t="s">
        <v>92</v>
      </c>
      <c r="E982" s="518">
        <v>8</v>
      </c>
      <c r="F982" s="519"/>
      <c r="G982" s="611">
        <f t="shared" si="36"/>
        <v>0</v>
      </c>
    </row>
    <row r="983" spans="1:7" s="500" customFormat="1" ht="13.2">
      <c r="A983" s="565" t="s">
        <v>2337</v>
      </c>
      <c r="B983" s="555"/>
      <c r="C983" s="521" t="s">
        <v>797</v>
      </c>
      <c r="D983" s="517" t="s">
        <v>92</v>
      </c>
      <c r="E983" s="518">
        <v>2</v>
      </c>
      <c r="F983" s="519"/>
      <c r="G983" s="611">
        <f t="shared" si="36"/>
        <v>0</v>
      </c>
    </row>
    <row r="984" spans="1:7" s="500" customFormat="1" ht="13.2">
      <c r="A984" s="565" t="s">
        <v>2338</v>
      </c>
      <c r="B984" s="555"/>
      <c r="C984" s="521" t="s">
        <v>798</v>
      </c>
      <c r="D984" s="517" t="s">
        <v>92</v>
      </c>
      <c r="E984" s="518">
        <v>2</v>
      </c>
      <c r="F984" s="519"/>
      <c r="G984" s="611">
        <f t="shared" si="36"/>
        <v>0</v>
      </c>
    </row>
    <row r="985" spans="1:7" s="500" customFormat="1" ht="13.2">
      <c r="A985" s="565" t="s">
        <v>2339</v>
      </c>
      <c r="B985" s="555"/>
      <c r="C985" s="521" t="s">
        <v>799</v>
      </c>
      <c r="D985" s="517" t="s">
        <v>92</v>
      </c>
      <c r="E985" s="518">
        <v>4</v>
      </c>
      <c r="F985" s="519"/>
      <c r="G985" s="611">
        <f t="shared" si="36"/>
        <v>0</v>
      </c>
    </row>
    <row r="986" spans="1:7" s="500" customFormat="1" ht="13.2">
      <c r="A986" s="565" t="s">
        <v>2340</v>
      </c>
      <c r="B986" s="555"/>
      <c r="C986" s="521" t="s">
        <v>800</v>
      </c>
      <c r="D986" s="517" t="s">
        <v>92</v>
      </c>
      <c r="E986" s="518">
        <v>4</v>
      </c>
      <c r="F986" s="519"/>
      <c r="G986" s="611">
        <f t="shared" si="36"/>
        <v>0</v>
      </c>
    </row>
    <row r="987" spans="1:7" s="500" customFormat="1" ht="13.2">
      <c r="A987" s="565" t="s">
        <v>2341</v>
      </c>
      <c r="B987" s="555"/>
      <c r="C987" s="521" t="s">
        <v>801</v>
      </c>
      <c r="D987" s="517" t="s">
        <v>92</v>
      </c>
      <c r="E987" s="518">
        <v>4</v>
      </c>
      <c r="F987" s="519"/>
      <c r="G987" s="611">
        <f t="shared" si="36"/>
        <v>0</v>
      </c>
    </row>
    <row r="988" spans="1:7" s="500" customFormat="1" ht="13.2">
      <c r="A988" s="565" t="s">
        <v>2342</v>
      </c>
      <c r="B988" s="555"/>
      <c r="C988" s="521" t="s">
        <v>802</v>
      </c>
      <c r="D988" s="517" t="s">
        <v>92</v>
      </c>
      <c r="E988" s="518">
        <v>4</v>
      </c>
      <c r="F988" s="519"/>
      <c r="G988" s="611">
        <f t="shared" si="36"/>
        <v>0</v>
      </c>
    </row>
    <row r="989" spans="1:7" s="500" customFormat="1" ht="26.4">
      <c r="A989" s="565" t="s">
        <v>2343</v>
      </c>
      <c r="B989" s="555"/>
      <c r="C989" s="521" t="s">
        <v>803</v>
      </c>
      <c r="D989" s="517" t="s">
        <v>92</v>
      </c>
      <c r="E989" s="518">
        <v>4</v>
      </c>
      <c r="F989" s="519"/>
      <c r="G989" s="611">
        <f t="shared" si="36"/>
        <v>0</v>
      </c>
    </row>
    <row r="990" spans="1:7" s="500" customFormat="1" ht="13.2">
      <c r="A990" s="565" t="s">
        <v>2344</v>
      </c>
      <c r="B990" s="555"/>
      <c r="C990" s="521" t="s">
        <v>2713</v>
      </c>
      <c r="D990" s="517" t="s">
        <v>92</v>
      </c>
      <c r="E990" s="518">
        <v>2</v>
      </c>
      <c r="F990" s="519"/>
      <c r="G990" s="611">
        <f t="shared" si="36"/>
        <v>0</v>
      </c>
    </row>
    <row r="991" spans="1:7" s="500" customFormat="1" ht="39.6">
      <c r="A991" s="565" t="s">
        <v>2345</v>
      </c>
      <c r="B991" s="555"/>
      <c r="C991" s="521" t="s">
        <v>2714</v>
      </c>
      <c r="D991" s="517" t="s">
        <v>775</v>
      </c>
      <c r="E991" s="518">
        <v>1</v>
      </c>
      <c r="F991" s="519"/>
      <c r="G991" s="611">
        <f t="shared" si="36"/>
        <v>0</v>
      </c>
    </row>
    <row r="992" spans="1:7" s="500" customFormat="1" ht="26.4">
      <c r="A992" s="565" t="s">
        <v>2346</v>
      </c>
      <c r="B992" s="555"/>
      <c r="C992" s="521" t="s">
        <v>806</v>
      </c>
      <c r="D992" s="517" t="s">
        <v>775</v>
      </c>
      <c r="E992" s="518">
        <v>1</v>
      </c>
      <c r="F992" s="519"/>
      <c r="G992" s="611">
        <f t="shared" si="36"/>
        <v>0</v>
      </c>
    </row>
    <row r="993" spans="1:7" s="500" customFormat="1" ht="13.2">
      <c r="A993" s="565" t="s">
        <v>2347</v>
      </c>
      <c r="B993" s="555"/>
      <c r="C993" s="516" t="s">
        <v>807</v>
      </c>
      <c r="D993" s="517" t="s">
        <v>775</v>
      </c>
      <c r="E993" s="518">
        <v>1</v>
      </c>
      <c r="F993" s="519"/>
      <c r="G993" s="611">
        <f t="shared" si="36"/>
        <v>0</v>
      </c>
    </row>
    <row r="994" spans="1:7" s="500" customFormat="1" ht="13.2">
      <c r="A994" s="565" t="s">
        <v>1750</v>
      </c>
      <c r="B994" s="555"/>
      <c r="C994" s="521" t="s">
        <v>1202</v>
      </c>
      <c r="D994" s="517"/>
      <c r="E994" s="518"/>
      <c r="F994" s="519"/>
      <c r="G994" s="611">
        <f t="shared" si="36"/>
        <v>0</v>
      </c>
    </row>
    <row r="995" spans="1:7" s="500" customFormat="1" ht="13.2">
      <c r="A995" s="565" t="s">
        <v>2348</v>
      </c>
      <c r="B995" s="555"/>
      <c r="C995" s="516" t="s">
        <v>791</v>
      </c>
      <c r="D995" s="517" t="s">
        <v>775</v>
      </c>
      <c r="E995" s="518">
        <v>0.30000000000000004</v>
      </c>
      <c r="F995" s="519"/>
      <c r="G995" s="611">
        <f t="shared" si="36"/>
        <v>0</v>
      </c>
    </row>
    <row r="996" spans="1:7" s="500" customFormat="1" ht="79.2">
      <c r="A996" s="565" t="s">
        <v>2349</v>
      </c>
      <c r="B996" s="555"/>
      <c r="C996" s="521" t="s">
        <v>2715</v>
      </c>
      <c r="D996" s="517" t="s">
        <v>92</v>
      </c>
      <c r="E996" s="518">
        <v>2</v>
      </c>
      <c r="F996" s="519"/>
      <c r="G996" s="611">
        <f t="shared" si="36"/>
        <v>0</v>
      </c>
    </row>
    <row r="997" spans="1:7" s="500" customFormat="1" ht="39.6">
      <c r="A997" s="565" t="s">
        <v>2350</v>
      </c>
      <c r="B997" s="555"/>
      <c r="C997" s="521" t="s">
        <v>809</v>
      </c>
      <c r="D997" s="517"/>
      <c r="E997" s="518"/>
      <c r="F997" s="519"/>
      <c r="G997" s="611">
        <f t="shared" si="36"/>
        <v>0</v>
      </c>
    </row>
    <row r="998" spans="1:7" s="500" customFormat="1" ht="13.2">
      <c r="A998" s="565" t="s">
        <v>2351</v>
      </c>
      <c r="B998" s="555"/>
      <c r="C998" s="521" t="s">
        <v>810</v>
      </c>
      <c r="D998" s="517" t="s">
        <v>92</v>
      </c>
      <c r="E998" s="518">
        <v>2</v>
      </c>
      <c r="F998" s="519"/>
      <c r="G998" s="611">
        <f t="shared" si="36"/>
        <v>0</v>
      </c>
    </row>
    <row r="999" spans="1:7" s="500" customFormat="1" ht="13.2">
      <c r="A999" s="565" t="s">
        <v>2352</v>
      </c>
      <c r="B999" s="555"/>
      <c r="C999" s="521" t="s">
        <v>811</v>
      </c>
      <c r="D999" s="517" t="s">
        <v>92</v>
      </c>
      <c r="E999" s="518">
        <v>4</v>
      </c>
      <c r="F999" s="519"/>
      <c r="G999" s="611">
        <f t="shared" si="36"/>
        <v>0</v>
      </c>
    </row>
    <row r="1000" spans="1:7" s="500" customFormat="1" ht="13.2">
      <c r="A1000" s="565" t="s">
        <v>2353</v>
      </c>
      <c r="B1000" s="555"/>
      <c r="C1000" s="521" t="s">
        <v>812</v>
      </c>
      <c r="D1000" s="517" t="s">
        <v>92</v>
      </c>
      <c r="E1000" s="518">
        <v>2</v>
      </c>
      <c r="F1000" s="519"/>
      <c r="G1000" s="611">
        <f t="shared" si="36"/>
        <v>0</v>
      </c>
    </row>
    <row r="1001" spans="1:7" s="500" customFormat="1" ht="26.4">
      <c r="A1001" s="565" t="s">
        <v>2354</v>
      </c>
      <c r="B1001" s="555"/>
      <c r="C1001" s="521" t="s">
        <v>813</v>
      </c>
      <c r="D1001" s="517" t="s">
        <v>92</v>
      </c>
      <c r="E1001" s="518">
        <v>2</v>
      </c>
      <c r="F1001" s="519"/>
      <c r="G1001" s="611">
        <f t="shared" si="36"/>
        <v>0</v>
      </c>
    </row>
    <row r="1002" spans="1:7" s="500" customFormat="1" ht="13.2">
      <c r="A1002" s="565" t="s">
        <v>2355</v>
      </c>
      <c r="B1002" s="555"/>
      <c r="C1002" s="521" t="s">
        <v>814</v>
      </c>
      <c r="D1002" s="517" t="s">
        <v>92</v>
      </c>
      <c r="E1002" s="518">
        <v>2</v>
      </c>
      <c r="F1002" s="519"/>
      <c r="G1002" s="611">
        <f t="shared" si="36"/>
        <v>0</v>
      </c>
    </row>
    <row r="1003" spans="1:7" s="500" customFormat="1" ht="13.2">
      <c r="A1003" s="565" t="s">
        <v>2356</v>
      </c>
      <c r="B1003" s="555"/>
      <c r="C1003" s="521" t="s">
        <v>815</v>
      </c>
      <c r="D1003" s="517" t="s">
        <v>92</v>
      </c>
      <c r="E1003" s="518">
        <v>4</v>
      </c>
      <c r="F1003" s="519"/>
      <c r="G1003" s="611">
        <f t="shared" si="36"/>
        <v>0</v>
      </c>
    </row>
    <row r="1004" spans="1:7" s="500" customFormat="1" ht="45" customHeight="1">
      <c r="A1004" s="565" t="s">
        <v>2357</v>
      </c>
      <c r="B1004" s="555"/>
      <c r="C1004" s="521" t="s">
        <v>794</v>
      </c>
      <c r="D1004" s="517"/>
      <c r="E1004" s="518"/>
      <c r="F1004" s="519"/>
      <c r="G1004" s="611">
        <f t="shared" si="36"/>
        <v>0</v>
      </c>
    </row>
    <row r="1005" spans="1:7" s="500" customFormat="1" ht="13.2">
      <c r="A1005" s="565" t="s">
        <v>2358</v>
      </c>
      <c r="B1005" s="555"/>
      <c r="C1005" s="521" t="s">
        <v>795</v>
      </c>
      <c r="D1005" s="517" t="s">
        <v>92</v>
      </c>
      <c r="E1005" s="518">
        <v>2</v>
      </c>
      <c r="F1005" s="519"/>
      <c r="G1005" s="611">
        <f t="shared" si="36"/>
        <v>0</v>
      </c>
    </row>
    <row r="1006" spans="1:7" s="500" customFormat="1" ht="13.2">
      <c r="A1006" s="565" t="s">
        <v>2359</v>
      </c>
      <c r="B1006" s="555"/>
      <c r="C1006" s="521" t="s">
        <v>796</v>
      </c>
      <c r="D1006" s="517" t="s">
        <v>92</v>
      </c>
      <c r="E1006" s="518">
        <v>8</v>
      </c>
      <c r="F1006" s="519"/>
      <c r="G1006" s="611">
        <f t="shared" si="36"/>
        <v>0</v>
      </c>
    </row>
    <row r="1007" spans="1:7" s="500" customFormat="1" ht="13.2">
      <c r="A1007" s="565" t="s">
        <v>2360</v>
      </c>
      <c r="B1007" s="555"/>
      <c r="C1007" s="521" t="s">
        <v>797</v>
      </c>
      <c r="D1007" s="517" t="s">
        <v>92</v>
      </c>
      <c r="E1007" s="518">
        <v>2</v>
      </c>
      <c r="F1007" s="519"/>
      <c r="G1007" s="611">
        <f t="shared" si="36"/>
        <v>0</v>
      </c>
    </row>
    <row r="1008" spans="1:7" s="500" customFormat="1" ht="13.2">
      <c r="A1008" s="565" t="s">
        <v>2361</v>
      </c>
      <c r="B1008" s="555"/>
      <c r="C1008" s="521" t="s">
        <v>816</v>
      </c>
      <c r="D1008" s="517" t="s">
        <v>92</v>
      </c>
      <c r="E1008" s="518">
        <v>2</v>
      </c>
      <c r="F1008" s="519"/>
      <c r="G1008" s="611">
        <f t="shared" si="36"/>
        <v>0</v>
      </c>
    </row>
    <row r="1009" spans="1:7" s="500" customFormat="1" ht="13.2">
      <c r="A1009" s="565" t="s">
        <v>2362</v>
      </c>
      <c r="B1009" s="555"/>
      <c r="C1009" s="521" t="s">
        <v>817</v>
      </c>
      <c r="D1009" s="517" t="s">
        <v>92</v>
      </c>
      <c r="E1009" s="518">
        <v>4</v>
      </c>
      <c r="F1009" s="519"/>
      <c r="G1009" s="611">
        <f t="shared" si="36"/>
        <v>0</v>
      </c>
    </row>
    <row r="1010" spans="1:7" s="500" customFormat="1" ht="13.2">
      <c r="A1010" s="565" t="s">
        <v>2363</v>
      </c>
      <c r="B1010" s="555"/>
      <c r="C1010" s="521" t="s">
        <v>800</v>
      </c>
      <c r="D1010" s="517" t="s">
        <v>92</v>
      </c>
      <c r="E1010" s="518">
        <v>4</v>
      </c>
      <c r="F1010" s="519"/>
      <c r="G1010" s="611">
        <f t="shared" si="36"/>
        <v>0</v>
      </c>
    </row>
    <row r="1011" spans="1:7" s="500" customFormat="1" ht="13.2">
      <c r="A1011" s="565" t="s">
        <v>2364</v>
      </c>
      <c r="B1011" s="555"/>
      <c r="C1011" s="521" t="s">
        <v>801</v>
      </c>
      <c r="D1011" s="517" t="s">
        <v>92</v>
      </c>
      <c r="E1011" s="518">
        <v>4</v>
      </c>
      <c r="F1011" s="519"/>
      <c r="G1011" s="611">
        <f t="shared" si="36"/>
        <v>0</v>
      </c>
    </row>
    <row r="1012" spans="1:7" s="500" customFormat="1" ht="13.2">
      <c r="A1012" s="565" t="s">
        <v>2365</v>
      </c>
      <c r="B1012" s="555"/>
      <c r="C1012" s="521" t="s">
        <v>802</v>
      </c>
      <c r="D1012" s="517" t="s">
        <v>92</v>
      </c>
      <c r="E1012" s="518">
        <v>4</v>
      </c>
      <c r="F1012" s="519"/>
      <c r="G1012" s="611">
        <f t="shared" si="36"/>
        <v>0</v>
      </c>
    </row>
    <row r="1013" spans="1:7" s="500" customFormat="1" ht="26.4">
      <c r="A1013" s="565" t="s">
        <v>2366</v>
      </c>
      <c r="B1013" s="555"/>
      <c r="C1013" s="521" t="s">
        <v>803</v>
      </c>
      <c r="D1013" s="517" t="s">
        <v>92</v>
      </c>
      <c r="E1013" s="518">
        <v>4</v>
      </c>
      <c r="F1013" s="519"/>
      <c r="G1013" s="611">
        <f t="shared" si="36"/>
        <v>0</v>
      </c>
    </row>
    <row r="1014" spans="1:7" s="500" customFormat="1" ht="13.2">
      <c r="A1014" s="565" t="s">
        <v>2367</v>
      </c>
      <c r="B1014" s="555"/>
      <c r="C1014" s="521" t="s">
        <v>2713</v>
      </c>
      <c r="D1014" s="517" t="s">
        <v>92</v>
      </c>
      <c r="E1014" s="518">
        <v>2</v>
      </c>
      <c r="F1014" s="519"/>
      <c r="G1014" s="611">
        <f t="shared" si="36"/>
        <v>0</v>
      </c>
    </row>
    <row r="1015" spans="1:7" s="500" customFormat="1" ht="39.6">
      <c r="A1015" s="565" t="s">
        <v>2368</v>
      </c>
      <c r="B1015" s="555"/>
      <c r="C1015" s="521" t="s">
        <v>2714</v>
      </c>
      <c r="D1015" s="517" t="s">
        <v>775</v>
      </c>
      <c r="E1015" s="518">
        <v>1</v>
      </c>
      <c r="F1015" s="519"/>
      <c r="G1015" s="611">
        <f t="shared" si="36"/>
        <v>0</v>
      </c>
    </row>
    <row r="1016" spans="1:7" s="500" customFormat="1" ht="26.4">
      <c r="A1016" s="565" t="s">
        <v>2369</v>
      </c>
      <c r="B1016" s="555"/>
      <c r="C1016" s="521" t="s">
        <v>806</v>
      </c>
      <c r="D1016" s="517" t="s">
        <v>92</v>
      </c>
      <c r="E1016" s="518">
        <v>1</v>
      </c>
      <c r="F1016" s="519"/>
      <c r="G1016" s="611">
        <f t="shared" si="36"/>
        <v>0</v>
      </c>
    </row>
    <row r="1017" spans="1:7" s="500" customFormat="1" ht="13.2">
      <c r="A1017" s="565" t="s">
        <v>2370</v>
      </c>
      <c r="B1017" s="555"/>
      <c r="C1017" s="516" t="s">
        <v>807</v>
      </c>
      <c r="D1017" s="517"/>
      <c r="E1017" s="518"/>
      <c r="F1017" s="519"/>
      <c r="G1017" s="611">
        <f t="shared" si="36"/>
        <v>0</v>
      </c>
    </row>
    <row r="1018" spans="1:7" s="500" customFormat="1" ht="13.2">
      <c r="A1018" s="565" t="s">
        <v>1751</v>
      </c>
      <c r="B1018" s="555"/>
      <c r="C1018" s="521" t="s">
        <v>1201</v>
      </c>
      <c r="D1018" s="517"/>
      <c r="E1018" s="518"/>
      <c r="F1018" s="519"/>
      <c r="G1018" s="611">
        <f t="shared" si="36"/>
        <v>0</v>
      </c>
    </row>
    <row r="1019" spans="1:7" s="500" customFormat="1" ht="13.2">
      <c r="A1019" s="565" t="s">
        <v>2371</v>
      </c>
      <c r="B1019" s="555"/>
      <c r="C1019" s="516" t="s">
        <v>791</v>
      </c>
      <c r="D1019" s="517" t="s">
        <v>775</v>
      </c>
      <c r="E1019" s="518">
        <v>0.30000000000000004</v>
      </c>
      <c r="F1019" s="519"/>
      <c r="G1019" s="611">
        <f t="shared" ref="G1019:G1082" si="37">E1019*F1019</f>
        <v>0</v>
      </c>
    </row>
    <row r="1020" spans="1:7" s="500" customFormat="1" ht="79.2">
      <c r="A1020" s="565" t="s">
        <v>2372</v>
      </c>
      <c r="B1020" s="555"/>
      <c r="C1020" s="521" t="s">
        <v>2716</v>
      </c>
      <c r="D1020" s="517" t="s">
        <v>92</v>
      </c>
      <c r="E1020" s="518">
        <v>2</v>
      </c>
      <c r="F1020" s="519"/>
      <c r="G1020" s="611">
        <f t="shared" si="37"/>
        <v>0</v>
      </c>
    </row>
    <row r="1021" spans="1:7" s="500" customFormat="1" ht="39.6">
      <c r="A1021" s="565" t="s">
        <v>2373</v>
      </c>
      <c r="B1021" s="555"/>
      <c r="C1021" s="521" t="s">
        <v>819</v>
      </c>
      <c r="D1021" s="517" t="s">
        <v>92</v>
      </c>
      <c r="E1021" s="518">
        <v>2</v>
      </c>
      <c r="F1021" s="519"/>
      <c r="G1021" s="611">
        <f t="shared" si="37"/>
        <v>0</v>
      </c>
    </row>
    <row r="1022" spans="1:7" s="500" customFormat="1" ht="13.2">
      <c r="A1022" s="565" t="s">
        <v>2374</v>
      </c>
      <c r="B1022" s="555"/>
      <c r="C1022" s="521" t="s">
        <v>820</v>
      </c>
      <c r="D1022" s="517" t="s">
        <v>92</v>
      </c>
      <c r="E1022" s="518">
        <v>2</v>
      </c>
      <c r="F1022" s="519"/>
      <c r="G1022" s="611">
        <f t="shared" si="37"/>
        <v>0</v>
      </c>
    </row>
    <row r="1023" spans="1:7" s="500" customFormat="1" ht="13.2">
      <c r="A1023" s="565" t="s">
        <v>2375</v>
      </c>
      <c r="B1023" s="555"/>
      <c r="C1023" s="521" t="s">
        <v>821</v>
      </c>
      <c r="D1023" s="517" t="s">
        <v>92</v>
      </c>
      <c r="E1023" s="518">
        <v>4</v>
      </c>
      <c r="F1023" s="519"/>
      <c r="G1023" s="611">
        <f t="shared" si="37"/>
        <v>0</v>
      </c>
    </row>
    <row r="1024" spans="1:7" s="500" customFormat="1" ht="13.2">
      <c r="A1024" s="565" t="s">
        <v>2376</v>
      </c>
      <c r="B1024" s="555"/>
      <c r="C1024" s="521" t="s">
        <v>822</v>
      </c>
      <c r="D1024" s="517" t="s">
        <v>92</v>
      </c>
      <c r="E1024" s="518">
        <v>2</v>
      </c>
      <c r="F1024" s="519"/>
      <c r="G1024" s="611">
        <f t="shared" si="37"/>
        <v>0</v>
      </c>
    </row>
    <row r="1025" spans="1:7" s="500" customFormat="1" ht="26.4">
      <c r="A1025" s="565" t="s">
        <v>2377</v>
      </c>
      <c r="B1025" s="555"/>
      <c r="C1025" s="521" t="s">
        <v>823</v>
      </c>
      <c r="D1025" s="517" t="s">
        <v>92</v>
      </c>
      <c r="E1025" s="518">
        <v>2</v>
      </c>
      <c r="F1025" s="519"/>
      <c r="G1025" s="611">
        <f t="shared" si="37"/>
        <v>0</v>
      </c>
    </row>
    <row r="1026" spans="1:7" s="500" customFormat="1" ht="13.2">
      <c r="A1026" s="565" t="s">
        <v>2378</v>
      </c>
      <c r="B1026" s="555"/>
      <c r="C1026" s="521" t="s">
        <v>824</v>
      </c>
      <c r="D1026" s="517" t="s">
        <v>92</v>
      </c>
      <c r="E1026" s="518">
        <v>2</v>
      </c>
      <c r="F1026" s="519"/>
      <c r="G1026" s="611">
        <f t="shared" si="37"/>
        <v>0</v>
      </c>
    </row>
    <row r="1027" spans="1:7" s="500" customFormat="1" ht="13.2">
      <c r="A1027" s="565" t="s">
        <v>2379</v>
      </c>
      <c r="B1027" s="555"/>
      <c r="C1027" s="521" t="s">
        <v>825</v>
      </c>
      <c r="D1027" s="517" t="s">
        <v>92</v>
      </c>
      <c r="E1027" s="518">
        <v>4</v>
      </c>
      <c r="F1027" s="519"/>
      <c r="G1027" s="611">
        <f t="shared" si="37"/>
        <v>0</v>
      </c>
    </row>
    <row r="1028" spans="1:7" s="500" customFormat="1" ht="52.8">
      <c r="A1028" s="565" t="s">
        <v>2380</v>
      </c>
      <c r="B1028" s="555"/>
      <c r="C1028" s="521" t="s">
        <v>794</v>
      </c>
      <c r="D1028" s="517"/>
      <c r="E1028" s="518"/>
      <c r="F1028" s="519"/>
      <c r="G1028" s="611">
        <f t="shared" si="37"/>
        <v>0</v>
      </c>
    </row>
    <row r="1029" spans="1:7" s="500" customFormat="1" ht="13.2">
      <c r="A1029" s="565" t="s">
        <v>2381</v>
      </c>
      <c r="B1029" s="555"/>
      <c r="C1029" s="521" t="s">
        <v>826</v>
      </c>
      <c r="D1029" s="517" t="s">
        <v>92</v>
      </c>
      <c r="E1029" s="518">
        <v>2</v>
      </c>
      <c r="F1029" s="519"/>
      <c r="G1029" s="611">
        <f t="shared" si="37"/>
        <v>0</v>
      </c>
    </row>
    <row r="1030" spans="1:7" s="500" customFormat="1" ht="13.2">
      <c r="A1030" s="565" t="s">
        <v>2382</v>
      </c>
      <c r="B1030" s="555"/>
      <c r="C1030" s="521" t="s">
        <v>827</v>
      </c>
      <c r="D1030" s="517" t="s">
        <v>92</v>
      </c>
      <c r="E1030" s="518">
        <v>4</v>
      </c>
      <c r="F1030" s="519"/>
      <c r="G1030" s="611">
        <f t="shared" si="37"/>
        <v>0</v>
      </c>
    </row>
    <row r="1031" spans="1:7" s="500" customFormat="1" ht="13.2">
      <c r="A1031" s="565" t="s">
        <v>2383</v>
      </c>
      <c r="B1031" s="555"/>
      <c r="C1031" s="521" t="s">
        <v>828</v>
      </c>
      <c r="D1031" s="517" t="s">
        <v>92</v>
      </c>
      <c r="E1031" s="518">
        <v>2</v>
      </c>
      <c r="F1031" s="519"/>
      <c r="G1031" s="611">
        <f t="shared" si="37"/>
        <v>0</v>
      </c>
    </row>
    <row r="1032" spans="1:7" s="500" customFormat="1" ht="13.2">
      <c r="A1032" s="565" t="s">
        <v>2384</v>
      </c>
      <c r="B1032" s="555"/>
      <c r="C1032" s="521" t="s">
        <v>829</v>
      </c>
      <c r="D1032" s="517" t="s">
        <v>92</v>
      </c>
      <c r="E1032" s="518">
        <v>2</v>
      </c>
      <c r="F1032" s="519"/>
      <c r="G1032" s="611">
        <f t="shared" si="37"/>
        <v>0</v>
      </c>
    </row>
    <row r="1033" spans="1:7" s="500" customFormat="1" ht="13.2">
      <c r="A1033" s="565" t="s">
        <v>2385</v>
      </c>
      <c r="B1033" s="555"/>
      <c r="C1033" s="521" t="s">
        <v>830</v>
      </c>
      <c r="D1033" s="517" t="s">
        <v>92</v>
      </c>
      <c r="E1033" s="518">
        <v>4</v>
      </c>
      <c r="F1033" s="519"/>
      <c r="G1033" s="611">
        <f t="shared" si="37"/>
        <v>0</v>
      </c>
    </row>
    <row r="1034" spans="1:7" s="500" customFormat="1" ht="13.2">
      <c r="A1034" s="565" t="s">
        <v>2386</v>
      </c>
      <c r="B1034" s="555"/>
      <c r="C1034" s="521" t="s">
        <v>831</v>
      </c>
      <c r="D1034" s="517" t="s">
        <v>92</v>
      </c>
      <c r="E1034" s="518">
        <v>4</v>
      </c>
      <c r="F1034" s="519"/>
      <c r="G1034" s="611">
        <f t="shared" si="37"/>
        <v>0</v>
      </c>
    </row>
    <row r="1035" spans="1:7" s="500" customFormat="1" ht="11.25" customHeight="1">
      <c r="A1035" s="565" t="s">
        <v>2387</v>
      </c>
      <c r="B1035" s="555"/>
      <c r="C1035" s="521" t="s">
        <v>832</v>
      </c>
      <c r="D1035" s="517" t="s">
        <v>92</v>
      </c>
      <c r="E1035" s="518">
        <v>4</v>
      </c>
      <c r="F1035" s="519"/>
      <c r="G1035" s="611">
        <f t="shared" si="37"/>
        <v>0</v>
      </c>
    </row>
    <row r="1036" spans="1:7" s="500" customFormat="1" ht="13.2">
      <c r="A1036" s="565" t="s">
        <v>2388</v>
      </c>
      <c r="B1036" s="555"/>
      <c r="C1036" s="521" t="s">
        <v>833</v>
      </c>
      <c r="D1036" s="517" t="s">
        <v>92</v>
      </c>
      <c r="E1036" s="518">
        <v>3</v>
      </c>
      <c r="F1036" s="519"/>
      <c r="G1036" s="611">
        <f t="shared" si="37"/>
        <v>0</v>
      </c>
    </row>
    <row r="1037" spans="1:7" s="500" customFormat="1" ht="26.4">
      <c r="A1037" s="565" t="s">
        <v>2389</v>
      </c>
      <c r="B1037" s="555"/>
      <c r="C1037" s="521" t="s">
        <v>803</v>
      </c>
      <c r="D1037" s="517" t="s">
        <v>92</v>
      </c>
      <c r="E1037" s="518">
        <v>4</v>
      </c>
      <c r="F1037" s="519"/>
      <c r="G1037" s="611">
        <f t="shared" si="37"/>
        <v>0</v>
      </c>
    </row>
    <row r="1038" spans="1:7" s="500" customFormat="1" ht="13.2">
      <c r="A1038" s="565" t="s">
        <v>2390</v>
      </c>
      <c r="B1038" s="555"/>
      <c r="C1038" s="521" t="s">
        <v>2717</v>
      </c>
      <c r="D1038" s="517" t="s">
        <v>92</v>
      </c>
      <c r="E1038" s="518">
        <v>2</v>
      </c>
      <c r="F1038" s="519"/>
      <c r="G1038" s="611">
        <f t="shared" si="37"/>
        <v>0</v>
      </c>
    </row>
    <row r="1039" spans="1:7" s="500" customFormat="1" ht="39.6">
      <c r="A1039" s="565" t="s">
        <v>2391</v>
      </c>
      <c r="B1039" s="555"/>
      <c r="C1039" s="521" t="s">
        <v>2714</v>
      </c>
      <c r="D1039" s="517" t="s">
        <v>775</v>
      </c>
      <c r="E1039" s="518">
        <v>1</v>
      </c>
      <c r="F1039" s="519"/>
      <c r="G1039" s="611">
        <f t="shared" si="37"/>
        <v>0</v>
      </c>
    </row>
    <row r="1040" spans="1:7" s="500" customFormat="1" ht="26.4">
      <c r="A1040" s="565" t="s">
        <v>2392</v>
      </c>
      <c r="B1040" s="555"/>
      <c r="C1040" s="521" t="s">
        <v>806</v>
      </c>
      <c r="D1040" s="517" t="s">
        <v>835</v>
      </c>
      <c r="E1040" s="518">
        <v>1</v>
      </c>
      <c r="F1040" s="519"/>
      <c r="G1040" s="611">
        <f t="shared" si="37"/>
        <v>0</v>
      </c>
    </row>
    <row r="1041" spans="1:7" s="500" customFormat="1" ht="13.2">
      <c r="A1041" s="565" t="s">
        <v>2393</v>
      </c>
      <c r="B1041" s="555"/>
      <c r="C1041" s="516" t="s">
        <v>807</v>
      </c>
      <c r="D1041" s="517" t="s">
        <v>775</v>
      </c>
      <c r="E1041" s="518">
        <v>1</v>
      </c>
      <c r="F1041" s="519"/>
      <c r="G1041" s="611">
        <f t="shared" si="37"/>
        <v>0</v>
      </c>
    </row>
    <row r="1042" spans="1:7" s="500" customFormat="1" ht="13.2">
      <c r="A1042" s="565" t="s">
        <v>1752</v>
      </c>
      <c r="B1042" s="555"/>
      <c r="C1042" s="521" t="s">
        <v>1200</v>
      </c>
      <c r="D1042" s="517"/>
      <c r="E1042" s="518"/>
      <c r="F1042" s="519"/>
      <c r="G1042" s="611">
        <f t="shared" si="37"/>
        <v>0</v>
      </c>
    </row>
    <row r="1043" spans="1:7" s="500" customFormat="1" ht="13.2">
      <c r="A1043" s="565" t="s">
        <v>2394</v>
      </c>
      <c r="B1043" s="555"/>
      <c r="C1043" s="516" t="s">
        <v>791</v>
      </c>
      <c r="D1043" s="517" t="s">
        <v>775</v>
      </c>
      <c r="E1043" s="518">
        <v>1</v>
      </c>
      <c r="F1043" s="519"/>
      <c r="G1043" s="611">
        <f t="shared" si="37"/>
        <v>0</v>
      </c>
    </row>
    <row r="1044" spans="1:7" s="500" customFormat="1" ht="91.5" customHeight="1">
      <c r="A1044" s="565" t="s">
        <v>2395</v>
      </c>
      <c r="B1044" s="555"/>
      <c r="C1044" s="521" t="s">
        <v>2718</v>
      </c>
      <c r="D1044" s="517" t="s">
        <v>92</v>
      </c>
      <c r="E1044" s="518">
        <v>2</v>
      </c>
      <c r="F1044" s="519"/>
      <c r="G1044" s="611">
        <f t="shared" si="37"/>
        <v>0</v>
      </c>
    </row>
    <row r="1045" spans="1:7" s="500" customFormat="1" ht="13.2">
      <c r="A1045" s="565" t="s">
        <v>2396</v>
      </c>
      <c r="B1045" s="555"/>
      <c r="C1045" s="521" t="s">
        <v>837</v>
      </c>
      <c r="D1045" s="517" t="s">
        <v>92</v>
      </c>
      <c r="E1045" s="518">
        <v>2</v>
      </c>
      <c r="F1045" s="519"/>
      <c r="G1045" s="611">
        <f t="shared" si="37"/>
        <v>0</v>
      </c>
    </row>
    <row r="1046" spans="1:7" s="500" customFormat="1" ht="13.2">
      <c r="A1046" s="565" t="s">
        <v>2397</v>
      </c>
      <c r="B1046" s="555"/>
      <c r="C1046" s="521" t="s">
        <v>838</v>
      </c>
      <c r="D1046" s="517" t="s">
        <v>92</v>
      </c>
      <c r="E1046" s="518">
        <v>9</v>
      </c>
      <c r="F1046" s="519"/>
      <c r="G1046" s="611">
        <f t="shared" si="37"/>
        <v>0</v>
      </c>
    </row>
    <row r="1047" spans="1:7" s="500" customFormat="1" ht="13.2">
      <c r="A1047" s="565" t="s">
        <v>2398</v>
      </c>
      <c r="B1047" s="555"/>
      <c r="C1047" s="521" t="s">
        <v>839</v>
      </c>
      <c r="D1047" s="517" t="s">
        <v>92</v>
      </c>
      <c r="E1047" s="518">
        <v>2</v>
      </c>
      <c r="F1047" s="519"/>
      <c r="G1047" s="611">
        <f t="shared" si="37"/>
        <v>0</v>
      </c>
    </row>
    <row r="1048" spans="1:7" s="500" customFormat="1" ht="13.2">
      <c r="A1048" s="565" t="s">
        <v>2399</v>
      </c>
      <c r="B1048" s="555"/>
      <c r="C1048" s="516" t="s">
        <v>840</v>
      </c>
      <c r="D1048" s="517" t="s">
        <v>775</v>
      </c>
      <c r="E1048" s="518">
        <v>1</v>
      </c>
      <c r="F1048" s="519"/>
      <c r="G1048" s="611">
        <f t="shared" si="37"/>
        <v>0</v>
      </c>
    </row>
    <row r="1049" spans="1:7" s="500" customFormat="1" ht="13.2">
      <c r="A1049" s="565" t="s">
        <v>2400</v>
      </c>
      <c r="B1049" s="555"/>
      <c r="C1049" s="521" t="s">
        <v>841</v>
      </c>
      <c r="D1049" s="517" t="s">
        <v>92</v>
      </c>
      <c r="E1049" s="518">
        <v>2</v>
      </c>
      <c r="F1049" s="519"/>
      <c r="G1049" s="611">
        <f t="shared" si="37"/>
        <v>0</v>
      </c>
    </row>
    <row r="1050" spans="1:7" s="500" customFormat="1" ht="13.2">
      <c r="A1050" s="565" t="s">
        <v>2401</v>
      </c>
      <c r="B1050" s="555"/>
      <c r="C1050" s="521" t="s">
        <v>842</v>
      </c>
      <c r="D1050" s="517" t="s">
        <v>92</v>
      </c>
      <c r="E1050" s="518">
        <v>4</v>
      </c>
      <c r="F1050" s="519"/>
      <c r="G1050" s="611">
        <f t="shared" si="37"/>
        <v>0</v>
      </c>
    </row>
    <row r="1051" spans="1:7" s="500" customFormat="1" ht="13.2">
      <c r="A1051" s="565" t="s">
        <v>2402</v>
      </c>
      <c r="B1051" s="555"/>
      <c r="C1051" s="521" t="s">
        <v>843</v>
      </c>
      <c r="D1051" s="517" t="s">
        <v>92</v>
      </c>
      <c r="E1051" s="518">
        <v>2</v>
      </c>
      <c r="F1051" s="519"/>
      <c r="G1051" s="611">
        <f t="shared" si="37"/>
        <v>0</v>
      </c>
    </row>
    <row r="1052" spans="1:7" s="500" customFormat="1" ht="13.2">
      <c r="A1052" s="565" t="s">
        <v>2403</v>
      </c>
      <c r="B1052" s="555"/>
      <c r="C1052" s="521" t="s">
        <v>844</v>
      </c>
      <c r="D1052" s="517" t="s">
        <v>92</v>
      </c>
      <c r="E1052" s="518">
        <v>2</v>
      </c>
      <c r="F1052" s="519"/>
      <c r="G1052" s="611">
        <f t="shared" si="37"/>
        <v>0</v>
      </c>
    </row>
    <row r="1053" spans="1:7" s="500" customFormat="1" ht="13.2">
      <c r="A1053" s="565" t="s">
        <v>2404</v>
      </c>
      <c r="B1053" s="555"/>
      <c r="C1053" s="521" t="s">
        <v>845</v>
      </c>
      <c r="D1053" s="517" t="s">
        <v>92</v>
      </c>
      <c r="E1053" s="518">
        <v>4</v>
      </c>
      <c r="F1053" s="519"/>
      <c r="G1053" s="611">
        <f t="shared" si="37"/>
        <v>0</v>
      </c>
    </row>
    <row r="1054" spans="1:7" s="500" customFormat="1" ht="13.2">
      <c r="A1054" s="565" t="s">
        <v>2405</v>
      </c>
      <c r="B1054" s="555"/>
      <c r="C1054" s="521" t="s">
        <v>846</v>
      </c>
      <c r="D1054" s="517" t="s">
        <v>92</v>
      </c>
      <c r="E1054" s="518">
        <v>4</v>
      </c>
      <c r="F1054" s="519"/>
      <c r="G1054" s="611">
        <f t="shared" si="37"/>
        <v>0</v>
      </c>
    </row>
    <row r="1055" spans="1:7" s="500" customFormat="1" ht="13.2">
      <c r="A1055" s="565" t="s">
        <v>2406</v>
      </c>
      <c r="B1055" s="555"/>
      <c r="C1055" s="521" t="s">
        <v>847</v>
      </c>
      <c r="D1055" s="517" t="s">
        <v>92</v>
      </c>
      <c r="E1055" s="518">
        <v>1</v>
      </c>
      <c r="F1055" s="519"/>
      <c r="G1055" s="611">
        <f t="shared" si="37"/>
        <v>0</v>
      </c>
    </row>
    <row r="1056" spans="1:7" s="500" customFormat="1" ht="13.2">
      <c r="A1056" s="565" t="s">
        <v>2407</v>
      </c>
      <c r="B1056" s="555"/>
      <c r="C1056" s="521" t="s">
        <v>848</v>
      </c>
      <c r="D1056" s="517" t="s">
        <v>92</v>
      </c>
      <c r="E1056" s="518">
        <v>1</v>
      </c>
      <c r="F1056" s="519"/>
      <c r="G1056" s="611">
        <f t="shared" si="37"/>
        <v>0</v>
      </c>
    </row>
    <row r="1057" spans="1:7" s="500" customFormat="1" ht="13.2">
      <c r="A1057" s="565" t="s">
        <v>2408</v>
      </c>
      <c r="B1057" s="555"/>
      <c r="C1057" s="521" t="s">
        <v>849</v>
      </c>
      <c r="D1057" s="517" t="s">
        <v>92</v>
      </c>
      <c r="E1057" s="518">
        <v>2</v>
      </c>
      <c r="F1057" s="519"/>
      <c r="G1057" s="611">
        <f t="shared" si="37"/>
        <v>0</v>
      </c>
    </row>
    <row r="1058" spans="1:7" s="500" customFormat="1" ht="39.6">
      <c r="A1058" s="565" t="s">
        <v>2409</v>
      </c>
      <c r="B1058" s="555"/>
      <c r="C1058" s="521" t="s">
        <v>805</v>
      </c>
      <c r="D1058" s="517" t="s">
        <v>775</v>
      </c>
      <c r="E1058" s="518">
        <v>1</v>
      </c>
      <c r="F1058" s="519"/>
      <c r="G1058" s="611">
        <f t="shared" si="37"/>
        <v>0</v>
      </c>
    </row>
    <row r="1059" spans="1:7" s="500" customFormat="1" ht="26.4">
      <c r="A1059" s="565" t="s">
        <v>2410</v>
      </c>
      <c r="B1059" s="555"/>
      <c r="C1059" s="521" t="s">
        <v>806</v>
      </c>
      <c r="D1059" s="517" t="s">
        <v>835</v>
      </c>
      <c r="E1059" s="518">
        <v>1</v>
      </c>
      <c r="F1059" s="519"/>
      <c r="G1059" s="611">
        <f t="shared" si="37"/>
        <v>0</v>
      </c>
    </row>
    <row r="1060" spans="1:7" s="500" customFormat="1" ht="13.2">
      <c r="A1060" s="565" t="s">
        <v>2411</v>
      </c>
      <c r="B1060" s="555"/>
      <c r="C1060" s="516" t="s">
        <v>807</v>
      </c>
      <c r="D1060" s="517" t="s">
        <v>775</v>
      </c>
      <c r="E1060" s="518">
        <v>1</v>
      </c>
      <c r="F1060" s="519"/>
      <c r="G1060" s="611">
        <f t="shared" si="37"/>
        <v>0</v>
      </c>
    </row>
    <row r="1061" spans="1:7" s="500" customFormat="1" ht="13.2">
      <c r="A1061" s="565" t="s">
        <v>2412</v>
      </c>
      <c r="B1061" s="555"/>
      <c r="C1061" s="521" t="s">
        <v>1199</v>
      </c>
      <c r="D1061" s="517"/>
      <c r="E1061" s="518"/>
      <c r="F1061" s="519"/>
      <c r="G1061" s="611">
        <f t="shared" si="37"/>
        <v>0</v>
      </c>
    </row>
    <row r="1062" spans="1:7" s="500" customFormat="1" ht="13.2">
      <c r="A1062" s="565" t="s">
        <v>2413</v>
      </c>
      <c r="B1062" s="555"/>
      <c r="C1062" s="516" t="s">
        <v>791</v>
      </c>
      <c r="D1062" s="517" t="s">
        <v>775</v>
      </c>
      <c r="E1062" s="518">
        <v>0.30000000000000004</v>
      </c>
      <c r="F1062" s="519"/>
      <c r="G1062" s="611">
        <f t="shared" si="37"/>
        <v>0</v>
      </c>
    </row>
    <row r="1063" spans="1:7" s="500" customFormat="1" ht="79.2">
      <c r="A1063" s="565" t="s">
        <v>2414</v>
      </c>
      <c r="B1063" s="555"/>
      <c r="C1063" s="521" t="s">
        <v>2719</v>
      </c>
      <c r="D1063" s="517" t="s">
        <v>92</v>
      </c>
      <c r="E1063" s="518">
        <v>2</v>
      </c>
      <c r="F1063" s="519"/>
      <c r="G1063" s="611">
        <f t="shared" si="37"/>
        <v>0</v>
      </c>
    </row>
    <row r="1064" spans="1:7" s="500" customFormat="1" ht="39.6">
      <c r="A1064" s="565" t="s">
        <v>2415</v>
      </c>
      <c r="B1064" s="555"/>
      <c r="C1064" s="521" t="s">
        <v>809</v>
      </c>
      <c r="D1064" s="517"/>
      <c r="E1064" s="518"/>
      <c r="F1064" s="519"/>
      <c r="G1064" s="611">
        <f t="shared" si="37"/>
        <v>0</v>
      </c>
    </row>
    <row r="1065" spans="1:7" s="500" customFormat="1" ht="13.2">
      <c r="A1065" s="565" t="s">
        <v>2416</v>
      </c>
      <c r="B1065" s="555"/>
      <c r="C1065" s="521" t="s">
        <v>810</v>
      </c>
      <c r="D1065" s="517" t="s">
        <v>92</v>
      </c>
      <c r="E1065" s="518">
        <v>2</v>
      </c>
      <c r="F1065" s="519"/>
      <c r="G1065" s="611">
        <f t="shared" si="37"/>
        <v>0</v>
      </c>
    </row>
    <row r="1066" spans="1:7" s="500" customFormat="1" ht="13.2">
      <c r="A1066" s="565" t="s">
        <v>2417</v>
      </c>
      <c r="B1066" s="555"/>
      <c r="C1066" s="521" t="s">
        <v>811</v>
      </c>
      <c r="D1066" s="517" t="s">
        <v>92</v>
      </c>
      <c r="E1066" s="518">
        <v>4</v>
      </c>
      <c r="F1066" s="519"/>
      <c r="G1066" s="611">
        <f t="shared" si="37"/>
        <v>0</v>
      </c>
    </row>
    <row r="1067" spans="1:7" s="500" customFormat="1" ht="13.2">
      <c r="A1067" s="565" t="s">
        <v>2418</v>
      </c>
      <c r="B1067" s="555"/>
      <c r="C1067" s="521" t="s">
        <v>812</v>
      </c>
      <c r="D1067" s="517" t="s">
        <v>92</v>
      </c>
      <c r="E1067" s="518">
        <v>2</v>
      </c>
      <c r="F1067" s="519"/>
      <c r="G1067" s="611">
        <f t="shared" si="37"/>
        <v>0</v>
      </c>
    </row>
    <row r="1068" spans="1:7" s="500" customFormat="1" ht="26.4">
      <c r="A1068" s="565" t="s">
        <v>2419</v>
      </c>
      <c r="B1068" s="555"/>
      <c r="C1068" s="521" t="s">
        <v>813</v>
      </c>
      <c r="D1068" s="517" t="s">
        <v>92</v>
      </c>
      <c r="E1068" s="518">
        <v>2</v>
      </c>
      <c r="F1068" s="519"/>
      <c r="G1068" s="611">
        <f t="shared" si="37"/>
        <v>0</v>
      </c>
    </row>
    <row r="1069" spans="1:7" s="500" customFormat="1" ht="13.2">
      <c r="A1069" s="565" t="s">
        <v>2420</v>
      </c>
      <c r="B1069" s="555"/>
      <c r="C1069" s="521" t="s">
        <v>814</v>
      </c>
      <c r="D1069" s="517" t="s">
        <v>92</v>
      </c>
      <c r="E1069" s="518">
        <v>2</v>
      </c>
      <c r="F1069" s="519"/>
      <c r="G1069" s="611">
        <f t="shared" si="37"/>
        <v>0</v>
      </c>
    </row>
    <row r="1070" spans="1:7" s="500" customFormat="1" ht="13.2">
      <c r="A1070" s="565" t="s">
        <v>2421</v>
      </c>
      <c r="B1070" s="555"/>
      <c r="C1070" s="521" t="s">
        <v>815</v>
      </c>
      <c r="D1070" s="517" t="s">
        <v>775</v>
      </c>
      <c r="E1070" s="518">
        <v>1</v>
      </c>
      <c r="F1070" s="519"/>
      <c r="G1070" s="611">
        <f t="shared" si="37"/>
        <v>0</v>
      </c>
    </row>
    <row r="1071" spans="1:7" s="500" customFormat="1" ht="52.8">
      <c r="A1071" s="565" t="s">
        <v>2422</v>
      </c>
      <c r="B1071" s="555"/>
      <c r="C1071" s="521" t="s">
        <v>794</v>
      </c>
      <c r="D1071" s="517"/>
      <c r="E1071" s="518"/>
      <c r="F1071" s="519"/>
      <c r="G1071" s="611">
        <f t="shared" si="37"/>
        <v>0</v>
      </c>
    </row>
    <row r="1072" spans="1:7" s="500" customFormat="1" ht="13.2">
      <c r="A1072" s="565" t="s">
        <v>2423</v>
      </c>
      <c r="B1072" s="555"/>
      <c r="C1072" s="521" t="s">
        <v>795</v>
      </c>
      <c r="D1072" s="517" t="s">
        <v>92</v>
      </c>
      <c r="E1072" s="518">
        <v>2</v>
      </c>
      <c r="F1072" s="519"/>
      <c r="G1072" s="611">
        <f t="shared" si="37"/>
        <v>0</v>
      </c>
    </row>
    <row r="1073" spans="1:7" s="500" customFormat="1" ht="13.2">
      <c r="A1073" s="565" t="s">
        <v>2424</v>
      </c>
      <c r="B1073" s="555"/>
      <c r="C1073" s="521" t="s">
        <v>796</v>
      </c>
      <c r="D1073" s="517" t="s">
        <v>92</v>
      </c>
      <c r="E1073" s="518">
        <v>4</v>
      </c>
      <c r="F1073" s="519"/>
      <c r="G1073" s="611">
        <f t="shared" si="37"/>
        <v>0</v>
      </c>
    </row>
    <row r="1074" spans="1:7" s="500" customFormat="1" ht="13.2">
      <c r="A1074" s="565" t="s">
        <v>2425</v>
      </c>
      <c r="B1074" s="555"/>
      <c r="C1074" s="521" t="s">
        <v>797</v>
      </c>
      <c r="D1074" s="517" t="s">
        <v>92</v>
      </c>
      <c r="E1074" s="518">
        <v>2</v>
      </c>
      <c r="F1074" s="519"/>
      <c r="G1074" s="611">
        <f t="shared" si="37"/>
        <v>0</v>
      </c>
    </row>
    <row r="1075" spans="1:7" s="500" customFormat="1" ht="13.2">
      <c r="A1075" s="565" t="s">
        <v>2426</v>
      </c>
      <c r="B1075" s="555"/>
      <c r="C1075" s="521" t="s">
        <v>851</v>
      </c>
      <c r="D1075" s="517" t="s">
        <v>92</v>
      </c>
      <c r="E1075" s="518">
        <v>2</v>
      </c>
      <c r="F1075" s="519"/>
      <c r="G1075" s="611">
        <f t="shared" si="37"/>
        <v>0</v>
      </c>
    </row>
    <row r="1076" spans="1:7" s="500" customFormat="1" ht="13.2">
      <c r="A1076" s="565" t="s">
        <v>2427</v>
      </c>
      <c r="B1076" s="555"/>
      <c r="C1076" s="521" t="s">
        <v>817</v>
      </c>
      <c r="D1076" s="517" t="s">
        <v>92</v>
      </c>
      <c r="E1076" s="518">
        <v>4</v>
      </c>
      <c r="F1076" s="519"/>
      <c r="G1076" s="611">
        <f t="shared" si="37"/>
        <v>0</v>
      </c>
    </row>
    <row r="1077" spans="1:7" s="500" customFormat="1" ht="13.2">
      <c r="A1077" s="565" t="s">
        <v>2428</v>
      </c>
      <c r="B1077" s="555"/>
      <c r="C1077" s="521" t="s">
        <v>800</v>
      </c>
      <c r="D1077" s="517" t="s">
        <v>92</v>
      </c>
      <c r="E1077" s="518">
        <v>4</v>
      </c>
      <c r="F1077" s="519"/>
      <c r="G1077" s="611">
        <f t="shared" si="37"/>
        <v>0</v>
      </c>
    </row>
    <row r="1078" spans="1:7" s="500" customFormat="1" ht="13.2">
      <c r="A1078" s="565" t="s">
        <v>2429</v>
      </c>
      <c r="B1078" s="555"/>
      <c r="C1078" s="521" t="s">
        <v>801</v>
      </c>
      <c r="D1078" s="517" t="s">
        <v>92</v>
      </c>
      <c r="E1078" s="518">
        <v>4</v>
      </c>
      <c r="F1078" s="519"/>
      <c r="G1078" s="611">
        <f t="shared" si="37"/>
        <v>0</v>
      </c>
    </row>
    <row r="1079" spans="1:7" s="500" customFormat="1" ht="13.2">
      <c r="A1079" s="565" t="s">
        <v>2430</v>
      </c>
      <c r="B1079" s="555"/>
      <c r="C1079" s="521" t="s">
        <v>802</v>
      </c>
      <c r="D1079" s="517" t="s">
        <v>92</v>
      </c>
      <c r="E1079" s="518">
        <v>4</v>
      </c>
      <c r="F1079" s="519"/>
      <c r="G1079" s="611">
        <f t="shared" si="37"/>
        <v>0</v>
      </c>
    </row>
    <row r="1080" spans="1:7" s="500" customFormat="1" ht="26.4">
      <c r="A1080" s="565" t="s">
        <v>2431</v>
      </c>
      <c r="B1080" s="555"/>
      <c r="C1080" s="521" t="s">
        <v>803</v>
      </c>
      <c r="D1080" s="517" t="s">
        <v>92</v>
      </c>
      <c r="E1080" s="518">
        <v>5</v>
      </c>
      <c r="F1080" s="519"/>
      <c r="G1080" s="611">
        <f t="shared" si="37"/>
        <v>0</v>
      </c>
    </row>
    <row r="1081" spans="1:7" s="500" customFormat="1" ht="13.2">
      <c r="A1081" s="565" t="s">
        <v>2432</v>
      </c>
      <c r="B1081" s="555"/>
      <c r="C1081" s="521" t="s">
        <v>804</v>
      </c>
      <c r="D1081" s="517" t="s">
        <v>92</v>
      </c>
      <c r="E1081" s="518">
        <v>2</v>
      </c>
      <c r="F1081" s="519"/>
      <c r="G1081" s="611">
        <f t="shared" si="37"/>
        <v>0</v>
      </c>
    </row>
    <row r="1082" spans="1:7" s="500" customFormat="1" ht="39.6">
      <c r="A1082" s="565" t="s">
        <v>2433</v>
      </c>
      <c r="B1082" s="555"/>
      <c r="C1082" s="521" t="s">
        <v>2714</v>
      </c>
      <c r="D1082" s="517" t="s">
        <v>775</v>
      </c>
      <c r="E1082" s="518">
        <v>1</v>
      </c>
      <c r="F1082" s="519"/>
      <c r="G1082" s="611">
        <f t="shared" si="37"/>
        <v>0</v>
      </c>
    </row>
    <row r="1083" spans="1:7" s="500" customFormat="1" ht="26.4">
      <c r="A1083" s="565" t="s">
        <v>2434</v>
      </c>
      <c r="B1083" s="555"/>
      <c r="C1083" s="521" t="s">
        <v>806</v>
      </c>
      <c r="D1083" s="517"/>
      <c r="E1083" s="518"/>
      <c r="F1083" s="519"/>
      <c r="G1083" s="611">
        <f t="shared" ref="G1083:G1146" si="38">E1083*F1083</f>
        <v>0</v>
      </c>
    </row>
    <row r="1084" spans="1:7" s="500" customFormat="1" ht="13.2">
      <c r="A1084" s="565" t="s">
        <v>2435</v>
      </c>
      <c r="B1084" s="555"/>
      <c r="C1084" s="516" t="s">
        <v>807</v>
      </c>
      <c r="D1084" s="517"/>
      <c r="E1084" s="518"/>
      <c r="F1084" s="519"/>
      <c r="G1084" s="611">
        <f t="shared" si="38"/>
        <v>0</v>
      </c>
    </row>
    <row r="1085" spans="1:7" s="500" customFormat="1" ht="13.2">
      <c r="A1085" s="565" t="s">
        <v>2436</v>
      </c>
      <c r="B1085" s="555"/>
      <c r="C1085" s="521" t="s">
        <v>1198</v>
      </c>
      <c r="D1085" s="517"/>
      <c r="E1085" s="518"/>
      <c r="F1085" s="519"/>
      <c r="G1085" s="611">
        <f t="shared" si="38"/>
        <v>0</v>
      </c>
    </row>
    <row r="1086" spans="1:7" s="500" customFormat="1" ht="13.2">
      <c r="A1086" s="565" t="s">
        <v>2437</v>
      </c>
      <c r="B1086" s="555"/>
      <c r="C1086" s="516" t="s">
        <v>791</v>
      </c>
      <c r="D1086" s="517" t="s">
        <v>775</v>
      </c>
      <c r="E1086" s="518">
        <v>0.30000000000000004</v>
      </c>
      <c r="F1086" s="519"/>
      <c r="G1086" s="611">
        <f t="shared" si="38"/>
        <v>0</v>
      </c>
    </row>
    <row r="1087" spans="1:7" s="500" customFormat="1" ht="79.2">
      <c r="A1087" s="565" t="s">
        <v>2438</v>
      </c>
      <c r="B1087" s="555"/>
      <c r="C1087" s="521" t="s">
        <v>2720</v>
      </c>
      <c r="D1087" s="517" t="s">
        <v>92</v>
      </c>
      <c r="E1087" s="518">
        <v>2</v>
      </c>
      <c r="F1087" s="519"/>
      <c r="G1087" s="611">
        <f t="shared" si="38"/>
        <v>0</v>
      </c>
    </row>
    <row r="1088" spans="1:7" s="500" customFormat="1" ht="39.6">
      <c r="A1088" s="565" t="s">
        <v>2439</v>
      </c>
      <c r="B1088" s="555"/>
      <c r="C1088" s="521" t="s">
        <v>819</v>
      </c>
      <c r="D1088" s="517" t="s">
        <v>92</v>
      </c>
      <c r="E1088" s="518">
        <v>2</v>
      </c>
      <c r="F1088" s="519"/>
      <c r="G1088" s="611">
        <f t="shared" si="38"/>
        <v>0</v>
      </c>
    </row>
    <row r="1089" spans="1:7" s="500" customFormat="1" ht="13.2">
      <c r="A1089" s="565" t="s">
        <v>2440</v>
      </c>
      <c r="B1089" s="555"/>
      <c r="C1089" s="521" t="s">
        <v>853</v>
      </c>
      <c r="D1089" s="517" t="s">
        <v>92</v>
      </c>
      <c r="E1089" s="518">
        <v>2</v>
      </c>
      <c r="F1089" s="519"/>
      <c r="G1089" s="611">
        <f t="shared" si="38"/>
        <v>0</v>
      </c>
    </row>
    <row r="1090" spans="1:7" s="500" customFormat="1" ht="13.2">
      <c r="A1090" s="565" t="s">
        <v>2441</v>
      </c>
      <c r="B1090" s="555"/>
      <c r="C1090" s="521" t="s">
        <v>854</v>
      </c>
      <c r="D1090" s="517" t="s">
        <v>92</v>
      </c>
      <c r="E1090" s="518">
        <v>4</v>
      </c>
      <c r="F1090" s="519"/>
      <c r="G1090" s="611">
        <f t="shared" si="38"/>
        <v>0</v>
      </c>
    </row>
    <row r="1091" spans="1:7" s="500" customFormat="1" ht="13.2">
      <c r="A1091" s="565" t="s">
        <v>2442</v>
      </c>
      <c r="B1091" s="555"/>
      <c r="C1091" s="521" t="s">
        <v>855</v>
      </c>
      <c r="D1091" s="517" t="s">
        <v>92</v>
      </c>
      <c r="E1091" s="518">
        <v>2</v>
      </c>
      <c r="F1091" s="519"/>
      <c r="G1091" s="611">
        <f t="shared" si="38"/>
        <v>0</v>
      </c>
    </row>
    <row r="1092" spans="1:7" s="500" customFormat="1" ht="26.4">
      <c r="A1092" s="565" t="s">
        <v>2443</v>
      </c>
      <c r="B1092" s="555"/>
      <c r="C1092" s="521" t="s">
        <v>856</v>
      </c>
      <c r="D1092" s="517" t="s">
        <v>92</v>
      </c>
      <c r="E1092" s="518">
        <v>2</v>
      </c>
      <c r="F1092" s="519"/>
      <c r="G1092" s="611">
        <f t="shared" si="38"/>
        <v>0</v>
      </c>
    </row>
    <row r="1093" spans="1:7" s="500" customFormat="1" ht="13.2">
      <c r="A1093" s="565" t="s">
        <v>2444</v>
      </c>
      <c r="B1093" s="555"/>
      <c r="C1093" s="521" t="s">
        <v>857</v>
      </c>
      <c r="D1093" s="517" t="s">
        <v>92</v>
      </c>
      <c r="E1093" s="518">
        <v>2</v>
      </c>
      <c r="F1093" s="519"/>
      <c r="G1093" s="611">
        <f t="shared" si="38"/>
        <v>0</v>
      </c>
    </row>
    <row r="1094" spans="1:7" s="500" customFormat="1" ht="13.2">
      <c r="A1094" s="565" t="s">
        <v>2445</v>
      </c>
      <c r="B1094" s="555"/>
      <c r="C1094" s="521" t="s">
        <v>825</v>
      </c>
      <c r="D1094" s="517"/>
      <c r="E1094" s="518"/>
      <c r="F1094" s="519"/>
      <c r="G1094" s="611">
        <f t="shared" si="38"/>
        <v>0</v>
      </c>
    </row>
    <row r="1095" spans="1:7" s="500" customFormat="1" ht="52.8">
      <c r="A1095" s="565" t="s">
        <v>2446</v>
      </c>
      <c r="B1095" s="555"/>
      <c r="C1095" s="521" t="s">
        <v>794</v>
      </c>
      <c r="D1095" s="517"/>
      <c r="E1095" s="518"/>
      <c r="F1095" s="519"/>
      <c r="G1095" s="611">
        <f t="shared" si="38"/>
        <v>0</v>
      </c>
    </row>
    <row r="1096" spans="1:7" s="500" customFormat="1" ht="13.2">
      <c r="A1096" s="565" t="s">
        <v>2447</v>
      </c>
      <c r="B1096" s="555"/>
      <c r="C1096" s="521" t="s">
        <v>826</v>
      </c>
      <c r="D1096" s="517" t="s">
        <v>92</v>
      </c>
      <c r="E1096" s="518">
        <v>2</v>
      </c>
      <c r="F1096" s="519"/>
      <c r="G1096" s="611">
        <f t="shared" si="38"/>
        <v>0</v>
      </c>
    </row>
    <row r="1097" spans="1:7" s="500" customFormat="1" ht="13.2">
      <c r="A1097" s="565" t="s">
        <v>2448</v>
      </c>
      <c r="B1097" s="555"/>
      <c r="C1097" s="521" t="s">
        <v>827</v>
      </c>
      <c r="D1097" s="517" t="s">
        <v>92</v>
      </c>
      <c r="E1097" s="518">
        <v>4</v>
      </c>
      <c r="F1097" s="519"/>
      <c r="G1097" s="611">
        <f t="shared" si="38"/>
        <v>0</v>
      </c>
    </row>
    <row r="1098" spans="1:7" s="500" customFormat="1" ht="13.2">
      <c r="A1098" s="565" t="s">
        <v>2449</v>
      </c>
      <c r="B1098" s="555"/>
      <c r="C1098" s="521" t="s">
        <v>828</v>
      </c>
      <c r="D1098" s="517" t="s">
        <v>92</v>
      </c>
      <c r="E1098" s="518">
        <v>2</v>
      </c>
      <c r="F1098" s="519"/>
      <c r="G1098" s="611">
        <f t="shared" si="38"/>
        <v>0</v>
      </c>
    </row>
    <row r="1099" spans="1:7" s="500" customFormat="1" ht="13.2">
      <c r="A1099" s="565" t="s">
        <v>2450</v>
      </c>
      <c r="B1099" s="555"/>
      <c r="C1099" s="521" t="s">
        <v>858</v>
      </c>
      <c r="D1099" s="517" t="s">
        <v>92</v>
      </c>
      <c r="E1099" s="518">
        <v>2</v>
      </c>
      <c r="F1099" s="519"/>
      <c r="G1099" s="611">
        <f t="shared" si="38"/>
        <v>0</v>
      </c>
    </row>
    <row r="1100" spans="1:7" s="500" customFormat="1" ht="13.2">
      <c r="A1100" s="565" t="s">
        <v>2451</v>
      </c>
      <c r="B1100" s="555"/>
      <c r="C1100" s="521" t="s">
        <v>830</v>
      </c>
      <c r="D1100" s="517" t="s">
        <v>92</v>
      </c>
      <c r="E1100" s="518">
        <v>4</v>
      </c>
      <c r="F1100" s="519"/>
      <c r="G1100" s="611">
        <f t="shared" si="38"/>
        <v>0</v>
      </c>
    </row>
    <row r="1101" spans="1:7" s="500" customFormat="1" ht="13.2">
      <c r="A1101" s="565" t="s">
        <v>2452</v>
      </c>
      <c r="B1101" s="555"/>
      <c r="C1101" s="521" t="s">
        <v>831</v>
      </c>
      <c r="D1101" s="517" t="s">
        <v>92</v>
      </c>
      <c r="E1101" s="518">
        <v>4</v>
      </c>
      <c r="F1101" s="519"/>
      <c r="G1101" s="611">
        <f t="shared" si="38"/>
        <v>0</v>
      </c>
    </row>
    <row r="1102" spans="1:7" s="500" customFormat="1" ht="16.5" customHeight="1">
      <c r="A1102" s="565" t="s">
        <v>2453</v>
      </c>
      <c r="B1102" s="555"/>
      <c r="C1102" s="521" t="s">
        <v>832</v>
      </c>
      <c r="D1102" s="517" t="s">
        <v>92</v>
      </c>
      <c r="E1102" s="518">
        <v>4</v>
      </c>
      <c r="F1102" s="519"/>
      <c r="G1102" s="611">
        <f t="shared" si="38"/>
        <v>0</v>
      </c>
    </row>
    <row r="1103" spans="1:7" s="500" customFormat="1" ht="13.2">
      <c r="A1103" s="565" t="s">
        <v>2454</v>
      </c>
      <c r="B1103" s="555"/>
      <c r="C1103" s="521" t="s">
        <v>833</v>
      </c>
      <c r="D1103" s="517" t="s">
        <v>92</v>
      </c>
      <c r="E1103" s="518">
        <v>2</v>
      </c>
      <c r="F1103" s="519"/>
      <c r="G1103" s="611">
        <f t="shared" si="38"/>
        <v>0</v>
      </c>
    </row>
    <row r="1104" spans="1:7" s="500" customFormat="1" ht="26.4">
      <c r="A1104" s="565" t="s">
        <v>2455</v>
      </c>
      <c r="B1104" s="555"/>
      <c r="C1104" s="521" t="s">
        <v>803</v>
      </c>
      <c r="D1104" s="517" t="s">
        <v>92</v>
      </c>
      <c r="E1104" s="518">
        <v>4</v>
      </c>
      <c r="F1104" s="519"/>
      <c r="G1104" s="611">
        <f t="shared" si="38"/>
        <v>0</v>
      </c>
    </row>
    <row r="1105" spans="1:7" s="500" customFormat="1" ht="13.2">
      <c r="A1105" s="565" t="s">
        <v>2456</v>
      </c>
      <c r="B1105" s="555"/>
      <c r="C1105" s="521" t="s">
        <v>834</v>
      </c>
      <c r="D1105" s="517" t="s">
        <v>92</v>
      </c>
      <c r="E1105" s="518">
        <v>2</v>
      </c>
      <c r="F1105" s="519"/>
      <c r="G1105" s="611">
        <f t="shared" si="38"/>
        <v>0</v>
      </c>
    </row>
    <row r="1106" spans="1:7" s="500" customFormat="1" ht="39.6">
      <c r="A1106" s="565" t="s">
        <v>2457</v>
      </c>
      <c r="B1106" s="555"/>
      <c r="C1106" s="521" t="s">
        <v>2714</v>
      </c>
      <c r="D1106" s="517" t="s">
        <v>775</v>
      </c>
      <c r="E1106" s="518">
        <v>1</v>
      </c>
      <c r="F1106" s="519"/>
      <c r="G1106" s="611">
        <f t="shared" si="38"/>
        <v>0</v>
      </c>
    </row>
    <row r="1107" spans="1:7" s="500" customFormat="1" ht="26.4">
      <c r="A1107" s="565" t="s">
        <v>2458</v>
      </c>
      <c r="B1107" s="555"/>
      <c r="C1107" s="521" t="s">
        <v>806</v>
      </c>
      <c r="D1107" s="517" t="s">
        <v>835</v>
      </c>
      <c r="E1107" s="518">
        <v>1</v>
      </c>
      <c r="F1107" s="519"/>
      <c r="G1107" s="611">
        <f t="shared" si="38"/>
        <v>0</v>
      </c>
    </row>
    <row r="1108" spans="1:7" s="500" customFormat="1" ht="13.2">
      <c r="A1108" s="565" t="s">
        <v>2459</v>
      </c>
      <c r="B1108" s="555"/>
      <c r="C1108" s="516" t="s">
        <v>807</v>
      </c>
      <c r="D1108" s="517" t="s">
        <v>775</v>
      </c>
      <c r="E1108" s="518">
        <v>1</v>
      </c>
      <c r="F1108" s="519"/>
      <c r="G1108" s="611">
        <f t="shared" si="38"/>
        <v>0</v>
      </c>
    </row>
    <row r="1109" spans="1:7" s="500" customFormat="1" ht="13.2">
      <c r="A1109" s="565" t="s">
        <v>2460</v>
      </c>
      <c r="B1109" s="555"/>
      <c r="C1109" s="521" t="s">
        <v>1197</v>
      </c>
      <c r="D1109" s="517"/>
      <c r="E1109" s="518"/>
      <c r="F1109" s="519"/>
      <c r="G1109" s="611">
        <f t="shared" si="38"/>
        <v>0</v>
      </c>
    </row>
    <row r="1110" spans="1:7" s="500" customFormat="1" ht="13.2">
      <c r="A1110" s="565" t="s">
        <v>2461</v>
      </c>
      <c r="B1110" s="555"/>
      <c r="C1110" s="516" t="s">
        <v>859</v>
      </c>
      <c r="D1110" s="517" t="s">
        <v>775</v>
      </c>
      <c r="E1110" s="518">
        <v>1</v>
      </c>
      <c r="F1110" s="519"/>
      <c r="G1110" s="611">
        <f t="shared" si="38"/>
        <v>0</v>
      </c>
    </row>
    <row r="1111" spans="1:7" s="500" customFormat="1" ht="39.6">
      <c r="A1111" s="565" t="s">
        <v>2462</v>
      </c>
      <c r="B1111" s="555"/>
      <c r="C1111" s="521" t="s">
        <v>860</v>
      </c>
      <c r="D1111" s="517" t="s">
        <v>775</v>
      </c>
      <c r="E1111" s="518">
        <v>1</v>
      </c>
      <c r="F1111" s="519"/>
      <c r="G1111" s="611">
        <f t="shared" si="38"/>
        <v>0</v>
      </c>
    </row>
    <row r="1112" spans="1:7" s="500" customFormat="1" ht="39.6">
      <c r="A1112" s="565" t="s">
        <v>2463</v>
      </c>
      <c r="B1112" s="555"/>
      <c r="C1112" s="521" t="s">
        <v>861</v>
      </c>
      <c r="D1112" s="517" t="s">
        <v>775</v>
      </c>
      <c r="E1112" s="518">
        <v>1</v>
      </c>
      <c r="F1112" s="519"/>
      <c r="G1112" s="611">
        <f t="shared" si="38"/>
        <v>0</v>
      </c>
    </row>
    <row r="1113" spans="1:7" s="500" customFormat="1" ht="13.2">
      <c r="A1113" s="565" t="s">
        <v>2464</v>
      </c>
      <c r="B1113" s="555"/>
      <c r="C1113" s="521" t="s">
        <v>1196</v>
      </c>
      <c r="D1113" s="517"/>
      <c r="E1113" s="518"/>
      <c r="F1113" s="519"/>
      <c r="G1113" s="611">
        <f t="shared" si="38"/>
        <v>0</v>
      </c>
    </row>
    <row r="1114" spans="1:7" s="500" customFormat="1" ht="13.2">
      <c r="A1114" s="565" t="s">
        <v>2465</v>
      </c>
      <c r="B1114" s="555"/>
      <c r="C1114" s="516" t="s">
        <v>791</v>
      </c>
      <c r="D1114" s="517" t="s">
        <v>775</v>
      </c>
      <c r="E1114" s="518">
        <v>1</v>
      </c>
      <c r="F1114" s="519"/>
      <c r="G1114" s="611">
        <f t="shared" si="38"/>
        <v>0</v>
      </c>
    </row>
    <row r="1115" spans="1:7" s="500" customFormat="1" ht="66">
      <c r="A1115" s="565" t="s">
        <v>2466</v>
      </c>
      <c r="B1115" s="555"/>
      <c r="C1115" s="521" t="s">
        <v>2721</v>
      </c>
      <c r="D1115" s="517" t="s">
        <v>92</v>
      </c>
      <c r="E1115" s="518">
        <v>2</v>
      </c>
      <c r="F1115" s="519"/>
      <c r="G1115" s="611">
        <f t="shared" si="38"/>
        <v>0</v>
      </c>
    </row>
    <row r="1116" spans="1:7" s="500" customFormat="1" ht="39.6">
      <c r="A1116" s="565" t="s">
        <v>2467</v>
      </c>
      <c r="B1116" s="555"/>
      <c r="C1116" s="521" t="s">
        <v>819</v>
      </c>
      <c r="D1116" s="517" t="s">
        <v>92</v>
      </c>
      <c r="E1116" s="518">
        <v>2</v>
      </c>
      <c r="F1116" s="519"/>
      <c r="G1116" s="611">
        <f t="shared" si="38"/>
        <v>0</v>
      </c>
    </row>
    <row r="1117" spans="1:7" s="500" customFormat="1" ht="13.2">
      <c r="A1117" s="565" t="s">
        <v>2468</v>
      </c>
      <c r="B1117" s="555"/>
      <c r="C1117" s="521" t="s">
        <v>810</v>
      </c>
      <c r="D1117" s="517" t="s">
        <v>92</v>
      </c>
      <c r="E1117" s="518">
        <v>2</v>
      </c>
      <c r="F1117" s="519"/>
      <c r="G1117" s="611">
        <f t="shared" si="38"/>
        <v>0</v>
      </c>
    </row>
    <row r="1118" spans="1:7" s="500" customFormat="1" ht="13.2">
      <c r="A1118" s="565" t="s">
        <v>2469</v>
      </c>
      <c r="B1118" s="555"/>
      <c r="C1118" s="521" t="s">
        <v>811</v>
      </c>
      <c r="D1118" s="517" t="s">
        <v>92</v>
      </c>
      <c r="E1118" s="518">
        <v>4</v>
      </c>
      <c r="F1118" s="519"/>
      <c r="G1118" s="611">
        <f t="shared" si="38"/>
        <v>0</v>
      </c>
    </row>
    <row r="1119" spans="1:7" s="500" customFormat="1" ht="13.2">
      <c r="A1119" s="565" t="s">
        <v>2470</v>
      </c>
      <c r="B1119" s="555"/>
      <c r="C1119" s="521" t="s">
        <v>812</v>
      </c>
      <c r="D1119" s="517" t="s">
        <v>92</v>
      </c>
      <c r="E1119" s="518">
        <v>2</v>
      </c>
      <c r="F1119" s="519"/>
      <c r="G1119" s="611">
        <f t="shared" si="38"/>
        <v>0</v>
      </c>
    </row>
    <row r="1120" spans="1:7" s="500" customFormat="1" ht="26.4">
      <c r="A1120" s="565" t="s">
        <v>2471</v>
      </c>
      <c r="B1120" s="555"/>
      <c r="C1120" s="521" t="s">
        <v>813</v>
      </c>
      <c r="D1120" s="517" t="s">
        <v>92</v>
      </c>
      <c r="E1120" s="518">
        <v>2</v>
      </c>
      <c r="F1120" s="519"/>
      <c r="G1120" s="611">
        <f t="shared" si="38"/>
        <v>0</v>
      </c>
    </row>
    <row r="1121" spans="1:7" s="500" customFormat="1" ht="13.2">
      <c r="A1121" s="565" t="s">
        <v>2472</v>
      </c>
      <c r="B1121" s="555"/>
      <c r="C1121" s="521" t="s">
        <v>814</v>
      </c>
      <c r="D1121" s="517" t="s">
        <v>92</v>
      </c>
      <c r="E1121" s="518">
        <v>2</v>
      </c>
      <c r="F1121" s="519"/>
      <c r="G1121" s="611">
        <f t="shared" si="38"/>
        <v>0</v>
      </c>
    </row>
    <row r="1122" spans="1:7" s="500" customFormat="1" ht="13.2">
      <c r="A1122" s="565" t="s">
        <v>2473</v>
      </c>
      <c r="B1122" s="555"/>
      <c r="C1122" s="521" t="s">
        <v>815</v>
      </c>
      <c r="D1122" s="517" t="s">
        <v>775</v>
      </c>
      <c r="E1122" s="518">
        <v>1</v>
      </c>
      <c r="F1122" s="519"/>
      <c r="G1122" s="611">
        <f t="shared" si="38"/>
        <v>0</v>
      </c>
    </row>
    <row r="1123" spans="1:7" s="500" customFormat="1" ht="52.8">
      <c r="A1123" s="565" t="s">
        <v>2474</v>
      </c>
      <c r="B1123" s="555"/>
      <c r="C1123" s="521" t="s">
        <v>794</v>
      </c>
      <c r="D1123" s="517"/>
      <c r="E1123" s="518"/>
      <c r="F1123" s="519"/>
      <c r="G1123" s="611">
        <f t="shared" si="38"/>
        <v>0</v>
      </c>
    </row>
    <row r="1124" spans="1:7" s="500" customFormat="1" ht="13.2">
      <c r="A1124" s="565" t="s">
        <v>2475</v>
      </c>
      <c r="B1124" s="555"/>
      <c r="C1124" s="521" t="s">
        <v>795</v>
      </c>
      <c r="D1124" s="517" t="s">
        <v>92</v>
      </c>
      <c r="E1124" s="518">
        <v>2</v>
      </c>
      <c r="F1124" s="519"/>
      <c r="G1124" s="611">
        <f t="shared" si="38"/>
        <v>0</v>
      </c>
    </row>
    <row r="1125" spans="1:7" s="500" customFormat="1" ht="13.2">
      <c r="A1125" s="565" t="s">
        <v>2476</v>
      </c>
      <c r="B1125" s="555"/>
      <c r="C1125" s="521" t="s">
        <v>796</v>
      </c>
      <c r="D1125" s="517" t="s">
        <v>92</v>
      </c>
      <c r="E1125" s="518">
        <v>4</v>
      </c>
      <c r="F1125" s="519"/>
      <c r="G1125" s="611">
        <f t="shared" si="38"/>
        <v>0</v>
      </c>
    </row>
    <row r="1126" spans="1:7" s="500" customFormat="1" ht="13.2">
      <c r="A1126" s="565" t="s">
        <v>2477</v>
      </c>
      <c r="B1126" s="555"/>
      <c r="C1126" s="521" t="s">
        <v>797</v>
      </c>
      <c r="D1126" s="517" t="s">
        <v>92</v>
      </c>
      <c r="E1126" s="518">
        <v>2</v>
      </c>
      <c r="F1126" s="519"/>
      <c r="G1126" s="611">
        <f t="shared" si="38"/>
        <v>0</v>
      </c>
    </row>
    <row r="1127" spans="1:7" s="500" customFormat="1" ht="13.2">
      <c r="A1127" s="565" t="s">
        <v>2478</v>
      </c>
      <c r="B1127" s="555"/>
      <c r="C1127" s="521" t="s">
        <v>851</v>
      </c>
      <c r="D1127" s="517" t="s">
        <v>92</v>
      </c>
      <c r="E1127" s="518">
        <v>2</v>
      </c>
      <c r="F1127" s="519"/>
      <c r="G1127" s="611">
        <f t="shared" si="38"/>
        <v>0</v>
      </c>
    </row>
    <row r="1128" spans="1:7" s="500" customFormat="1" ht="13.2">
      <c r="A1128" s="565" t="s">
        <v>2479</v>
      </c>
      <c r="B1128" s="555"/>
      <c r="C1128" s="521" t="s">
        <v>817</v>
      </c>
      <c r="D1128" s="517" t="s">
        <v>92</v>
      </c>
      <c r="E1128" s="518">
        <v>4</v>
      </c>
      <c r="F1128" s="519"/>
      <c r="G1128" s="611">
        <f t="shared" si="38"/>
        <v>0</v>
      </c>
    </row>
    <row r="1129" spans="1:7" s="500" customFormat="1" ht="13.2">
      <c r="A1129" s="565" t="s">
        <v>2480</v>
      </c>
      <c r="B1129" s="555"/>
      <c r="C1129" s="521" t="s">
        <v>800</v>
      </c>
      <c r="D1129" s="517" t="s">
        <v>92</v>
      </c>
      <c r="E1129" s="518">
        <v>4</v>
      </c>
      <c r="F1129" s="519"/>
      <c r="G1129" s="611">
        <f t="shared" si="38"/>
        <v>0</v>
      </c>
    </row>
    <row r="1130" spans="1:7" s="500" customFormat="1" ht="13.2">
      <c r="A1130" s="565" t="s">
        <v>2481</v>
      </c>
      <c r="B1130" s="555"/>
      <c r="C1130" s="521" t="s">
        <v>801</v>
      </c>
      <c r="D1130" s="517" t="s">
        <v>92</v>
      </c>
      <c r="E1130" s="518">
        <v>4</v>
      </c>
      <c r="F1130" s="519"/>
      <c r="G1130" s="611">
        <f t="shared" si="38"/>
        <v>0</v>
      </c>
    </row>
    <row r="1131" spans="1:7" s="500" customFormat="1" ht="13.2">
      <c r="A1131" s="565" t="s">
        <v>2482</v>
      </c>
      <c r="B1131" s="555"/>
      <c r="C1131" s="521" t="s">
        <v>802</v>
      </c>
      <c r="D1131" s="517" t="s">
        <v>92</v>
      </c>
      <c r="E1131" s="518">
        <v>4</v>
      </c>
      <c r="F1131" s="519"/>
      <c r="G1131" s="611">
        <f t="shared" si="38"/>
        <v>0</v>
      </c>
    </row>
    <row r="1132" spans="1:7" s="500" customFormat="1" ht="26.4">
      <c r="A1132" s="565" t="s">
        <v>2483</v>
      </c>
      <c r="B1132" s="555"/>
      <c r="C1132" s="521" t="s">
        <v>803</v>
      </c>
      <c r="D1132" s="517" t="s">
        <v>92</v>
      </c>
      <c r="E1132" s="518">
        <v>5</v>
      </c>
      <c r="F1132" s="519"/>
      <c r="G1132" s="611">
        <f t="shared" si="38"/>
        <v>0</v>
      </c>
    </row>
    <row r="1133" spans="1:7" s="500" customFormat="1" ht="13.2">
      <c r="A1133" s="565" t="s">
        <v>2484</v>
      </c>
      <c r="B1133" s="555"/>
      <c r="C1133" s="521" t="s">
        <v>804</v>
      </c>
      <c r="D1133" s="517" t="s">
        <v>92</v>
      </c>
      <c r="E1133" s="518">
        <v>2</v>
      </c>
      <c r="F1133" s="519"/>
      <c r="G1133" s="611">
        <f t="shared" si="38"/>
        <v>0</v>
      </c>
    </row>
    <row r="1134" spans="1:7" s="500" customFormat="1" ht="39.6">
      <c r="A1134" s="565" t="s">
        <v>2485</v>
      </c>
      <c r="B1134" s="555"/>
      <c r="C1134" s="521" t="s">
        <v>2714</v>
      </c>
      <c r="D1134" s="517" t="s">
        <v>775</v>
      </c>
      <c r="E1134" s="518">
        <v>1</v>
      </c>
      <c r="F1134" s="519"/>
      <c r="G1134" s="611">
        <f t="shared" si="38"/>
        <v>0</v>
      </c>
    </row>
    <row r="1135" spans="1:7" s="500" customFormat="1" ht="26.4">
      <c r="A1135" s="565" t="s">
        <v>2486</v>
      </c>
      <c r="B1135" s="555"/>
      <c r="C1135" s="521" t="s">
        <v>806</v>
      </c>
      <c r="D1135" s="517" t="s">
        <v>775</v>
      </c>
      <c r="E1135" s="518">
        <v>1</v>
      </c>
      <c r="F1135" s="519"/>
      <c r="G1135" s="611">
        <f t="shared" si="38"/>
        <v>0</v>
      </c>
    </row>
    <row r="1136" spans="1:7" s="500" customFormat="1" ht="13.2">
      <c r="A1136" s="565" t="s">
        <v>2487</v>
      </c>
      <c r="B1136" s="555"/>
      <c r="C1136" s="516" t="s">
        <v>807</v>
      </c>
      <c r="D1136" s="517"/>
      <c r="E1136" s="518"/>
      <c r="F1136" s="519"/>
      <c r="G1136" s="611">
        <f t="shared" si="38"/>
        <v>0</v>
      </c>
    </row>
    <row r="1137" spans="1:7" ht="13.2">
      <c r="A1137" s="564" t="s">
        <v>1753</v>
      </c>
      <c r="B1137" s="555"/>
      <c r="C1137" s="552" t="s">
        <v>1164</v>
      </c>
      <c r="D1137" s="517"/>
      <c r="E1137" s="518"/>
      <c r="F1137" s="519"/>
      <c r="G1137" s="611">
        <f t="shared" si="38"/>
        <v>0</v>
      </c>
    </row>
    <row r="1138" spans="1:7" ht="13.2">
      <c r="A1138" s="565" t="s">
        <v>1754</v>
      </c>
      <c r="B1138" s="555"/>
      <c r="C1138" s="516" t="s">
        <v>863</v>
      </c>
      <c r="D1138" s="517" t="s">
        <v>775</v>
      </c>
      <c r="E1138" s="518">
        <v>1</v>
      </c>
      <c r="F1138" s="519"/>
      <c r="G1138" s="611">
        <f t="shared" si="38"/>
        <v>0</v>
      </c>
    </row>
    <row r="1139" spans="1:7" ht="55.5" customHeight="1">
      <c r="A1139" s="565" t="s">
        <v>1755</v>
      </c>
      <c r="B1139" s="555"/>
      <c r="C1139" s="521" t="s">
        <v>864</v>
      </c>
      <c r="D1139" s="517" t="s">
        <v>92</v>
      </c>
      <c r="E1139" s="518">
        <v>2</v>
      </c>
      <c r="F1139" s="519"/>
      <c r="G1139" s="611">
        <f t="shared" si="38"/>
        <v>0</v>
      </c>
    </row>
    <row r="1140" spans="1:7" ht="92.4">
      <c r="A1140" s="565" t="s">
        <v>1756</v>
      </c>
      <c r="B1140" s="555"/>
      <c r="C1140" s="521" t="s">
        <v>865</v>
      </c>
      <c r="D1140" s="517" t="s">
        <v>866</v>
      </c>
      <c r="E1140" s="518">
        <v>2</v>
      </c>
      <c r="F1140" s="519"/>
      <c r="G1140" s="611">
        <f t="shared" si="38"/>
        <v>0</v>
      </c>
    </row>
    <row r="1141" spans="1:7" ht="79.2">
      <c r="A1141" s="565" t="s">
        <v>2488</v>
      </c>
      <c r="B1141" s="555"/>
      <c r="C1141" s="521" t="s">
        <v>867</v>
      </c>
      <c r="D1141" s="517" t="s">
        <v>866</v>
      </c>
      <c r="E1141" s="518">
        <v>2</v>
      </c>
      <c r="F1141" s="519"/>
      <c r="G1141" s="611">
        <f t="shared" si="38"/>
        <v>0</v>
      </c>
    </row>
    <row r="1142" spans="1:7" ht="52.8">
      <c r="A1142" s="565" t="s">
        <v>2489</v>
      </c>
      <c r="B1142" s="555"/>
      <c r="C1142" s="521" t="s">
        <v>868</v>
      </c>
      <c r="D1142" s="517" t="s">
        <v>866</v>
      </c>
      <c r="E1142" s="518">
        <v>2</v>
      </c>
      <c r="F1142" s="519"/>
      <c r="G1142" s="611">
        <f t="shared" si="38"/>
        <v>0</v>
      </c>
    </row>
    <row r="1143" spans="1:7" ht="52.8">
      <c r="A1143" s="565" t="s">
        <v>2490</v>
      </c>
      <c r="B1143" s="555"/>
      <c r="C1143" s="521" t="s">
        <v>869</v>
      </c>
      <c r="D1143" s="517" t="s">
        <v>866</v>
      </c>
      <c r="E1143" s="518">
        <v>2</v>
      </c>
      <c r="F1143" s="519"/>
      <c r="G1143" s="611">
        <f t="shared" si="38"/>
        <v>0</v>
      </c>
    </row>
    <row r="1144" spans="1:7" ht="26.4">
      <c r="A1144" s="565" t="s">
        <v>2491</v>
      </c>
      <c r="B1144" s="555"/>
      <c r="C1144" s="521" t="s">
        <v>870</v>
      </c>
      <c r="D1144" s="517" t="s">
        <v>866</v>
      </c>
      <c r="E1144" s="518">
        <v>2</v>
      </c>
      <c r="F1144" s="519"/>
      <c r="G1144" s="611">
        <f t="shared" si="38"/>
        <v>0</v>
      </c>
    </row>
    <row r="1145" spans="1:7" ht="26.4">
      <c r="A1145" s="565" t="s">
        <v>2492</v>
      </c>
      <c r="B1145" s="555"/>
      <c r="C1145" s="521" t="s">
        <v>2722</v>
      </c>
      <c r="D1145" s="517" t="s">
        <v>866</v>
      </c>
      <c r="E1145" s="518">
        <v>2</v>
      </c>
      <c r="F1145" s="519"/>
      <c r="G1145" s="611">
        <f t="shared" si="38"/>
        <v>0</v>
      </c>
    </row>
    <row r="1146" spans="1:7" ht="39.6">
      <c r="A1146" s="565" t="s">
        <v>2493</v>
      </c>
      <c r="B1146" s="555"/>
      <c r="C1146" s="521" t="s">
        <v>872</v>
      </c>
      <c r="D1146" s="517" t="s">
        <v>866</v>
      </c>
      <c r="E1146" s="518">
        <v>2</v>
      </c>
      <c r="F1146" s="519"/>
      <c r="G1146" s="611">
        <f t="shared" si="38"/>
        <v>0</v>
      </c>
    </row>
    <row r="1147" spans="1:7" ht="26.4">
      <c r="A1147" s="565" t="s">
        <v>2494</v>
      </c>
      <c r="B1147" s="555"/>
      <c r="C1147" s="521" t="s">
        <v>873</v>
      </c>
      <c r="D1147" s="517" t="s">
        <v>866</v>
      </c>
      <c r="E1147" s="518">
        <v>2</v>
      </c>
      <c r="F1147" s="519"/>
      <c r="G1147" s="611">
        <f t="shared" ref="G1147:G1192" si="39">E1147*F1147</f>
        <v>0</v>
      </c>
    </row>
    <row r="1148" spans="1:7" ht="13.2">
      <c r="A1148" s="565" t="s">
        <v>2495</v>
      </c>
      <c r="B1148" s="555"/>
      <c r="C1148" s="521" t="s">
        <v>874</v>
      </c>
      <c r="D1148" s="517" t="s">
        <v>866</v>
      </c>
      <c r="E1148" s="518">
        <v>2</v>
      </c>
      <c r="F1148" s="519"/>
      <c r="G1148" s="611">
        <f t="shared" si="39"/>
        <v>0</v>
      </c>
    </row>
    <row r="1149" spans="1:7" ht="13.2">
      <c r="A1149" s="565" t="s">
        <v>2496</v>
      </c>
      <c r="B1149" s="555"/>
      <c r="C1149" s="521" t="s">
        <v>875</v>
      </c>
      <c r="D1149" s="517" t="s">
        <v>866</v>
      </c>
      <c r="E1149" s="518">
        <v>2</v>
      </c>
      <c r="F1149" s="519"/>
      <c r="G1149" s="611">
        <f t="shared" si="39"/>
        <v>0</v>
      </c>
    </row>
    <row r="1150" spans="1:7" ht="26.4">
      <c r="A1150" s="565" t="s">
        <v>2497</v>
      </c>
      <c r="B1150" s="555"/>
      <c r="C1150" s="521" t="s">
        <v>876</v>
      </c>
      <c r="D1150" s="517" t="s">
        <v>92</v>
      </c>
      <c r="E1150" s="518">
        <v>2</v>
      </c>
      <c r="F1150" s="519"/>
      <c r="G1150" s="611">
        <f t="shared" si="39"/>
        <v>0</v>
      </c>
    </row>
    <row r="1151" spans="1:7" ht="13.2">
      <c r="A1151" s="565" t="s">
        <v>2498</v>
      </c>
      <c r="B1151" s="555"/>
      <c r="C1151" s="516" t="s">
        <v>877</v>
      </c>
      <c r="D1151" s="517" t="s">
        <v>178</v>
      </c>
      <c r="E1151" s="518">
        <v>1</v>
      </c>
      <c r="F1151" s="519">
        <v>34000</v>
      </c>
      <c r="G1151" s="611">
        <f t="shared" si="39"/>
        <v>34000</v>
      </c>
    </row>
    <row r="1152" spans="1:7" ht="13.2">
      <c r="A1152" s="565" t="s">
        <v>2499</v>
      </c>
      <c r="B1152" s="555"/>
      <c r="C1152" s="516"/>
      <c r="D1152" s="517"/>
      <c r="E1152" s="518"/>
      <c r="F1152" s="519"/>
      <c r="G1152" s="611">
        <f t="shared" si="39"/>
        <v>0</v>
      </c>
    </row>
    <row r="1153" spans="1:7" ht="17.25" customHeight="1">
      <c r="A1153" s="565" t="s">
        <v>2500</v>
      </c>
      <c r="B1153" s="555"/>
      <c r="C1153" s="521" t="s">
        <v>878</v>
      </c>
      <c r="D1153" s="517" t="s">
        <v>775</v>
      </c>
      <c r="E1153" s="518">
        <v>1</v>
      </c>
      <c r="F1153" s="519"/>
      <c r="G1153" s="611">
        <f t="shared" si="39"/>
        <v>0</v>
      </c>
    </row>
    <row r="1154" spans="1:7" ht="17.25" customHeight="1">
      <c r="A1154" s="565" t="s">
        <v>2501</v>
      </c>
      <c r="B1154" s="555"/>
      <c r="C1154" s="516" t="s">
        <v>879</v>
      </c>
      <c r="D1154" s="517" t="s">
        <v>775</v>
      </c>
      <c r="E1154" s="518">
        <v>1</v>
      </c>
      <c r="F1154" s="519"/>
      <c r="G1154" s="611">
        <f t="shared" si="39"/>
        <v>0</v>
      </c>
    </row>
    <row r="1155" spans="1:7" s="500" customFormat="1" ht="13.2">
      <c r="A1155" s="564" t="s">
        <v>1757</v>
      </c>
      <c r="B1155" s="522"/>
      <c r="C1155" s="552" t="s">
        <v>1166</v>
      </c>
      <c r="D1155" s="517"/>
      <c r="E1155" s="518"/>
      <c r="F1155" s="519"/>
      <c r="G1155" s="611">
        <f t="shared" si="39"/>
        <v>0</v>
      </c>
    </row>
    <row r="1156" spans="1:7" s="500" customFormat="1" ht="26.4">
      <c r="A1156" s="565" t="s">
        <v>1758</v>
      </c>
      <c r="B1156" s="555"/>
      <c r="C1156" s="516" t="s">
        <v>880</v>
      </c>
      <c r="D1156" s="517" t="s">
        <v>178</v>
      </c>
      <c r="E1156" s="518">
        <v>1</v>
      </c>
      <c r="F1156" s="519">
        <v>250000</v>
      </c>
      <c r="G1156" s="611">
        <f t="shared" si="39"/>
        <v>250000</v>
      </c>
    </row>
    <row r="1157" spans="1:7" s="499" customFormat="1" ht="13.2">
      <c r="A1157" s="565" t="s">
        <v>1759</v>
      </c>
      <c r="B1157" s="555"/>
      <c r="C1157" s="521" t="s">
        <v>881</v>
      </c>
      <c r="D1157" s="517"/>
      <c r="E1157" s="518"/>
      <c r="F1157" s="519"/>
      <c r="G1157" s="611">
        <f t="shared" si="39"/>
        <v>0</v>
      </c>
    </row>
    <row r="1158" spans="1:7" s="499" customFormat="1" ht="26.4">
      <c r="A1158" s="565" t="s">
        <v>2502</v>
      </c>
      <c r="B1158" s="555"/>
      <c r="C1158" s="521" t="s">
        <v>882</v>
      </c>
      <c r="D1158" s="517" t="s">
        <v>92</v>
      </c>
      <c r="E1158" s="518">
        <v>16</v>
      </c>
      <c r="F1158" s="519"/>
      <c r="G1158" s="611">
        <f t="shared" si="39"/>
        <v>0</v>
      </c>
    </row>
    <row r="1159" spans="1:7" s="499" customFormat="1" ht="26.4">
      <c r="A1159" s="565" t="s">
        <v>2503</v>
      </c>
      <c r="B1159" s="555"/>
      <c r="C1159" s="521" t="s">
        <v>883</v>
      </c>
      <c r="D1159" s="517"/>
      <c r="E1159" s="518"/>
      <c r="F1159" s="519"/>
      <c r="G1159" s="611">
        <f t="shared" si="39"/>
        <v>0</v>
      </c>
    </row>
    <row r="1160" spans="1:7" s="499" customFormat="1" ht="13.2">
      <c r="A1160" s="565" t="s">
        <v>2504</v>
      </c>
      <c r="B1160" s="555"/>
      <c r="C1160" s="521" t="s">
        <v>884</v>
      </c>
      <c r="D1160" s="517" t="s">
        <v>92</v>
      </c>
      <c r="E1160" s="518">
        <v>14</v>
      </c>
      <c r="F1160" s="519"/>
      <c r="G1160" s="611">
        <f t="shared" si="39"/>
        <v>0</v>
      </c>
    </row>
    <row r="1161" spans="1:7" s="499" customFormat="1" ht="13.2">
      <c r="A1161" s="565" t="s">
        <v>2505</v>
      </c>
      <c r="B1161" s="555"/>
      <c r="C1161" s="521" t="s">
        <v>885</v>
      </c>
      <c r="D1161" s="517" t="s">
        <v>92</v>
      </c>
      <c r="E1161" s="518">
        <v>13</v>
      </c>
      <c r="F1161" s="519"/>
      <c r="G1161" s="611">
        <f t="shared" si="39"/>
        <v>0</v>
      </c>
    </row>
    <row r="1162" spans="1:7" s="499" customFormat="1" ht="13.2">
      <c r="A1162" s="565" t="s">
        <v>2506</v>
      </c>
      <c r="B1162" s="555"/>
      <c r="C1162" s="521" t="s">
        <v>886</v>
      </c>
      <c r="D1162" s="517" t="s">
        <v>92</v>
      </c>
      <c r="E1162" s="518">
        <v>20</v>
      </c>
      <c r="F1162" s="519"/>
      <c r="G1162" s="611">
        <f t="shared" si="39"/>
        <v>0</v>
      </c>
    </row>
    <row r="1163" spans="1:7" s="499" customFormat="1" ht="13.2">
      <c r="A1163" s="565" t="s">
        <v>2507</v>
      </c>
      <c r="B1163" s="555"/>
      <c r="C1163" s="521" t="s">
        <v>887</v>
      </c>
      <c r="D1163" s="517" t="s">
        <v>92</v>
      </c>
      <c r="E1163" s="518">
        <v>16</v>
      </c>
      <c r="F1163" s="519"/>
      <c r="G1163" s="611">
        <f t="shared" si="39"/>
        <v>0</v>
      </c>
    </row>
    <row r="1164" spans="1:7" s="499" customFormat="1" ht="13.2">
      <c r="A1164" s="565" t="s">
        <v>2508</v>
      </c>
      <c r="B1164" s="555"/>
      <c r="C1164" s="521" t="s">
        <v>888</v>
      </c>
      <c r="D1164" s="517" t="s">
        <v>92</v>
      </c>
      <c r="E1164" s="518">
        <v>28</v>
      </c>
      <c r="F1164" s="519"/>
      <c r="G1164" s="611">
        <f t="shared" si="39"/>
        <v>0</v>
      </c>
    </row>
    <row r="1165" spans="1:7" s="499" customFormat="1" ht="13.2">
      <c r="A1165" s="565" t="s">
        <v>2509</v>
      </c>
      <c r="B1165" s="555"/>
      <c r="C1165" s="521" t="s">
        <v>889</v>
      </c>
      <c r="D1165" s="517" t="s">
        <v>775</v>
      </c>
      <c r="E1165" s="518">
        <v>1</v>
      </c>
      <c r="F1165" s="519"/>
      <c r="G1165" s="611">
        <f t="shared" si="39"/>
        <v>0</v>
      </c>
    </row>
    <row r="1166" spans="1:7" s="499" customFormat="1" ht="13.2">
      <c r="A1166" s="564" t="s">
        <v>1760</v>
      </c>
      <c r="B1166" s="522"/>
      <c r="C1166" s="552" t="s">
        <v>1177</v>
      </c>
      <c r="D1166" s="517"/>
      <c r="E1166" s="518"/>
      <c r="F1166" s="519"/>
      <c r="G1166" s="611">
        <f t="shared" si="39"/>
        <v>0</v>
      </c>
    </row>
    <row r="1167" spans="1:7" s="499" customFormat="1" ht="52.8">
      <c r="A1167" s="565" t="s">
        <v>1761</v>
      </c>
      <c r="B1167" s="555"/>
      <c r="C1167" s="521" t="s">
        <v>2723</v>
      </c>
      <c r="D1167" s="517" t="s">
        <v>775</v>
      </c>
      <c r="E1167" s="518">
        <v>1</v>
      </c>
      <c r="F1167" s="519"/>
      <c r="G1167" s="611">
        <f t="shared" si="39"/>
        <v>0</v>
      </c>
    </row>
    <row r="1168" spans="1:7" s="499" customFormat="1" ht="26.4">
      <c r="A1168" s="565" t="s">
        <v>1762</v>
      </c>
      <c r="B1168" s="555"/>
      <c r="C1168" s="521" t="s">
        <v>891</v>
      </c>
      <c r="D1168" s="517" t="s">
        <v>866</v>
      </c>
      <c r="E1168" s="518">
        <v>4</v>
      </c>
      <c r="F1168" s="519"/>
      <c r="G1168" s="611">
        <f t="shared" si="39"/>
        <v>0</v>
      </c>
    </row>
    <row r="1169" spans="1:7" s="499" customFormat="1" ht="26.4">
      <c r="A1169" s="565" t="s">
        <v>1763</v>
      </c>
      <c r="B1169" s="555"/>
      <c r="C1169" s="521" t="s">
        <v>892</v>
      </c>
      <c r="D1169" s="517" t="s">
        <v>775</v>
      </c>
      <c r="E1169" s="518">
        <v>1</v>
      </c>
      <c r="F1169" s="519"/>
      <c r="G1169" s="611">
        <f t="shared" si="39"/>
        <v>0</v>
      </c>
    </row>
    <row r="1170" spans="1:7" s="499" customFormat="1" ht="26.4">
      <c r="A1170" s="565" t="s">
        <v>2510</v>
      </c>
      <c r="B1170" s="555"/>
      <c r="C1170" s="521" t="s">
        <v>893</v>
      </c>
      <c r="D1170" s="517" t="s">
        <v>92</v>
      </c>
      <c r="E1170" s="518">
        <v>2</v>
      </c>
      <c r="F1170" s="519"/>
      <c r="G1170" s="611">
        <f t="shared" si="39"/>
        <v>0</v>
      </c>
    </row>
    <row r="1171" spans="1:7" s="499" customFormat="1" ht="13.2">
      <c r="A1171" s="565" t="s">
        <v>2511</v>
      </c>
      <c r="B1171" s="555"/>
      <c r="C1171" s="521" t="s">
        <v>894</v>
      </c>
      <c r="D1171" s="517" t="s">
        <v>92</v>
      </c>
      <c r="E1171" s="518">
        <v>8</v>
      </c>
      <c r="F1171" s="519"/>
      <c r="G1171" s="611">
        <f t="shared" si="39"/>
        <v>0</v>
      </c>
    </row>
    <row r="1172" spans="1:7" s="499" customFormat="1" ht="13.2">
      <c r="A1172" s="565" t="s">
        <v>2512</v>
      </c>
      <c r="B1172" s="555"/>
      <c r="C1172" s="521" t="s">
        <v>895</v>
      </c>
      <c r="D1172" s="517" t="s">
        <v>866</v>
      </c>
      <c r="E1172" s="518">
        <v>1</v>
      </c>
      <c r="F1172" s="519"/>
      <c r="G1172" s="611">
        <f t="shared" si="39"/>
        <v>0</v>
      </c>
    </row>
    <row r="1173" spans="1:7" s="499" customFormat="1" ht="13.2">
      <c r="A1173" s="565" t="s">
        <v>2513</v>
      </c>
      <c r="B1173" s="555"/>
      <c r="C1173" s="521" t="s">
        <v>896</v>
      </c>
      <c r="D1173" s="517" t="s">
        <v>92</v>
      </c>
      <c r="E1173" s="518">
        <v>2</v>
      </c>
      <c r="F1173" s="519"/>
      <c r="G1173" s="611">
        <f t="shared" si="39"/>
        <v>0</v>
      </c>
    </row>
    <row r="1174" spans="1:7" s="499" customFormat="1" ht="26.4">
      <c r="A1174" s="565" t="s">
        <v>2514</v>
      </c>
      <c r="B1174" s="555"/>
      <c r="C1174" s="521" t="s">
        <v>2724</v>
      </c>
      <c r="D1174" s="517" t="s">
        <v>92</v>
      </c>
      <c r="E1174" s="518">
        <v>1</v>
      </c>
      <c r="F1174" s="519"/>
      <c r="G1174" s="611">
        <f t="shared" si="39"/>
        <v>0</v>
      </c>
    </row>
    <row r="1175" spans="1:7" s="499" customFormat="1" ht="26.4">
      <c r="A1175" s="565" t="s">
        <v>2515</v>
      </c>
      <c r="B1175" s="555"/>
      <c r="C1175" s="521" t="s">
        <v>2725</v>
      </c>
      <c r="D1175" s="517" t="s">
        <v>92</v>
      </c>
      <c r="E1175" s="518">
        <v>2</v>
      </c>
      <c r="F1175" s="519"/>
      <c r="G1175" s="611">
        <f t="shared" si="39"/>
        <v>0</v>
      </c>
    </row>
    <row r="1176" spans="1:7" s="499" customFormat="1" ht="39.6">
      <c r="A1176" s="565" t="s">
        <v>2516</v>
      </c>
      <c r="B1176" s="555"/>
      <c r="C1176" s="521" t="s">
        <v>899</v>
      </c>
      <c r="D1176" s="517" t="s">
        <v>92</v>
      </c>
      <c r="E1176" s="518">
        <v>2</v>
      </c>
      <c r="F1176" s="519"/>
      <c r="G1176" s="611">
        <f t="shared" si="39"/>
        <v>0</v>
      </c>
    </row>
    <row r="1177" spans="1:7" s="499" customFormat="1" ht="83.25" customHeight="1">
      <c r="A1177" s="565" t="s">
        <v>2517</v>
      </c>
      <c r="B1177" s="555"/>
      <c r="C1177" s="521" t="s">
        <v>2726</v>
      </c>
      <c r="D1177" s="517" t="s">
        <v>92</v>
      </c>
      <c r="E1177" s="518">
        <v>2</v>
      </c>
      <c r="F1177" s="519"/>
      <c r="G1177" s="611">
        <f t="shared" si="39"/>
        <v>0</v>
      </c>
    </row>
    <row r="1178" spans="1:7" s="499" customFormat="1" ht="39.6">
      <c r="A1178" s="565" t="s">
        <v>2518</v>
      </c>
      <c r="B1178" s="555"/>
      <c r="C1178" s="521" t="s">
        <v>2727</v>
      </c>
      <c r="D1178" s="517" t="s">
        <v>775</v>
      </c>
      <c r="E1178" s="518">
        <v>1</v>
      </c>
      <c r="F1178" s="519"/>
      <c r="G1178" s="611">
        <f t="shared" si="39"/>
        <v>0</v>
      </c>
    </row>
    <row r="1179" spans="1:7" s="499" customFormat="1" ht="26.4">
      <c r="A1179" s="565" t="s">
        <v>2519</v>
      </c>
      <c r="B1179" s="555"/>
      <c r="C1179" s="521" t="s">
        <v>902</v>
      </c>
      <c r="D1179" s="517" t="s">
        <v>775</v>
      </c>
      <c r="E1179" s="518">
        <v>1</v>
      </c>
      <c r="F1179" s="519"/>
      <c r="G1179" s="611">
        <f t="shared" si="39"/>
        <v>0</v>
      </c>
    </row>
    <row r="1180" spans="1:7" s="499" customFormat="1" ht="26.4">
      <c r="A1180" s="565" t="s">
        <v>2520</v>
      </c>
      <c r="B1180" s="555"/>
      <c r="C1180" s="521" t="s">
        <v>903</v>
      </c>
      <c r="D1180" s="517" t="s">
        <v>92</v>
      </c>
      <c r="E1180" s="518">
        <v>2</v>
      </c>
      <c r="F1180" s="519"/>
      <c r="G1180" s="611">
        <f t="shared" si="39"/>
        <v>0</v>
      </c>
    </row>
    <row r="1181" spans="1:7" s="499" customFormat="1" ht="66">
      <c r="A1181" s="565" t="s">
        <v>2521</v>
      </c>
      <c r="B1181" s="555"/>
      <c r="C1181" s="521" t="s">
        <v>2728</v>
      </c>
      <c r="D1181" s="517" t="s">
        <v>775</v>
      </c>
      <c r="E1181" s="518">
        <v>1</v>
      </c>
      <c r="F1181" s="519"/>
      <c r="G1181" s="611">
        <f t="shared" si="39"/>
        <v>0</v>
      </c>
    </row>
    <row r="1182" spans="1:7" s="499" customFormat="1" ht="39.6">
      <c r="A1182" s="565" t="s">
        <v>2522</v>
      </c>
      <c r="B1182" s="555"/>
      <c r="C1182" s="521" t="s">
        <v>905</v>
      </c>
      <c r="D1182" s="517" t="s">
        <v>775</v>
      </c>
      <c r="E1182" s="518">
        <v>1</v>
      </c>
      <c r="F1182" s="519"/>
      <c r="G1182" s="611">
        <f t="shared" si="39"/>
        <v>0</v>
      </c>
    </row>
    <row r="1183" spans="1:7" s="499" customFormat="1" ht="26.4">
      <c r="A1183" s="565" t="s">
        <v>2523</v>
      </c>
      <c r="B1183" s="555"/>
      <c r="C1183" s="521" t="s">
        <v>906</v>
      </c>
      <c r="D1183" s="517" t="s">
        <v>775</v>
      </c>
      <c r="E1183" s="518">
        <v>1</v>
      </c>
      <c r="F1183" s="519"/>
      <c r="G1183" s="611">
        <f t="shared" si="39"/>
        <v>0</v>
      </c>
    </row>
    <row r="1184" spans="1:7" s="500" customFormat="1" ht="13.2">
      <c r="A1184" s="564" t="s">
        <v>1764</v>
      </c>
      <c r="B1184" s="522"/>
      <c r="C1184" s="520" t="s">
        <v>686</v>
      </c>
      <c r="D1184" s="517"/>
      <c r="E1184" s="518"/>
      <c r="F1184" s="519"/>
      <c r="G1184" s="611">
        <f t="shared" si="39"/>
        <v>0</v>
      </c>
    </row>
    <row r="1185" spans="1:7" s="500" customFormat="1" ht="39.6">
      <c r="A1185" s="565" t="s">
        <v>1765</v>
      </c>
      <c r="B1185" s="555"/>
      <c r="C1185" s="516" t="s">
        <v>1823</v>
      </c>
      <c r="D1185" s="517" t="s">
        <v>178</v>
      </c>
      <c r="E1185" s="518">
        <v>1</v>
      </c>
      <c r="F1185" s="519">
        <v>350000</v>
      </c>
      <c r="G1185" s="611">
        <f t="shared" si="39"/>
        <v>350000</v>
      </c>
    </row>
    <row r="1186" spans="1:7" s="500" customFormat="1" ht="52.8">
      <c r="A1186" s="565" t="s">
        <v>2524</v>
      </c>
      <c r="B1186" s="555"/>
      <c r="C1186" s="516" t="s">
        <v>1824</v>
      </c>
      <c r="D1186" s="517" t="s">
        <v>178</v>
      </c>
      <c r="E1186" s="518">
        <v>1</v>
      </c>
      <c r="F1186" s="519">
        <v>100000</v>
      </c>
      <c r="G1186" s="611">
        <f t="shared" si="39"/>
        <v>100000</v>
      </c>
    </row>
    <row r="1187" spans="1:7" s="500" customFormat="1" ht="13.2">
      <c r="A1187" s="564" t="s">
        <v>1766</v>
      </c>
      <c r="B1187" s="522"/>
      <c r="C1187" s="520" t="s">
        <v>677</v>
      </c>
      <c r="D1187" s="517"/>
      <c r="E1187" s="518"/>
      <c r="F1187" s="519"/>
      <c r="G1187" s="611">
        <f t="shared" si="39"/>
        <v>0</v>
      </c>
    </row>
    <row r="1188" spans="1:7" s="500" customFormat="1" ht="39.6">
      <c r="A1188" s="565" t="s">
        <v>1767</v>
      </c>
      <c r="B1188" s="555"/>
      <c r="C1188" s="516" t="s">
        <v>1825</v>
      </c>
      <c r="D1188" s="517" t="s">
        <v>178</v>
      </c>
      <c r="E1188" s="518">
        <v>1</v>
      </c>
      <c r="F1188" s="519">
        <v>350000</v>
      </c>
      <c r="G1188" s="611">
        <f t="shared" si="39"/>
        <v>350000</v>
      </c>
    </row>
    <row r="1189" spans="1:7" s="500" customFormat="1" ht="52.8">
      <c r="A1189" s="565" t="s">
        <v>2525</v>
      </c>
      <c r="B1189" s="555"/>
      <c r="C1189" s="516" t="s">
        <v>1832</v>
      </c>
      <c r="D1189" s="517" t="s">
        <v>178</v>
      </c>
      <c r="E1189" s="518">
        <v>1</v>
      </c>
      <c r="F1189" s="519">
        <v>100000</v>
      </c>
      <c r="G1189" s="611">
        <f t="shared" si="39"/>
        <v>100000</v>
      </c>
    </row>
    <row r="1190" spans="1:7" s="500" customFormat="1" ht="13.2">
      <c r="A1190" s="565" t="s">
        <v>1768</v>
      </c>
      <c r="B1190" s="555"/>
      <c r="C1190" s="520" t="s">
        <v>689</v>
      </c>
      <c r="D1190" s="517"/>
      <c r="E1190" s="518"/>
      <c r="F1190" s="519"/>
      <c r="G1190" s="611">
        <f t="shared" si="39"/>
        <v>0</v>
      </c>
    </row>
    <row r="1191" spans="1:7" s="500" customFormat="1" ht="13.2">
      <c r="A1191" s="565" t="s">
        <v>1769</v>
      </c>
      <c r="B1191" s="555"/>
      <c r="C1191" s="516" t="s">
        <v>2729</v>
      </c>
      <c r="D1191" s="517" t="s">
        <v>178</v>
      </c>
      <c r="E1191" s="518">
        <v>1</v>
      </c>
      <c r="F1191" s="519">
        <v>350000</v>
      </c>
      <c r="G1191" s="611">
        <f t="shared" si="39"/>
        <v>350000</v>
      </c>
    </row>
    <row r="1192" spans="1:7" s="500" customFormat="1" ht="27" thickBot="1">
      <c r="A1192" s="597" t="s">
        <v>1770</v>
      </c>
      <c r="B1192" s="596"/>
      <c r="C1192" s="621" t="s">
        <v>2730</v>
      </c>
      <c r="D1192" s="599" t="s">
        <v>178</v>
      </c>
      <c r="E1192" s="600">
        <v>1</v>
      </c>
      <c r="F1192" s="601">
        <v>250000</v>
      </c>
      <c r="G1192" s="619">
        <f t="shared" si="39"/>
        <v>250000</v>
      </c>
    </row>
    <row r="1193" spans="1:7" s="498" customFormat="1" ht="16.5" customHeight="1" thickBot="1">
      <c r="A1193" s="495" t="s">
        <v>1782</v>
      </c>
      <c r="B1193" s="496"/>
      <c r="C1193" s="497"/>
      <c r="D1193" s="472"/>
      <c r="E1193" s="472"/>
      <c r="F1193" s="470"/>
      <c r="G1193" s="620">
        <f>SUM(G952:G1192)</f>
        <v>1784000</v>
      </c>
    </row>
    <row r="1194" spans="1:7" ht="13.2">
      <c r="A1194" s="622" t="s">
        <v>2526</v>
      </c>
      <c r="B1194" s="623"/>
      <c r="C1194" s="624" t="s">
        <v>2314</v>
      </c>
      <c r="D1194" s="625"/>
      <c r="E1194" s="625"/>
      <c r="F1194" s="626"/>
      <c r="G1194" s="627"/>
    </row>
    <row r="1195" spans="1:7" ht="26.4">
      <c r="A1195" s="565" t="s">
        <v>2527</v>
      </c>
      <c r="B1195" s="555"/>
      <c r="C1195" s="521" t="s">
        <v>2731</v>
      </c>
      <c r="D1195" s="517"/>
      <c r="E1195" s="517"/>
      <c r="F1195" s="519"/>
      <c r="G1195" s="611"/>
    </row>
    <row r="1196" spans="1:7" ht="52.8">
      <c r="A1196" s="565" t="s">
        <v>2528</v>
      </c>
      <c r="B1196" s="555"/>
      <c r="C1196" s="521" t="s">
        <v>2732</v>
      </c>
      <c r="D1196" s="517" t="s">
        <v>775</v>
      </c>
      <c r="E1196" s="518">
        <v>1</v>
      </c>
      <c r="F1196" s="519"/>
      <c r="G1196" s="611">
        <f t="shared" ref="G1196:G1227" si="40">E1196*F1196</f>
        <v>0</v>
      </c>
    </row>
    <row r="1197" spans="1:7" ht="39.6">
      <c r="A1197" s="565" t="s">
        <v>2529</v>
      </c>
      <c r="B1197" s="555"/>
      <c r="C1197" s="521" t="s">
        <v>2733</v>
      </c>
      <c r="D1197" s="517" t="s">
        <v>775</v>
      </c>
      <c r="E1197" s="518">
        <v>1</v>
      </c>
      <c r="F1197" s="519"/>
      <c r="G1197" s="611">
        <f t="shared" si="40"/>
        <v>0</v>
      </c>
    </row>
    <row r="1198" spans="1:7" ht="26.4">
      <c r="A1198" s="565" t="s">
        <v>2530</v>
      </c>
      <c r="B1198" s="555"/>
      <c r="C1198" s="521" t="s">
        <v>2734</v>
      </c>
      <c r="D1198" s="517" t="s">
        <v>92</v>
      </c>
      <c r="E1198" s="518">
        <v>5</v>
      </c>
      <c r="F1198" s="519"/>
      <c r="G1198" s="611">
        <f t="shared" si="40"/>
        <v>0</v>
      </c>
    </row>
    <row r="1199" spans="1:7" ht="13.2">
      <c r="A1199" s="565" t="s">
        <v>2531</v>
      </c>
      <c r="B1199" s="555"/>
      <c r="C1199" s="521" t="s">
        <v>911</v>
      </c>
      <c r="D1199" s="517" t="s">
        <v>92</v>
      </c>
      <c r="E1199" s="518">
        <v>1</v>
      </c>
      <c r="F1199" s="519"/>
      <c r="G1199" s="611">
        <f t="shared" si="40"/>
        <v>0</v>
      </c>
    </row>
    <row r="1200" spans="1:7" ht="13.2">
      <c r="A1200" s="565" t="s">
        <v>2532</v>
      </c>
      <c r="B1200" s="555"/>
      <c r="C1200" s="521" t="s">
        <v>912</v>
      </c>
      <c r="D1200" s="517" t="s">
        <v>92</v>
      </c>
      <c r="E1200" s="518">
        <v>1</v>
      </c>
      <c r="F1200" s="519"/>
      <c r="G1200" s="611">
        <f t="shared" si="40"/>
        <v>0</v>
      </c>
    </row>
    <row r="1201" spans="1:7" ht="52.8">
      <c r="A1201" s="613">
        <v>17.2</v>
      </c>
      <c r="B1201" s="555"/>
      <c r="C1201" s="521" t="s">
        <v>2735</v>
      </c>
      <c r="D1201" s="517" t="s">
        <v>92</v>
      </c>
      <c r="E1201" s="518">
        <v>2</v>
      </c>
      <c r="F1201" s="519"/>
      <c r="G1201" s="611">
        <f t="shared" si="40"/>
        <v>0</v>
      </c>
    </row>
    <row r="1202" spans="1:7" ht="27" customHeight="1">
      <c r="A1202" s="613">
        <v>17.2</v>
      </c>
      <c r="B1202" s="555"/>
      <c r="C1202" s="521" t="s">
        <v>2736</v>
      </c>
      <c r="D1202" s="517" t="s">
        <v>92</v>
      </c>
      <c r="E1202" s="518">
        <v>7</v>
      </c>
      <c r="F1202" s="519"/>
      <c r="G1202" s="611">
        <f t="shared" si="40"/>
        <v>0</v>
      </c>
    </row>
    <row r="1203" spans="1:7" ht="27" customHeight="1">
      <c r="A1203" s="613">
        <v>17.2</v>
      </c>
      <c r="B1203" s="555"/>
      <c r="C1203" s="521" t="s">
        <v>2743</v>
      </c>
      <c r="D1203" s="517" t="s">
        <v>775</v>
      </c>
      <c r="E1203" s="518">
        <v>1</v>
      </c>
      <c r="F1203" s="519"/>
      <c r="G1203" s="611">
        <f t="shared" si="40"/>
        <v>0</v>
      </c>
    </row>
    <row r="1204" spans="1:7" ht="13.2">
      <c r="A1204" s="613">
        <v>17.2</v>
      </c>
      <c r="B1204" s="555"/>
      <c r="C1204" s="521" t="s">
        <v>916</v>
      </c>
      <c r="D1204" s="517" t="s">
        <v>775</v>
      </c>
      <c r="E1204" s="518">
        <v>1</v>
      </c>
      <c r="F1204" s="519"/>
      <c r="G1204" s="611">
        <f t="shared" si="40"/>
        <v>0</v>
      </c>
    </row>
    <row r="1205" spans="1:7" ht="26.4">
      <c r="A1205" s="613">
        <v>17.2</v>
      </c>
      <c r="B1205" s="555"/>
      <c r="C1205" s="521" t="s">
        <v>2742</v>
      </c>
      <c r="D1205" s="517" t="s">
        <v>775</v>
      </c>
      <c r="E1205" s="518">
        <v>1</v>
      </c>
      <c r="F1205" s="519"/>
      <c r="G1205" s="611">
        <f t="shared" si="40"/>
        <v>0</v>
      </c>
    </row>
    <row r="1206" spans="1:7" ht="13.2">
      <c r="A1206" s="565" t="s">
        <v>2533</v>
      </c>
      <c r="B1206" s="555"/>
      <c r="C1206" s="521" t="s">
        <v>918</v>
      </c>
      <c r="D1206" s="517" t="s">
        <v>92</v>
      </c>
      <c r="E1206" s="518">
        <v>1</v>
      </c>
      <c r="F1206" s="519"/>
      <c r="G1206" s="611">
        <f t="shared" si="40"/>
        <v>0</v>
      </c>
    </row>
    <row r="1207" spans="1:7" ht="92.4">
      <c r="A1207" s="565" t="s">
        <v>2534</v>
      </c>
      <c r="B1207" s="555"/>
      <c r="C1207" s="521" t="s">
        <v>2737</v>
      </c>
      <c r="D1207" s="517" t="s">
        <v>775</v>
      </c>
      <c r="E1207" s="518">
        <v>1</v>
      </c>
      <c r="F1207" s="519"/>
      <c r="G1207" s="611">
        <f t="shared" si="40"/>
        <v>0</v>
      </c>
    </row>
    <row r="1208" spans="1:7" ht="105.6">
      <c r="A1208" s="565" t="s">
        <v>2535</v>
      </c>
      <c r="B1208" s="555"/>
      <c r="C1208" s="521" t="s">
        <v>2679</v>
      </c>
      <c r="D1208" s="517" t="s">
        <v>775</v>
      </c>
      <c r="E1208" s="518">
        <v>1</v>
      </c>
      <c r="F1208" s="519"/>
      <c r="G1208" s="611">
        <f t="shared" si="40"/>
        <v>0</v>
      </c>
    </row>
    <row r="1209" spans="1:7" s="499" customFormat="1" ht="66">
      <c r="A1209" s="565" t="s">
        <v>2536</v>
      </c>
      <c r="B1209" s="555"/>
      <c r="C1209" s="521" t="s">
        <v>2738</v>
      </c>
      <c r="D1209" s="517" t="s">
        <v>775</v>
      </c>
      <c r="E1209" s="518">
        <v>1</v>
      </c>
      <c r="F1209" s="519"/>
      <c r="G1209" s="611">
        <f t="shared" si="40"/>
        <v>0</v>
      </c>
    </row>
    <row r="1210" spans="1:7" s="499" customFormat="1" ht="13.2">
      <c r="A1210" s="565" t="s">
        <v>2537</v>
      </c>
      <c r="B1210" s="555"/>
      <c r="C1210" s="521" t="s">
        <v>1214</v>
      </c>
      <c r="D1210" s="517" t="s">
        <v>775</v>
      </c>
      <c r="E1210" s="518">
        <v>1</v>
      </c>
      <c r="F1210" s="519"/>
      <c r="G1210" s="611">
        <f t="shared" si="40"/>
        <v>0</v>
      </c>
    </row>
    <row r="1211" spans="1:7" ht="109.5" customHeight="1">
      <c r="A1211" s="565"/>
      <c r="B1211" s="555"/>
      <c r="C1211" s="521" t="s">
        <v>2739</v>
      </c>
      <c r="D1211" s="517"/>
      <c r="E1211" s="518"/>
      <c r="F1211" s="519"/>
      <c r="G1211" s="611">
        <f t="shared" si="40"/>
        <v>0</v>
      </c>
    </row>
    <row r="1212" spans="1:7" ht="13.2">
      <c r="A1212" s="565" t="s">
        <v>2538</v>
      </c>
      <c r="B1212" s="555"/>
      <c r="C1212" s="521" t="s">
        <v>921</v>
      </c>
      <c r="D1212" s="517" t="s">
        <v>775</v>
      </c>
      <c r="E1212" s="518">
        <v>1</v>
      </c>
      <c r="F1212" s="519"/>
      <c r="G1212" s="611">
        <f t="shared" si="40"/>
        <v>0</v>
      </c>
    </row>
    <row r="1213" spans="1:7" ht="13.2">
      <c r="A1213" s="565" t="s">
        <v>2539</v>
      </c>
      <c r="B1213" s="555"/>
      <c r="C1213" s="521" t="s">
        <v>922</v>
      </c>
      <c r="D1213" s="517"/>
      <c r="E1213" s="518"/>
      <c r="F1213" s="519"/>
      <c r="G1213" s="611">
        <f t="shared" si="40"/>
        <v>0</v>
      </c>
    </row>
    <row r="1214" spans="1:7" ht="13.2">
      <c r="A1214" s="565" t="s">
        <v>2540</v>
      </c>
      <c r="B1214" s="555"/>
      <c r="C1214" s="521" t="s">
        <v>923</v>
      </c>
      <c r="D1214" s="517" t="s">
        <v>775</v>
      </c>
      <c r="E1214" s="518">
        <v>1</v>
      </c>
      <c r="F1214" s="519"/>
      <c r="G1214" s="611">
        <f t="shared" si="40"/>
        <v>0</v>
      </c>
    </row>
    <row r="1215" spans="1:7" ht="13.2">
      <c r="A1215" s="565" t="s">
        <v>2541</v>
      </c>
      <c r="B1215" s="555"/>
      <c r="C1215" s="521" t="s">
        <v>924</v>
      </c>
      <c r="D1215" s="517" t="s">
        <v>775</v>
      </c>
      <c r="E1215" s="518">
        <v>1</v>
      </c>
      <c r="F1215" s="519"/>
      <c r="G1215" s="611">
        <f t="shared" si="40"/>
        <v>0</v>
      </c>
    </row>
    <row r="1216" spans="1:7" ht="13.2">
      <c r="A1216" s="565" t="s">
        <v>2542</v>
      </c>
      <c r="B1216" s="555"/>
      <c r="C1216" s="521" t="s">
        <v>925</v>
      </c>
      <c r="D1216" s="517"/>
      <c r="E1216" s="518"/>
      <c r="F1216" s="519"/>
      <c r="G1216" s="611">
        <f t="shared" si="40"/>
        <v>0</v>
      </c>
    </row>
    <row r="1217" spans="1:7" ht="13.2">
      <c r="A1217" s="565" t="s">
        <v>2543</v>
      </c>
      <c r="B1217" s="555"/>
      <c r="C1217" s="521" t="s">
        <v>923</v>
      </c>
      <c r="D1217" s="517" t="s">
        <v>775</v>
      </c>
      <c r="E1217" s="518">
        <v>1</v>
      </c>
      <c r="F1217" s="519"/>
      <c r="G1217" s="611">
        <f t="shared" si="40"/>
        <v>0</v>
      </c>
    </row>
    <row r="1218" spans="1:7" ht="13.2">
      <c r="A1218" s="565" t="s">
        <v>2544</v>
      </c>
      <c r="B1218" s="555"/>
      <c r="C1218" s="521" t="s">
        <v>924</v>
      </c>
      <c r="D1218" s="517" t="s">
        <v>775</v>
      </c>
      <c r="E1218" s="518">
        <v>1</v>
      </c>
      <c r="F1218" s="519"/>
      <c r="G1218" s="611">
        <f t="shared" si="40"/>
        <v>0</v>
      </c>
    </row>
    <row r="1219" spans="1:7" ht="13.2">
      <c r="A1219" s="565" t="s">
        <v>2545</v>
      </c>
      <c r="B1219" s="555"/>
      <c r="C1219" s="521" t="s">
        <v>926</v>
      </c>
      <c r="D1219" s="517"/>
      <c r="E1219" s="518"/>
      <c r="F1219" s="519"/>
      <c r="G1219" s="611">
        <f t="shared" si="40"/>
        <v>0</v>
      </c>
    </row>
    <row r="1220" spans="1:7" ht="13.2">
      <c r="A1220" s="565" t="s">
        <v>2546</v>
      </c>
      <c r="B1220" s="555"/>
      <c r="C1220" s="521" t="s">
        <v>923</v>
      </c>
      <c r="D1220" s="517" t="s">
        <v>775</v>
      </c>
      <c r="E1220" s="518">
        <v>1</v>
      </c>
      <c r="F1220" s="519"/>
      <c r="G1220" s="611">
        <f t="shared" si="40"/>
        <v>0</v>
      </c>
    </row>
    <row r="1221" spans="1:7" ht="13.2">
      <c r="A1221" s="565" t="s">
        <v>2547</v>
      </c>
      <c r="B1221" s="555"/>
      <c r="C1221" s="521" t="s">
        <v>924</v>
      </c>
      <c r="D1221" s="517" t="s">
        <v>775</v>
      </c>
      <c r="E1221" s="518">
        <v>1</v>
      </c>
      <c r="F1221" s="519"/>
      <c r="G1221" s="611">
        <f t="shared" si="40"/>
        <v>0</v>
      </c>
    </row>
    <row r="1222" spans="1:7" ht="13.2">
      <c r="A1222" s="565" t="s">
        <v>2548</v>
      </c>
      <c r="B1222" s="555"/>
      <c r="C1222" s="521" t="s">
        <v>2744</v>
      </c>
      <c r="D1222" s="517"/>
      <c r="E1222" s="518"/>
      <c r="F1222" s="519"/>
      <c r="G1222" s="611">
        <f t="shared" si="40"/>
        <v>0</v>
      </c>
    </row>
    <row r="1223" spans="1:7" ht="13.2">
      <c r="A1223" s="565" t="s">
        <v>2549</v>
      </c>
      <c r="B1223" s="555"/>
      <c r="C1223" s="521" t="s">
        <v>923</v>
      </c>
      <c r="D1223" s="517" t="s">
        <v>775</v>
      </c>
      <c r="E1223" s="518">
        <v>1</v>
      </c>
      <c r="F1223" s="519"/>
      <c r="G1223" s="611">
        <f t="shared" si="40"/>
        <v>0</v>
      </c>
    </row>
    <row r="1224" spans="1:7" ht="13.2">
      <c r="A1224" s="565" t="s">
        <v>2550</v>
      </c>
      <c r="B1224" s="555"/>
      <c r="C1224" s="521" t="s">
        <v>924</v>
      </c>
      <c r="D1224" s="517" t="s">
        <v>775</v>
      </c>
      <c r="E1224" s="518">
        <v>1</v>
      </c>
      <c r="F1224" s="519"/>
      <c r="G1224" s="611">
        <f t="shared" si="40"/>
        <v>0</v>
      </c>
    </row>
    <row r="1225" spans="1:7" ht="13.2">
      <c r="A1225" s="565" t="s">
        <v>2551</v>
      </c>
      <c r="B1225" s="555"/>
      <c r="C1225" s="521" t="s">
        <v>928</v>
      </c>
      <c r="D1225" s="517"/>
      <c r="E1225" s="518"/>
      <c r="F1225" s="519"/>
      <c r="G1225" s="611">
        <f t="shared" si="40"/>
        <v>0</v>
      </c>
    </row>
    <row r="1226" spans="1:7" ht="13.2">
      <c r="A1226" s="565" t="s">
        <v>2552</v>
      </c>
      <c r="B1226" s="555"/>
      <c r="C1226" s="521" t="s">
        <v>923</v>
      </c>
      <c r="D1226" s="517" t="s">
        <v>775</v>
      </c>
      <c r="E1226" s="518">
        <v>1</v>
      </c>
      <c r="F1226" s="519"/>
      <c r="G1226" s="611">
        <f t="shared" si="40"/>
        <v>0</v>
      </c>
    </row>
    <row r="1227" spans="1:7" ht="13.2">
      <c r="A1227" s="565" t="s">
        <v>2553</v>
      </c>
      <c r="B1227" s="555"/>
      <c r="C1227" s="521" t="s">
        <v>924</v>
      </c>
      <c r="D1227" s="517" t="s">
        <v>775</v>
      </c>
      <c r="E1227" s="518">
        <v>1</v>
      </c>
      <c r="F1227" s="519"/>
      <c r="G1227" s="611">
        <f t="shared" si="40"/>
        <v>0</v>
      </c>
    </row>
    <row r="1228" spans="1:7" ht="13.2">
      <c r="A1228" s="565" t="s">
        <v>2554</v>
      </c>
      <c r="B1228" s="555"/>
      <c r="C1228" s="521" t="s">
        <v>929</v>
      </c>
      <c r="D1228" s="517"/>
      <c r="E1228" s="518"/>
      <c r="F1228" s="519"/>
      <c r="G1228" s="611">
        <f t="shared" ref="G1228:G1259" si="41">E1228*F1228</f>
        <v>0</v>
      </c>
    </row>
    <row r="1229" spans="1:7" ht="13.2">
      <c r="A1229" s="565" t="s">
        <v>2555</v>
      </c>
      <c r="B1229" s="555"/>
      <c r="C1229" s="521" t="s">
        <v>923</v>
      </c>
      <c r="D1229" s="517" t="s">
        <v>775</v>
      </c>
      <c r="E1229" s="518">
        <v>1</v>
      </c>
      <c r="F1229" s="519"/>
      <c r="G1229" s="611">
        <f t="shared" si="41"/>
        <v>0</v>
      </c>
    </row>
    <row r="1230" spans="1:7" ht="13.2">
      <c r="A1230" s="565" t="s">
        <v>2556</v>
      </c>
      <c r="B1230" s="555"/>
      <c r="C1230" s="521" t="s">
        <v>924</v>
      </c>
      <c r="D1230" s="517" t="s">
        <v>775</v>
      </c>
      <c r="E1230" s="518">
        <v>1</v>
      </c>
      <c r="F1230" s="519"/>
      <c r="G1230" s="611">
        <f t="shared" si="41"/>
        <v>0</v>
      </c>
    </row>
    <row r="1231" spans="1:7" ht="13.2">
      <c r="A1231" s="565" t="s">
        <v>2557</v>
      </c>
      <c r="B1231" s="555"/>
      <c r="C1231" s="521" t="s">
        <v>930</v>
      </c>
      <c r="D1231" s="517"/>
      <c r="E1231" s="518"/>
      <c r="F1231" s="519"/>
      <c r="G1231" s="611">
        <f t="shared" si="41"/>
        <v>0</v>
      </c>
    </row>
    <row r="1232" spans="1:7" ht="13.2">
      <c r="A1232" s="565" t="s">
        <v>2558</v>
      </c>
      <c r="B1232" s="555"/>
      <c r="C1232" s="521" t="s">
        <v>923</v>
      </c>
      <c r="D1232" s="517" t="s">
        <v>775</v>
      </c>
      <c r="E1232" s="518">
        <v>1</v>
      </c>
      <c r="F1232" s="519"/>
      <c r="G1232" s="611">
        <f t="shared" si="41"/>
        <v>0</v>
      </c>
    </row>
    <row r="1233" spans="1:7" ht="13.2">
      <c r="A1233" s="565" t="s">
        <v>2559</v>
      </c>
      <c r="B1233" s="555"/>
      <c r="C1233" s="521" t="s">
        <v>924</v>
      </c>
      <c r="D1233" s="517" t="s">
        <v>775</v>
      </c>
      <c r="E1233" s="518">
        <v>1</v>
      </c>
      <c r="F1233" s="519"/>
      <c r="G1233" s="611">
        <f t="shared" si="41"/>
        <v>0</v>
      </c>
    </row>
    <row r="1234" spans="1:7" ht="13.2">
      <c r="A1234" s="565" t="s">
        <v>2560</v>
      </c>
      <c r="B1234" s="555"/>
      <c r="C1234" s="521" t="s">
        <v>931</v>
      </c>
      <c r="D1234" s="517"/>
      <c r="E1234" s="518"/>
      <c r="F1234" s="519"/>
      <c r="G1234" s="611">
        <f t="shared" si="41"/>
        <v>0</v>
      </c>
    </row>
    <row r="1235" spans="1:7" ht="13.2">
      <c r="A1235" s="565" t="s">
        <v>2561</v>
      </c>
      <c r="B1235" s="555"/>
      <c r="C1235" s="521" t="s">
        <v>923</v>
      </c>
      <c r="D1235" s="517" t="s">
        <v>775</v>
      </c>
      <c r="E1235" s="518">
        <v>1</v>
      </c>
      <c r="F1235" s="519"/>
      <c r="G1235" s="611">
        <f t="shared" si="41"/>
        <v>0</v>
      </c>
    </row>
    <row r="1236" spans="1:7" ht="13.2">
      <c r="A1236" s="565" t="s">
        <v>2562</v>
      </c>
      <c r="B1236" s="555"/>
      <c r="C1236" s="521" t="s">
        <v>924</v>
      </c>
      <c r="D1236" s="517" t="s">
        <v>775</v>
      </c>
      <c r="E1236" s="518">
        <v>1</v>
      </c>
      <c r="F1236" s="519"/>
      <c r="G1236" s="611">
        <f t="shared" si="41"/>
        <v>0</v>
      </c>
    </row>
    <row r="1237" spans="1:7" ht="13.2">
      <c r="A1237" s="565" t="s">
        <v>2563</v>
      </c>
      <c r="B1237" s="555"/>
      <c r="C1237" s="521" t="s">
        <v>932</v>
      </c>
      <c r="D1237" s="517"/>
      <c r="E1237" s="518"/>
      <c r="F1237" s="519"/>
      <c r="G1237" s="611">
        <f t="shared" si="41"/>
        <v>0</v>
      </c>
    </row>
    <row r="1238" spans="1:7" ht="13.2">
      <c r="A1238" s="565" t="s">
        <v>2564</v>
      </c>
      <c r="B1238" s="555"/>
      <c r="C1238" s="521" t="s">
        <v>933</v>
      </c>
      <c r="D1238" s="517"/>
      <c r="E1238" s="518"/>
      <c r="F1238" s="519"/>
      <c r="G1238" s="611">
        <f t="shared" si="41"/>
        <v>0</v>
      </c>
    </row>
    <row r="1239" spans="1:7" ht="13.2">
      <c r="A1239" s="565" t="s">
        <v>2565</v>
      </c>
      <c r="B1239" s="555"/>
      <c r="C1239" s="521" t="s">
        <v>923</v>
      </c>
      <c r="D1239" s="517" t="s">
        <v>775</v>
      </c>
      <c r="E1239" s="518">
        <v>1</v>
      </c>
      <c r="F1239" s="519"/>
      <c r="G1239" s="611">
        <f t="shared" si="41"/>
        <v>0</v>
      </c>
    </row>
    <row r="1240" spans="1:7" ht="13.2">
      <c r="A1240" s="565" t="s">
        <v>2566</v>
      </c>
      <c r="B1240" s="555"/>
      <c r="C1240" s="521" t="s">
        <v>924</v>
      </c>
      <c r="D1240" s="517" t="s">
        <v>775</v>
      </c>
      <c r="E1240" s="518">
        <v>1</v>
      </c>
      <c r="F1240" s="519"/>
      <c r="G1240" s="611">
        <f t="shared" si="41"/>
        <v>0</v>
      </c>
    </row>
    <row r="1241" spans="1:7" ht="13.2">
      <c r="A1241" s="565" t="s">
        <v>2567</v>
      </c>
      <c r="B1241" s="555"/>
      <c r="C1241" s="521" t="s">
        <v>934</v>
      </c>
      <c r="D1241" s="517"/>
      <c r="E1241" s="518"/>
      <c r="F1241" s="519"/>
      <c r="G1241" s="611">
        <f t="shared" si="41"/>
        <v>0</v>
      </c>
    </row>
    <row r="1242" spans="1:7" ht="13.2">
      <c r="A1242" s="565" t="s">
        <v>2568</v>
      </c>
      <c r="B1242" s="555"/>
      <c r="C1242" s="521" t="s">
        <v>923</v>
      </c>
      <c r="D1242" s="517" t="s">
        <v>775</v>
      </c>
      <c r="E1242" s="518">
        <v>1</v>
      </c>
      <c r="F1242" s="519"/>
      <c r="G1242" s="611">
        <f t="shared" si="41"/>
        <v>0</v>
      </c>
    </row>
    <row r="1243" spans="1:7" ht="13.2">
      <c r="A1243" s="565" t="s">
        <v>2569</v>
      </c>
      <c r="B1243" s="555"/>
      <c r="C1243" s="521" t="s">
        <v>924</v>
      </c>
      <c r="D1243" s="517" t="s">
        <v>775</v>
      </c>
      <c r="E1243" s="518">
        <v>1</v>
      </c>
      <c r="F1243" s="519"/>
      <c r="G1243" s="611">
        <f t="shared" si="41"/>
        <v>0</v>
      </c>
    </row>
    <row r="1244" spans="1:7" ht="13.2">
      <c r="A1244" s="565" t="s">
        <v>2570</v>
      </c>
      <c r="B1244" s="555"/>
      <c r="C1244" s="521" t="s">
        <v>935</v>
      </c>
      <c r="D1244" s="517"/>
      <c r="E1244" s="518"/>
      <c r="F1244" s="519"/>
      <c r="G1244" s="611">
        <f t="shared" si="41"/>
        <v>0</v>
      </c>
    </row>
    <row r="1245" spans="1:7" ht="13.2">
      <c r="A1245" s="565" t="s">
        <v>2571</v>
      </c>
      <c r="B1245" s="555"/>
      <c r="C1245" s="521" t="s">
        <v>923</v>
      </c>
      <c r="D1245" s="517" t="s">
        <v>775</v>
      </c>
      <c r="E1245" s="518">
        <v>1</v>
      </c>
      <c r="F1245" s="519"/>
      <c r="G1245" s="611">
        <f t="shared" si="41"/>
        <v>0</v>
      </c>
    </row>
    <row r="1246" spans="1:7" ht="13.2">
      <c r="A1246" s="565" t="s">
        <v>2572</v>
      </c>
      <c r="B1246" s="555"/>
      <c r="C1246" s="521" t="s">
        <v>924</v>
      </c>
      <c r="D1246" s="517" t="s">
        <v>775</v>
      </c>
      <c r="E1246" s="518">
        <v>1</v>
      </c>
      <c r="F1246" s="519"/>
      <c r="G1246" s="611">
        <f t="shared" si="41"/>
        <v>0</v>
      </c>
    </row>
    <row r="1247" spans="1:7" ht="13.2">
      <c r="A1247" s="565" t="s">
        <v>2573</v>
      </c>
      <c r="B1247" s="555"/>
      <c r="C1247" s="521" t="s">
        <v>936</v>
      </c>
      <c r="D1247" s="517"/>
      <c r="E1247" s="518"/>
      <c r="F1247" s="519"/>
      <c r="G1247" s="611">
        <f t="shared" si="41"/>
        <v>0</v>
      </c>
    </row>
    <row r="1248" spans="1:7" ht="13.2">
      <c r="A1248" s="565" t="s">
        <v>2574</v>
      </c>
      <c r="B1248" s="555"/>
      <c r="C1248" s="521" t="s">
        <v>923</v>
      </c>
      <c r="D1248" s="517" t="s">
        <v>775</v>
      </c>
      <c r="E1248" s="518">
        <v>1</v>
      </c>
      <c r="F1248" s="519"/>
      <c r="G1248" s="611">
        <f t="shared" si="41"/>
        <v>0</v>
      </c>
    </row>
    <row r="1249" spans="1:7" ht="13.2">
      <c r="A1249" s="565" t="s">
        <v>2575</v>
      </c>
      <c r="B1249" s="555"/>
      <c r="C1249" s="521" t="s">
        <v>924</v>
      </c>
      <c r="D1249" s="517" t="s">
        <v>775</v>
      </c>
      <c r="E1249" s="518">
        <v>1</v>
      </c>
      <c r="F1249" s="519"/>
      <c r="G1249" s="611">
        <f t="shared" si="41"/>
        <v>0</v>
      </c>
    </row>
    <row r="1250" spans="1:7" ht="13.2">
      <c r="A1250" s="565" t="s">
        <v>2576</v>
      </c>
      <c r="B1250" s="555"/>
      <c r="C1250" s="521" t="s">
        <v>937</v>
      </c>
      <c r="D1250" s="517"/>
      <c r="E1250" s="518"/>
      <c r="F1250" s="519"/>
      <c r="G1250" s="611">
        <f t="shared" si="41"/>
        <v>0</v>
      </c>
    </row>
    <row r="1251" spans="1:7" ht="13.2">
      <c r="A1251" s="565" t="s">
        <v>2577</v>
      </c>
      <c r="B1251" s="555"/>
      <c r="C1251" s="521" t="s">
        <v>923</v>
      </c>
      <c r="D1251" s="517" t="s">
        <v>775</v>
      </c>
      <c r="E1251" s="518">
        <v>1</v>
      </c>
      <c r="F1251" s="519"/>
      <c r="G1251" s="611">
        <f t="shared" si="41"/>
        <v>0</v>
      </c>
    </row>
    <row r="1252" spans="1:7" ht="13.2">
      <c r="A1252" s="565" t="s">
        <v>2578</v>
      </c>
      <c r="B1252" s="555"/>
      <c r="C1252" s="521" t="s">
        <v>924</v>
      </c>
      <c r="D1252" s="517" t="s">
        <v>775</v>
      </c>
      <c r="E1252" s="518">
        <v>1</v>
      </c>
      <c r="F1252" s="519"/>
      <c r="G1252" s="611">
        <f t="shared" si="41"/>
        <v>0</v>
      </c>
    </row>
    <row r="1253" spans="1:7" ht="13.2">
      <c r="A1253" s="565" t="s">
        <v>2579</v>
      </c>
      <c r="B1253" s="555"/>
      <c r="C1253" s="521" t="s">
        <v>938</v>
      </c>
      <c r="D1253" s="517"/>
      <c r="E1253" s="518"/>
      <c r="F1253" s="519"/>
      <c r="G1253" s="611">
        <f t="shared" si="41"/>
        <v>0</v>
      </c>
    </row>
    <row r="1254" spans="1:7" ht="13.2">
      <c r="A1254" s="565" t="s">
        <v>2580</v>
      </c>
      <c r="B1254" s="555"/>
      <c r="C1254" s="521" t="s">
        <v>923</v>
      </c>
      <c r="D1254" s="517" t="s">
        <v>775</v>
      </c>
      <c r="E1254" s="518">
        <v>1</v>
      </c>
      <c r="F1254" s="519"/>
      <c r="G1254" s="611">
        <f t="shared" si="41"/>
        <v>0</v>
      </c>
    </row>
    <row r="1255" spans="1:7" ht="13.2">
      <c r="A1255" s="565" t="s">
        <v>2581</v>
      </c>
      <c r="B1255" s="555"/>
      <c r="C1255" s="521" t="s">
        <v>924</v>
      </c>
      <c r="D1255" s="517" t="s">
        <v>775</v>
      </c>
      <c r="E1255" s="518">
        <v>1</v>
      </c>
      <c r="F1255" s="519"/>
      <c r="G1255" s="611">
        <f t="shared" si="41"/>
        <v>0</v>
      </c>
    </row>
    <row r="1256" spans="1:7" ht="13.2">
      <c r="A1256" s="565" t="s">
        <v>2582</v>
      </c>
      <c r="B1256" s="555"/>
      <c r="C1256" s="521" t="s">
        <v>939</v>
      </c>
      <c r="D1256" s="517"/>
      <c r="E1256" s="518"/>
      <c r="F1256" s="519"/>
      <c r="G1256" s="611">
        <f t="shared" si="41"/>
        <v>0</v>
      </c>
    </row>
    <row r="1257" spans="1:7" ht="13.2">
      <c r="A1257" s="565" t="s">
        <v>2583</v>
      </c>
      <c r="B1257" s="555"/>
      <c r="C1257" s="521" t="s">
        <v>923</v>
      </c>
      <c r="D1257" s="517" t="s">
        <v>775</v>
      </c>
      <c r="E1257" s="518">
        <v>1</v>
      </c>
      <c r="F1257" s="519"/>
      <c r="G1257" s="611">
        <f t="shared" si="41"/>
        <v>0</v>
      </c>
    </row>
    <row r="1258" spans="1:7" ht="13.2">
      <c r="A1258" s="565" t="s">
        <v>2584</v>
      </c>
      <c r="B1258" s="555"/>
      <c r="C1258" s="521" t="s">
        <v>924</v>
      </c>
      <c r="D1258" s="517" t="s">
        <v>775</v>
      </c>
      <c r="E1258" s="518">
        <v>1</v>
      </c>
      <c r="F1258" s="519"/>
      <c r="G1258" s="611">
        <f t="shared" si="41"/>
        <v>0</v>
      </c>
    </row>
    <row r="1259" spans="1:7" ht="13.2">
      <c r="A1259" s="565" t="s">
        <v>2585</v>
      </c>
      <c r="B1259" s="555"/>
      <c r="C1259" s="521" t="s">
        <v>940</v>
      </c>
      <c r="D1259" s="517"/>
      <c r="E1259" s="518"/>
      <c r="F1259" s="519"/>
      <c r="G1259" s="611">
        <f t="shared" si="41"/>
        <v>0</v>
      </c>
    </row>
    <row r="1260" spans="1:7" ht="13.2">
      <c r="A1260" s="565" t="s">
        <v>2586</v>
      </c>
      <c r="B1260" s="555"/>
      <c r="C1260" s="521" t="s">
        <v>923</v>
      </c>
      <c r="D1260" s="517" t="s">
        <v>775</v>
      </c>
      <c r="E1260" s="518">
        <v>1</v>
      </c>
      <c r="F1260" s="519"/>
      <c r="G1260" s="611">
        <f t="shared" ref="G1260:G1291" si="42">E1260*F1260</f>
        <v>0</v>
      </c>
    </row>
    <row r="1261" spans="1:7" ht="13.2">
      <c r="A1261" s="565" t="s">
        <v>2587</v>
      </c>
      <c r="B1261" s="555"/>
      <c r="C1261" s="521" t="s">
        <v>924</v>
      </c>
      <c r="D1261" s="517" t="s">
        <v>775</v>
      </c>
      <c r="E1261" s="518">
        <v>1</v>
      </c>
      <c r="F1261" s="519"/>
      <c r="G1261" s="611">
        <f t="shared" si="42"/>
        <v>0</v>
      </c>
    </row>
    <row r="1262" spans="1:7" ht="13.2">
      <c r="A1262" s="565"/>
      <c r="B1262" s="555"/>
      <c r="C1262" s="612" t="s">
        <v>941</v>
      </c>
      <c r="D1262" s="517"/>
      <c r="E1262" s="518"/>
      <c r="F1262" s="519"/>
      <c r="G1262" s="611">
        <f t="shared" si="42"/>
        <v>0</v>
      </c>
    </row>
    <row r="1263" spans="1:7" ht="13.2">
      <c r="A1263" s="565" t="s">
        <v>2588</v>
      </c>
      <c r="B1263" s="555"/>
      <c r="C1263" s="521" t="s">
        <v>942</v>
      </c>
      <c r="D1263" s="517"/>
      <c r="E1263" s="518"/>
      <c r="F1263" s="519"/>
      <c r="G1263" s="611">
        <f t="shared" si="42"/>
        <v>0</v>
      </c>
    </row>
    <row r="1264" spans="1:7" ht="13.2">
      <c r="A1264" s="565" t="s">
        <v>2589</v>
      </c>
      <c r="B1264" s="555"/>
      <c r="C1264" s="521" t="s">
        <v>923</v>
      </c>
      <c r="D1264" s="517" t="s">
        <v>775</v>
      </c>
      <c r="E1264" s="518">
        <v>1</v>
      </c>
      <c r="F1264" s="519"/>
      <c r="G1264" s="611">
        <f t="shared" si="42"/>
        <v>0</v>
      </c>
    </row>
    <row r="1265" spans="1:7" ht="13.2">
      <c r="A1265" s="565" t="s">
        <v>2590</v>
      </c>
      <c r="B1265" s="555"/>
      <c r="C1265" s="521" t="s">
        <v>924</v>
      </c>
      <c r="D1265" s="517" t="s">
        <v>775</v>
      </c>
      <c r="E1265" s="518">
        <v>1</v>
      </c>
      <c r="F1265" s="519"/>
      <c r="G1265" s="611">
        <f t="shared" si="42"/>
        <v>0</v>
      </c>
    </row>
    <row r="1266" spans="1:7" ht="13.2">
      <c r="A1266" s="565" t="s">
        <v>2591</v>
      </c>
      <c r="B1266" s="555"/>
      <c r="C1266" s="521" t="s">
        <v>943</v>
      </c>
      <c r="D1266" s="517"/>
      <c r="E1266" s="518"/>
      <c r="F1266" s="519"/>
      <c r="G1266" s="611">
        <f t="shared" si="42"/>
        <v>0</v>
      </c>
    </row>
    <row r="1267" spans="1:7" ht="13.2">
      <c r="A1267" s="565" t="s">
        <v>2592</v>
      </c>
      <c r="B1267" s="555"/>
      <c r="C1267" s="521" t="s">
        <v>923</v>
      </c>
      <c r="D1267" s="517" t="s">
        <v>775</v>
      </c>
      <c r="E1267" s="518">
        <v>1</v>
      </c>
      <c r="F1267" s="519"/>
      <c r="G1267" s="611">
        <f t="shared" si="42"/>
        <v>0</v>
      </c>
    </row>
    <row r="1268" spans="1:7" ht="13.2">
      <c r="A1268" s="565" t="s">
        <v>2593</v>
      </c>
      <c r="B1268" s="555"/>
      <c r="C1268" s="521" t="s">
        <v>924</v>
      </c>
      <c r="D1268" s="517" t="s">
        <v>775</v>
      </c>
      <c r="E1268" s="518">
        <v>1</v>
      </c>
      <c r="F1268" s="519"/>
      <c r="G1268" s="611">
        <f t="shared" si="42"/>
        <v>0</v>
      </c>
    </row>
    <row r="1269" spans="1:7" ht="13.2">
      <c r="A1269" s="565" t="s">
        <v>2594</v>
      </c>
      <c r="B1269" s="555"/>
      <c r="C1269" s="521" t="s">
        <v>944</v>
      </c>
      <c r="D1269" s="517"/>
      <c r="E1269" s="518"/>
      <c r="F1269" s="519"/>
      <c r="G1269" s="611">
        <f t="shared" si="42"/>
        <v>0</v>
      </c>
    </row>
    <row r="1270" spans="1:7" ht="13.2">
      <c r="A1270" s="565" t="s">
        <v>2595</v>
      </c>
      <c r="B1270" s="555"/>
      <c r="C1270" s="521" t="s">
        <v>923</v>
      </c>
      <c r="D1270" s="517" t="s">
        <v>775</v>
      </c>
      <c r="E1270" s="518">
        <v>1</v>
      </c>
      <c r="F1270" s="519"/>
      <c r="G1270" s="611">
        <f t="shared" si="42"/>
        <v>0</v>
      </c>
    </row>
    <row r="1271" spans="1:7" ht="13.2">
      <c r="A1271" s="565" t="s">
        <v>2596</v>
      </c>
      <c r="B1271" s="555"/>
      <c r="C1271" s="521" t="s">
        <v>945</v>
      </c>
      <c r="D1271" s="517"/>
      <c r="E1271" s="518"/>
      <c r="F1271" s="519"/>
      <c r="G1271" s="611">
        <f t="shared" si="42"/>
        <v>0</v>
      </c>
    </row>
    <row r="1272" spans="1:7" ht="13.2">
      <c r="A1272" s="565" t="s">
        <v>2597</v>
      </c>
      <c r="B1272" s="555"/>
      <c r="C1272" s="521" t="s">
        <v>923</v>
      </c>
      <c r="D1272" s="517" t="s">
        <v>775</v>
      </c>
      <c r="E1272" s="518">
        <v>1</v>
      </c>
      <c r="F1272" s="519"/>
      <c r="G1272" s="611">
        <f t="shared" si="42"/>
        <v>0</v>
      </c>
    </row>
    <row r="1273" spans="1:7" ht="13.2">
      <c r="A1273" s="565" t="s">
        <v>2598</v>
      </c>
      <c r="B1273" s="555"/>
      <c r="C1273" s="521" t="s">
        <v>946</v>
      </c>
      <c r="D1273" s="517"/>
      <c r="E1273" s="518"/>
      <c r="F1273" s="519"/>
      <c r="G1273" s="611">
        <f t="shared" si="42"/>
        <v>0</v>
      </c>
    </row>
    <row r="1274" spans="1:7" ht="13.2">
      <c r="A1274" s="565" t="s">
        <v>2599</v>
      </c>
      <c r="B1274" s="555"/>
      <c r="C1274" s="521" t="s">
        <v>923</v>
      </c>
      <c r="D1274" s="517" t="s">
        <v>775</v>
      </c>
      <c r="E1274" s="518">
        <v>1</v>
      </c>
      <c r="F1274" s="519"/>
      <c r="G1274" s="611">
        <f t="shared" si="42"/>
        <v>0</v>
      </c>
    </row>
    <row r="1275" spans="1:7" ht="13.2">
      <c r="A1275" s="565" t="s">
        <v>2600</v>
      </c>
      <c r="B1275" s="555"/>
      <c r="C1275" s="521" t="s">
        <v>924</v>
      </c>
      <c r="D1275" s="517" t="s">
        <v>775</v>
      </c>
      <c r="E1275" s="518">
        <v>1</v>
      </c>
      <c r="F1275" s="519"/>
      <c r="G1275" s="611">
        <f t="shared" si="42"/>
        <v>0</v>
      </c>
    </row>
    <row r="1276" spans="1:7" ht="13.2">
      <c r="A1276" s="565" t="s">
        <v>2601</v>
      </c>
      <c r="B1276" s="555"/>
      <c r="C1276" s="521" t="s">
        <v>947</v>
      </c>
      <c r="D1276" s="517"/>
      <c r="E1276" s="518"/>
      <c r="F1276" s="519"/>
      <c r="G1276" s="611">
        <f t="shared" si="42"/>
        <v>0</v>
      </c>
    </row>
    <row r="1277" spans="1:7" ht="13.2">
      <c r="A1277" s="565" t="s">
        <v>2602</v>
      </c>
      <c r="B1277" s="555"/>
      <c r="C1277" s="521" t="s">
        <v>923</v>
      </c>
      <c r="D1277" s="517" t="s">
        <v>775</v>
      </c>
      <c r="E1277" s="518">
        <v>1</v>
      </c>
      <c r="F1277" s="519"/>
      <c r="G1277" s="611">
        <f t="shared" si="42"/>
        <v>0</v>
      </c>
    </row>
    <row r="1278" spans="1:7" ht="13.2">
      <c r="A1278" s="565" t="s">
        <v>2603</v>
      </c>
      <c r="B1278" s="555"/>
      <c r="C1278" s="521" t="s">
        <v>924</v>
      </c>
      <c r="D1278" s="517" t="s">
        <v>775</v>
      </c>
      <c r="E1278" s="518">
        <v>1</v>
      </c>
      <c r="F1278" s="519"/>
      <c r="G1278" s="611">
        <f t="shared" si="42"/>
        <v>0</v>
      </c>
    </row>
    <row r="1279" spans="1:7" ht="15.75" customHeight="1">
      <c r="A1279" s="565" t="s">
        <v>2604</v>
      </c>
      <c r="B1279" s="555"/>
      <c r="C1279" s="521" t="s">
        <v>948</v>
      </c>
      <c r="D1279" s="517"/>
      <c r="E1279" s="518"/>
      <c r="F1279" s="519"/>
      <c r="G1279" s="611">
        <f t="shared" si="42"/>
        <v>0</v>
      </c>
    </row>
    <row r="1280" spans="1:7" ht="13.2">
      <c r="A1280" s="565" t="s">
        <v>2605</v>
      </c>
      <c r="B1280" s="555"/>
      <c r="C1280" s="521" t="s">
        <v>923</v>
      </c>
      <c r="D1280" s="517" t="s">
        <v>775</v>
      </c>
      <c r="E1280" s="518">
        <v>1</v>
      </c>
      <c r="F1280" s="519"/>
      <c r="G1280" s="611">
        <f t="shared" si="42"/>
        <v>0</v>
      </c>
    </row>
    <row r="1281" spans="1:7" ht="13.2">
      <c r="A1281" s="565" t="s">
        <v>2606</v>
      </c>
      <c r="B1281" s="555"/>
      <c r="C1281" s="521" t="s">
        <v>924</v>
      </c>
      <c r="D1281" s="517" t="s">
        <v>775</v>
      </c>
      <c r="E1281" s="518">
        <v>1</v>
      </c>
      <c r="F1281" s="519"/>
      <c r="G1281" s="611">
        <f t="shared" si="42"/>
        <v>0</v>
      </c>
    </row>
    <row r="1282" spans="1:7" ht="17.25" customHeight="1">
      <c r="A1282" s="565" t="s">
        <v>2607</v>
      </c>
      <c r="B1282" s="555"/>
      <c r="C1282" s="521" t="s">
        <v>949</v>
      </c>
      <c r="D1282" s="517"/>
      <c r="E1282" s="518"/>
      <c r="F1282" s="519"/>
      <c r="G1282" s="611">
        <f t="shared" si="42"/>
        <v>0</v>
      </c>
    </row>
    <row r="1283" spans="1:7" ht="13.2">
      <c r="A1283" s="565" t="s">
        <v>2608</v>
      </c>
      <c r="B1283" s="555"/>
      <c r="C1283" s="521" t="s">
        <v>923</v>
      </c>
      <c r="D1283" s="517" t="s">
        <v>775</v>
      </c>
      <c r="E1283" s="518">
        <v>1</v>
      </c>
      <c r="F1283" s="519"/>
      <c r="G1283" s="611">
        <f t="shared" si="42"/>
        <v>0</v>
      </c>
    </row>
    <row r="1284" spans="1:7" ht="13.2">
      <c r="A1284" s="565" t="s">
        <v>2609</v>
      </c>
      <c r="B1284" s="555"/>
      <c r="C1284" s="521" t="s">
        <v>924</v>
      </c>
      <c r="D1284" s="517" t="s">
        <v>775</v>
      </c>
      <c r="E1284" s="518">
        <v>1</v>
      </c>
      <c r="F1284" s="519"/>
      <c r="G1284" s="611">
        <f t="shared" si="42"/>
        <v>0</v>
      </c>
    </row>
    <row r="1285" spans="1:7" ht="13.2">
      <c r="A1285" s="565" t="s">
        <v>2610</v>
      </c>
      <c r="B1285" s="555"/>
      <c r="C1285" s="521" t="s">
        <v>950</v>
      </c>
      <c r="D1285" s="517"/>
      <c r="E1285" s="518"/>
      <c r="F1285" s="519"/>
      <c r="G1285" s="611">
        <f t="shared" si="42"/>
        <v>0</v>
      </c>
    </row>
    <row r="1286" spans="1:7" ht="13.2">
      <c r="A1286" s="565" t="s">
        <v>2611</v>
      </c>
      <c r="B1286" s="555"/>
      <c r="C1286" s="521" t="s">
        <v>923</v>
      </c>
      <c r="D1286" s="517" t="s">
        <v>775</v>
      </c>
      <c r="E1286" s="518">
        <v>1</v>
      </c>
      <c r="F1286" s="519"/>
      <c r="G1286" s="611">
        <f t="shared" si="42"/>
        <v>0</v>
      </c>
    </row>
    <row r="1287" spans="1:7" ht="13.2">
      <c r="A1287" s="565" t="s">
        <v>2612</v>
      </c>
      <c r="B1287" s="555"/>
      <c r="C1287" s="521" t="s">
        <v>924</v>
      </c>
      <c r="D1287" s="517" t="s">
        <v>775</v>
      </c>
      <c r="E1287" s="518">
        <v>1</v>
      </c>
      <c r="F1287" s="519"/>
      <c r="G1287" s="611">
        <f t="shared" si="42"/>
        <v>0</v>
      </c>
    </row>
    <row r="1288" spans="1:7" ht="13.2">
      <c r="A1288" s="565" t="s">
        <v>2613</v>
      </c>
      <c r="B1288" s="555"/>
      <c r="C1288" s="521" t="s">
        <v>951</v>
      </c>
      <c r="D1288" s="517"/>
      <c r="E1288" s="518"/>
      <c r="F1288" s="519"/>
      <c r="G1288" s="611">
        <f t="shared" si="42"/>
        <v>0</v>
      </c>
    </row>
    <row r="1289" spans="1:7" ht="13.2">
      <c r="A1289" s="565" t="s">
        <v>2614</v>
      </c>
      <c r="B1289" s="555"/>
      <c r="C1289" s="521" t="s">
        <v>923</v>
      </c>
      <c r="D1289" s="517" t="s">
        <v>775</v>
      </c>
      <c r="E1289" s="518">
        <v>1</v>
      </c>
      <c r="F1289" s="519"/>
      <c r="G1289" s="611">
        <f t="shared" si="42"/>
        <v>0</v>
      </c>
    </row>
    <row r="1290" spans="1:7" ht="13.2">
      <c r="A1290" s="565" t="s">
        <v>2615</v>
      </c>
      <c r="B1290" s="555"/>
      <c r="C1290" s="521" t="s">
        <v>924</v>
      </c>
      <c r="D1290" s="517" t="s">
        <v>775</v>
      </c>
      <c r="E1290" s="518">
        <v>1</v>
      </c>
      <c r="F1290" s="519"/>
      <c r="G1290" s="611">
        <f t="shared" si="42"/>
        <v>0</v>
      </c>
    </row>
    <row r="1291" spans="1:7" ht="13.2">
      <c r="A1291" s="565"/>
      <c r="B1291" s="555"/>
      <c r="C1291" s="612" t="s">
        <v>952</v>
      </c>
      <c r="D1291" s="517"/>
      <c r="E1291" s="518"/>
      <c r="F1291" s="519"/>
      <c r="G1291" s="611">
        <f t="shared" si="42"/>
        <v>0</v>
      </c>
    </row>
    <row r="1292" spans="1:7" s="499" customFormat="1" ht="13.2">
      <c r="A1292" s="565" t="s">
        <v>2616</v>
      </c>
      <c r="B1292" s="555"/>
      <c r="C1292" s="521" t="s">
        <v>953</v>
      </c>
      <c r="D1292" s="517" t="s">
        <v>5</v>
      </c>
      <c r="E1292" s="518">
        <v>42</v>
      </c>
      <c r="F1292" s="519"/>
      <c r="G1292" s="611">
        <f t="shared" ref="G1292:G1315" si="43">E1292*F1292</f>
        <v>0</v>
      </c>
    </row>
    <row r="1293" spans="1:7" ht="13.2">
      <c r="A1293" s="565" t="s">
        <v>2617</v>
      </c>
      <c r="B1293" s="555"/>
      <c r="C1293" s="521" t="s">
        <v>923</v>
      </c>
      <c r="D1293" s="517" t="s">
        <v>775</v>
      </c>
      <c r="E1293" s="518">
        <v>1</v>
      </c>
      <c r="F1293" s="519"/>
      <c r="G1293" s="611">
        <f t="shared" si="43"/>
        <v>0</v>
      </c>
    </row>
    <row r="1294" spans="1:7" ht="13.2">
      <c r="A1294" s="565" t="s">
        <v>2618</v>
      </c>
      <c r="B1294" s="555"/>
      <c r="C1294" s="521" t="s">
        <v>924</v>
      </c>
      <c r="D1294" s="517" t="s">
        <v>775</v>
      </c>
      <c r="E1294" s="518">
        <v>1</v>
      </c>
      <c r="F1294" s="519"/>
      <c r="G1294" s="611">
        <f t="shared" si="43"/>
        <v>0</v>
      </c>
    </row>
    <row r="1295" spans="1:7" ht="13.2">
      <c r="A1295" s="565" t="s">
        <v>2619</v>
      </c>
      <c r="B1295" s="555"/>
      <c r="C1295" s="521" t="s">
        <v>954</v>
      </c>
      <c r="D1295" s="517"/>
      <c r="E1295" s="518"/>
      <c r="F1295" s="519"/>
      <c r="G1295" s="611">
        <f t="shared" si="43"/>
        <v>0</v>
      </c>
    </row>
    <row r="1296" spans="1:7" ht="13.2">
      <c r="A1296" s="565" t="s">
        <v>2620</v>
      </c>
      <c r="B1296" s="555"/>
      <c r="C1296" s="521" t="s">
        <v>923</v>
      </c>
      <c r="D1296" s="517" t="s">
        <v>775</v>
      </c>
      <c r="E1296" s="518">
        <v>1</v>
      </c>
      <c r="F1296" s="519"/>
      <c r="G1296" s="611">
        <f t="shared" si="43"/>
        <v>0</v>
      </c>
    </row>
    <row r="1297" spans="1:7" ht="13.2">
      <c r="A1297" s="565" t="s">
        <v>2621</v>
      </c>
      <c r="B1297" s="555"/>
      <c r="C1297" s="521" t="s">
        <v>924</v>
      </c>
      <c r="D1297" s="517" t="s">
        <v>775</v>
      </c>
      <c r="E1297" s="518">
        <v>1</v>
      </c>
      <c r="F1297" s="519"/>
      <c r="G1297" s="611">
        <f t="shared" si="43"/>
        <v>0</v>
      </c>
    </row>
    <row r="1298" spans="1:7" ht="13.2">
      <c r="A1298" s="565"/>
      <c r="B1298" s="555"/>
      <c r="C1298" s="612" t="s">
        <v>955</v>
      </c>
      <c r="D1298" s="517"/>
      <c r="E1298" s="518"/>
      <c r="F1298" s="519"/>
      <c r="G1298" s="611">
        <f t="shared" si="43"/>
        <v>0</v>
      </c>
    </row>
    <row r="1299" spans="1:7" ht="13.2">
      <c r="A1299" s="565" t="s">
        <v>2622</v>
      </c>
      <c r="B1299" s="555"/>
      <c r="C1299" s="521" t="s">
        <v>956</v>
      </c>
      <c r="D1299" s="517"/>
      <c r="E1299" s="518"/>
      <c r="F1299" s="519"/>
      <c r="G1299" s="611">
        <f t="shared" si="43"/>
        <v>0</v>
      </c>
    </row>
    <row r="1300" spans="1:7" ht="13.2">
      <c r="A1300" s="565" t="s">
        <v>2623</v>
      </c>
      <c r="B1300" s="555"/>
      <c r="C1300" s="521" t="s">
        <v>923</v>
      </c>
      <c r="D1300" s="517" t="s">
        <v>775</v>
      </c>
      <c r="E1300" s="518">
        <v>1</v>
      </c>
      <c r="F1300" s="519"/>
      <c r="G1300" s="611">
        <f t="shared" si="43"/>
        <v>0</v>
      </c>
    </row>
    <row r="1301" spans="1:7" ht="13.2">
      <c r="A1301" s="565" t="s">
        <v>2624</v>
      </c>
      <c r="B1301" s="555"/>
      <c r="C1301" s="521" t="s">
        <v>924</v>
      </c>
      <c r="D1301" s="517" t="s">
        <v>775</v>
      </c>
      <c r="E1301" s="518">
        <v>1</v>
      </c>
      <c r="F1301" s="519"/>
      <c r="G1301" s="611">
        <f t="shared" si="43"/>
        <v>0</v>
      </c>
    </row>
    <row r="1302" spans="1:7" ht="13.2">
      <c r="A1302" s="565" t="s">
        <v>2625</v>
      </c>
      <c r="B1302" s="555"/>
      <c r="C1302" s="521" t="s">
        <v>957</v>
      </c>
      <c r="D1302" s="517"/>
      <c r="E1302" s="518"/>
      <c r="F1302" s="519"/>
      <c r="G1302" s="611">
        <f t="shared" si="43"/>
        <v>0</v>
      </c>
    </row>
    <row r="1303" spans="1:7" ht="13.2">
      <c r="A1303" s="565" t="s">
        <v>2626</v>
      </c>
      <c r="B1303" s="555"/>
      <c r="C1303" s="521" t="s">
        <v>923</v>
      </c>
      <c r="D1303" s="517" t="s">
        <v>775</v>
      </c>
      <c r="E1303" s="518">
        <v>1</v>
      </c>
      <c r="F1303" s="519"/>
      <c r="G1303" s="611">
        <f t="shared" si="43"/>
        <v>0</v>
      </c>
    </row>
    <row r="1304" spans="1:7" ht="13.2">
      <c r="A1304" s="565" t="s">
        <v>2627</v>
      </c>
      <c r="B1304" s="555"/>
      <c r="C1304" s="521" t="s">
        <v>924</v>
      </c>
      <c r="D1304" s="517" t="s">
        <v>775</v>
      </c>
      <c r="E1304" s="518">
        <v>1</v>
      </c>
      <c r="F1304" s="519"/>
      <c r="G1304" s="611">
        <f t="shared" si="43"/>
        <v>0</v>
      </c>
    </row>
    <row r="1305" spans="1:7" ht="13.2">
      <c r="A1305" s="565" t="s">
        <v>2628</v>
      </c>
      <c r="B1305" s="555"/>
      <c r="C1305" s="521" t="s">
        <v>958</v>
      </c>
      <c r="D1305" s="517"/>
      <c r="E1305" s="518"/>
      <c r="F1305" s="519"/>
      <c r="G1305" s="611">
        <f t="shared" si="43"/>
        <v>0</v>
      </c>
    </row>
    <row r="1306" spans="1:7" ht="13.2">
      <c r="A1306" s="565" t="s">
        <v>2629</v>
      </c>
      <c r="B1306" s="555"/>
      <c r="C1306" s="521" t="s">
        <v>924</v>
      </c>
      <c r="D1306" s="517"/>
      <c r="E1306" s="518"/>
      <c r="F1306" s="519"/>
      <c r="G1306" s="611">
        <f t="shared" si="43"/>
        <v>0</v>
      </c>
    </row>
    <row r="1307" spans="1:7" ht="13.2">
      <c r="A1307" s="565" t="s">
        <v>2630</v>
      </c>
      <c r="B1307" s="555"/>
      <c r="C1307" s="612" t="s">
        <v>959</v>
      </c>
      <c r="D1307" s="517"/>
      <c r="E1307" s="518"/>
      <c r="F1307" s="519"/>
      <c r="G1307" s="611">
        <f t="shared" si="43"/>
        <v>0</v>
      </c>
    </row>
    <row r="1308" spans="1:7" ht="13.2">
      <c r="A1308" s="565" t="s">
        <v>2631</v>
      </c>
      <c r="B1308" s="555"/>
      <c r="C1308" s="521" t="s">
        <v>960</v>
      </c>
      <c r="D1308" s="517" t="s">
        <v>121</v>
      </c>
      <c r="E1308" s="518">
        <v>4</v>
      </c>
      <c r="F1308" s="519"/>
      <c r="G1308" s="611">
        <f t="shared" si="43"/>
        <v>0</v>
      </c>
    </row>
    <row r="1309" spans="1:7" ht="13.2">
      <c r="A1309" s="565" t="s">
        <v>2632</v>
      </c>
      <c r="B1309" s="555"/>
      <c r="C1309" s="521" t="s">
        <v>961</v>
      </c>
      <c r="D1309" s="517" t="s">
        <v>178</v>
      </c>
      <c r="E1309" s="518">
        <v>1</v>
      </c>
      <c r="F1309" s="519">
        <v>85000</v>
      </c>
      <c r="G1309" s="611">
        <f t="shared" si="43"/>
        <v>85000</v>
      </c>
    </row>
    <row r="1310" spans="1:7" ht="13.2">
      <c r="A1310" s="565" t="s">
        <v>2633</v>
      </c>
      <c r="B1310" s="555"/>
      <c r="C1310" s="521" t="s">
        <v>962</v>
      </c>
      <c r="D1310" s="517" t="s">
        <v>178</v>
      </c>
      <c r="E1310" s="518">
        <v>1</v>
      </c>
      <c r="F1310" s="519">
        <v>150000</v>
      </c>
      <c r="G1310" s="611">
        <f t="shared" si="43"/>
        <v>150000</v>
      </c>
    </row>
    <row r="1311" spans="1:7" ht="13.2">
      <c r="A1311" s="565" t="s">
        <v>2634</v>
      </c>
      <c r="B1311" s="555"/>
      <c r="C1311" s="521" t="s">
        <v>963</v>
      </c>
      <c r="D1311" s="517" t="s">
        <v>775</v>
      </c>
      <c r="E1311" s="518">
        <v>1</v>
      </c>
      <c r="F1311" s="519"/>
      <c r="G1311" s="611">
        <f t="shared" si="43"/>
        <v>0</v>
      </c>
    </row>
    <row r="1312" spans="1:7" ht="26.4">
      <c r="A1312" s="565" t="s">
        <v>2645</v>
      </c>
      <c r="B1312" s="555"/>
      <c r="C1312" s="521" t="s">
        <v>2646</v>
      </c>
      <c r="D1312" s="517" t="s">
        <v>178</v>
      </c>
      <c r="E1312" s="518">
        <v>1</v>
      </c>
      <c r="F1312" s="519">
        <v>1400000</v>
      </c>
      <c r="G1312" s="611">
        <f t="shared" si="43"/>
        <v>1400000</v>
      </c>
    </row>
    <row r="1313" spans="1:7" ht="13.2">
      <c r="A1313" s="565" t="s">
        <v>2745</v>
      </c>
      <c r="B1313" s="555"/>
      <c r="C1313" s="521" t="s">
        <v>2748</v>
      </c>
      <c r="D1313" s="517" t="s">
        <v>121</v>
      </c>
      <c r="E1313" s="518">
        <v>1</v>
      </c>
      <c r="F1313" s="519"/>
      <c r="G1313" s="611">
        <f t="shared" si="43"/>
        <v>0</v>
      </c>
    </row>
    <row r="1314" spans="1:7" ht="26.4">
      <c r="A1314" s="565" t="s">
        <v>2746</v>
      </c>
      <c r="B1314" s="555"/>
      <c r="C1314" s="521" t="s">
        <v>2749</v>
      </c>
      <c r="D1314" s="517" t="s">
        <v>178</v>
      </c>
      <c r="E1314" s="518">
        <v>1</v>
      </c>
      <c r="F1314" s="519">
        <v>2000000</v>
      </c>
      <c r="G1314" s="611">
        <f t="shared" si="43"/>
        <v>2000000</v>
      </c>
    </row>
    <row r="1315" spans="1:7" ht="27" customHeight="1" thickBot="1">
      <c r="A1315" s="597" t="s">
        <v>2747</v>
      </c>
      <c r="B1315" s="596"/>
      <c r="C1315" s="618" t="s">
        <v>958</v>
      </c>
      <c r="D1315" s="599" t="s">
        <v>121</v>
      </c>
      <c r="E1315" s="600">
        <v>2</v>
      </c>
      <c r="F1315" s="601"/>
      <c r="G1315" s="619">
        <f t="shared" si="43"/>
        <v>0</v>
      </c>
    </row>
    <row r="1316" spans="1:7" ht="13.8" thickBot="1">
      <c r="A1316" s="495" t="s">
        <v>2315</v>
      </c>
      <c r="B1316" s="496"/>
      <c r="C1316" s="497"/>
      <c r="D1316" s="472"/>
      <c r="E1316" s="472"/>
      <c r="F1316" s="476"/>
      <c r="G1316" s="432">
        <f>SUM(G1195:G1315)</f>
        <v>3635000</v>
      </c>
    </row>
    <row r="1317" spans="1:7" ht="13.2">
      <c r="A1317" s="703" t="s">
        <v>1558</v>
      </c>
      <c r="B1317" s="704"/>
      <c r="C1317" s="704"/>
      <c r="D1317" s="704"/>
      <c r="E1317" s="704"/>
      <c r="F1317" s="704"/>
      <c r="G1317" s="705"/>
    </row>
    <row r="1318" spans="1:7" ht="13.2">
      <c r="A1318" s="698" t="str">
        <f>C3</f>
        <v>SECTION 1: PRELIMINARY AND GENERAL</v>
      </c>
      <c r="B1318" s="699"/>
      <c r="C1318" s="699"/>
      <c r="D1318" s="699"/>
      <c r="E1318" s="699"/>
      <c r="F1318" s="699"/>
      <c r="G1318" s="477">
        <f>G53</f>
        <v>510000</v>
      </c>
    </row>
    <row r="1319" spans="1:7" ht="13.2">
      <c r="A1319" s="698" t="str">
        <f>C54</f>
        <v>SECTION 2: BNR REACTOR</v>
      </c>
      <c r="B1319" s="699"/>
      <c r="C1319" s="699"/>
      <c r="D1319" s="699"/>
      <c r="E1319" s="699"/>
      <c r="F1319" s="699"/>
      <c r="G1319" s="477">
        <f>G151</f>
        <v>500000</v>
      </c>
    </row>
    <row r="1320" spans="1:7" ht="13.2">
      <c r="A1320" s="698" t="str">
        <f>C152</f>
        <v>SECTION 3: CLARIFIERS</v>
      </c>
      <c r="B1320" s="699"/>
      <c r="C1320" s="699"/>
      <c r="D1320" s="699"/>
      <c r="E1320" s="699"/>
      <c r="F1320" s="699"/>
      <c r="G1320" s="477">
        <f>G232</f>
        <v>700000</v>
      </c>
    </row>
    <row r="1321" spans="1:7" ht="13.2">
      <c r="A1321" s="698" t="str">
        <f>C233</f>
        <v>SECTION 4: FERRICK DOSING &amp; SPLITTER BOXES</v>
      </c>
      <c r="B1321" s="699"/>
      <c r="C1321" s="699"/>
      <c r="D1321" s="699"/>
      <c r="E1321" s="699"/>
      <c r="F1321" s="699"/>
      <c r="G1321" s="477">
        <f>G278</f>
        <v>0</v>
      </c>
    </row>
    <row r="1322" spans="1:7" ht="13.2">
      <c r="A1322" s="698" t="str">
        <f>C279</f>
        <v>SECTION 5: SLUDGE DRYING BEDS</v>
      </c>
      <c r="B1322" s="699"/>
      <c r="C1322" s="699"/>
      <c r="D1322" s="699"/>
      <c r="E1322" s="699"/>
      <c r="F1322" s="699"/>
      <c r="G1322" s="477">
        <f>G328</f>
        <v>0</v>
      </c>
    </row>
    <row r="1323" spans="1:7" ht="13.2">
      <c r="A1323" s="698" t="str">
        <f>C329</f>
        <v>SECTION 6: BNR BALANCING PUMP STATION</v>
      </c>
      <c r="B1323" s="699"/>
      <c r="C1323" s="699"/>
      <c r="D1323" s="699"/>
      <c r="E1323" s="699"/>
      <c r="F1323" s="699"/>
      <c r="G1323" s="477">
        <f>G393</f>
        <v>80000</v>
      </c>
    </row>
    <row r="1324" spans="1:7" ht="13.2">
      <c r="A1324" s="698" t="str">
        <f>C394</f>
        <v>SECTION 7: EXISTING PUMP STATION UPGRADE</v>
      </c>
      <c r="B1324" s="699"/>
      <c r="C1324" s="699"/>
      <c r="D1324" s="699"/>
      <c r="E1324" s="699"/>
      <c r="F1324" s="699"/>
      <c r="G1324" s="477">
        <f>G473</f>
        <v>227050</v>
      </c>
    </row>
    <row r="1325" spans="1:7" ht="13.2">
      <c r="A1325" s="698" t="str">
        <f>C474</f>
        <v>SECTION 8: STRUCTURAL &amp; CIVIL MODIFICATIONS TO EXISTING WWTW</v>
      </c>
      <c r="B1325" s="699"/>
      <c r="C1325" s="699"/>
      <c r="D1325" s="699"/>
      <c r="E1325" s="699"/>
      <c r="F1325" s="699"/>
      <c r="G1325" s="477">
        <f>G517</f>
        <v>0</v>
      </c>
    </row>
    <row r="1326" spans="1:7" ht="13.2">
      <c r="A1326" s="698" t="str">
        <f>C518</f>
        <v>SECTION 9: SITE WORKS &amp; FENCING</v>
      </c>
      <c r="B1326" s="699"/>
      <c r="C1326" s="699"/>
      <c r="D1326" s="699"/>
      <c r="E1326" s="699"/>
      <c r="F1326" s="699"/>
      <c r="G1326" s="477">
        <f>G533</f>
        <v>0</v>
      </c>
    </row>
    <row r="1327" spans="1:7" ht="13.2">
      <c r="A1327" s="698" t="str">
        <f>C534</f>
        <v>SECTION 10: INTERCONNECTING PIPEWORK</v>
      </c>
      <c r="B1327" s="699"/>
      <c r="C1327" s="699"/>
      <c r="D1327" s="699"/>
      <c r="E1327" s="699"/>
      <c r="F1327" s="699"/>
      <c r="G1327" s="477">
        <f>G617</f>
        <v>0</v>
      </c>
    </row>
    <row r="1328" spans="1:7" ht="13.2">
      <c r="A1328" s="698" t="str">
        <f>C618</f>
        <v>SECTION 11: NAMAHADI PUMP STATION RISING MAIN</v>
      </c>
      <c r="B1328" s="699"/>
      <c r="C1328" s="699"/>
      <c r="D1328" s="699"/>
      <c r="E1328" s="699"/>
      <c r="F1328" s="699"/>
      <c r="G1328" s="477">
        <f>G730</f>
        <v>50000</v>
      </c>
    </row>
    <row r="1329" spans="1:7" ht="13.2">
      <c r="A1329" s="698" t="str">
        <f>C731</f>
        <v>SECTION 12: ROAD WORKS</v>
      </c>
      <c r="B1329" s="699"/>
      <c r="C1329" s="699"/>
      <c r="D1329" s="699"/>
      <c r="E1329" s="699"/>
      <c r="F1329" s="699"/>
      <c r="G1329" s="477">
        <f>G814</f>
        <v>0</v>
      </c>
    </row>
    <row r="1330" spans="1:7" ht="13.2">
      <c r="A1330" s="698" t="str">
        <f>C815</f>
        <v>SECTION 13: LABORATORY BUILDING</v>
      </c>
      <c r="B1330" s="699"/>
      <c r="C1330" s="699"/>
      <c r="D1330" s="699"/>
      <c r="E1330" s="699"/>
      <c r="F1330" s="699"/>
      <c r="G1330" s="477">
        <f>G865</f>
        <v>995400</v>
      </c>
    </row>
    <row r="1331" spans="1:7" ht="13.2">
      <c r="A1331" s="698" t="str">
        <f>C866</f>
        <v>SECTION 14: STRUCTURAL STEEL</v>
      </c>
      <c r="B1331" s="699"/>
      <c r="C1331" s="699"/>
      <c r="D1331" s="699"/>
      <c r="E1331" s="699"/>
      <c r="F1331" s="699"/>
      <c r="G1331" s="477">
        <f>G908</f>
        <v>0</v>
      </c>
    </row>
    <row r="1332" spans="1:7" ht="13.2">
      <c r="A1332" s="696" t="str">
        <f>C909</f>
        <v>SECTION 15 : RIVER CROSSINGS (NAMAHADI RM)</v>
      </c>
      <c r="B1332" s="697"/>
      <c r="C1332" s="697"/>
      <c r="D1332" s="697"/>
      <c r="E1332" s="697"/>
      <c r="F1332" s="697"/>
      <c r="G1332" s="478">
        <f>G951</f>
        <v>0</v>
      </c>
    </row>
    <row r="1333" spans="1:7" ht="13.2">
      <c r="A1333" s="435" t="str">
        <f>C952</f>
        <v>SECTION 16: MECHANICAL WORKS WWTW</v>
      </c>
      <c r="B1333" s="614"/>
      <c r="C1333" s="615"/>
      <c r="D1333" s="439"/>
      <c r="E1333" s="439"/>
      <c r="F1333" s="436"/>
      <c r="G1333" s="477">
        <f>G1193</f>
        <v>1784000</v>
      </c>
    </row>
    <row r="1334" spans="1:7" ht="13.2">
      <c r="A1334" s="437" t="str">
        <f>C1194</f>
        <v>SECTION 17: INSTRUMENTS AND ELECTRICAL</v>
      </c>
      <c r="B1334" s="616"/>
      <c r="C1334" s="617"/>
      <c r="D1334" s="440"/>
      <c r="E1334" s="440"/>
      <c r="F1334" s="438"/>
      <c r="G1334" s="479">
        <f>G1316</f>
        <v>3635000</v>
      </c>
    </row>
    <row r="1335" spans="1:7" s="498" customFormat="1" ht="13.2">
      <c r="A1335" s="505" t="s">
        <v>1565</v>
      </c>
      <c r="B1335" s="489"/>
      <c r="C1335" s="467"/>
      <c r="D1335" s="441"/>
      <c r="E1335" s="441"/>
      <c r="F1335" s="480"/>
      <c r="G1335" s="481">
        <f>SUM(G1318:G1334)</f>
        <v>8481450</v>
      </c>
    </row>
    <row r="1336" spans="1:7" s="453" customFormat="1" ht="15" customHeight="1">
      <c r="A1336" s="450" t="s">
        <v>2751</v>
      </c>
      <c r="B1336" s="490"/>
      <c r="C1336" s="468"/>
      <c r="D1336" s="442"/>
      <c r="E1336" s="442"/>
      <c r="F1336" s="451"/>
      <c r="G1336" s="452">
        <f>G1335*10%</f>
        <v>848145</v>
      </c>
    </row>
    <row r="1337" spans="1:7" s="453" customFormat="1" ht="13.2">
      <c r="A1337" s="454" t="s">
        <v>1567</v>
      </c>
      <c r="B1337" s="491"/>
      <c r="C1337" s="443"/>
      <c r="D1337" s="444"/>
      <c r="E1337" s="444"/>
      <c r="F1337" s="455"/>
      <c r="G1337" s="456">
        <f>G1335+G1336</f>
        <v>9329595</v>
      </c>
    </row>
    <row r="1338" spans="1:7" s="460" customFormat="1" ht="13.2">
      <c r="A1338" s="457" t="s">
        <v>2752</v>
      </c>
      <c r="B1338" s="492"/>
      <c r="C1338" s="445"/>
      <c r="D1338" s="446"/>
      <c r="E1338" s="446"/>
      <c r="F1338" s="458"/>
      <c r="G1338" s="459">
        <f>G1337*5%</f>
        <v>466479.75</v>
      </c>
    </row>
    <row r="1339" spans="1:7" s="453" customFormat="1" ht="13.2">
      <c r="A1339" s="454" t="s">
        <v>1569</v>
      </c>
      <c r="B1339" s="491"/>
      <c r="C1339" s="443"/>
      <c r="D1339" s="444"/>
      <c r="E1339" s="444"/>
      <c r="F1339" s="455"/>
      <c r="G1339" s="461">
        <f>G1338+G1337</f>
        <v>9796074.75</v>
      </c>
    </row>
    <row r="1340" spans="1:7" s="460" customFormat="1" ht="13.8" thickBot="1">
      <c r="A1340" s="457" t="s">
        <v>2753</v>
      </c>
      <c r="B1340" s="492"/>
      <c r="C1340" s="445"/>
      <c r="D1340" s="447"/>
      <c r="E1340" s="447"/>
      <c r="F1340" s="462"/>
      <c r="G1340" s="463">
        <f>G1339*15%</f>
        <v>1469411.2124999999</v>
      </c>
    </row>
    <row r="1341" spans="1:7" s="453" customFormat="1" ht="13.8" thickBot="1">
      <c r="A1341" s="464" t="s">
        <v>1571</v>
      </c>
      <c r="B1341" s="493"/>
      <c r="C1341" s="448"/>
      <c r="D1341" s="449"/>
      <c r="E1341" s="449"/>
      <c r="F1341" s="465"/>
      <c r="G1341" s="466">
        <f>G1339+G1340</f>
        <v>11265485.9625</v>
      </c>
    </row>
    <row r="1342" spans="1:7" s="460" customFormat="1" ht="13.2">
      <c r="A1342" s="431"/>
      <c r="B1342" s="506"/>
      <c r="C1342" s="507"/>
      <c r="D1342" s="482"/>
      <c r="E1342" s="482"/>
      <c r="F1342" s="483"/>
      <c r="G1342" s="482"/>
    </row>
    <row r="1343" spans="1:7" s="460" customFormat="1" ht="13.2">
      <c r="A1343" s="431"/>
      <c r="B1343" s="506"/>
      <c r="C1343" s="507"/>
      <c r="D1343" s="482"/>
      <c r="E1343" s="482"/>
      <c r="F1343" s="483"/>
      <c r="G1343" s="482"/>
    </row>
    <row r="1344" spans="1:7" s="460" customFormat="1" ht="13.2">
      <c r="B1344" s="508"/>
      <c r="C1344" s="509"/>
      <c r="F1344" s="484"/>
    </row>
    <row r="1345" spans="1:7" s="460" customFormat="1" ht="13.2">
      <c r="B1345" s="508"/>
      <c r="C1345" s="509"/>
      <c r="F1345" s="484"/>
    </row>
    <row r="1346" spans="1:7" s="453" customFormat="1" ht="13.2">
      <c r="B1346" s="510"/>
      <c r="C1346" s="511"/>
      <c r="F1346" s="485"/>
    </row>
    <row r="1347" spans="1:7" s="453" customFormat="1" ht="13.2">
      <c r="B1347" s="510"/>
      <c r="C1347" s="511"/>
      <c r="F1347" s="485"/>
    </row>
    <row r="1348" spans="1:7" s="453" customFormat="1" ht="13.2">
      <c r="B1348" s="510"/>
      <c r="C1348" s="511"/>
      <c r="F1348" s="485"/>
    </row>
    <row r="1349" spans="1:7" s="453" customFormat="1" ht="13.2">
      <c r="B1349" s="510"/>
      <c r="C1349" s="511"/>
      <c r="F1349" s="485"/>
    </row>
    <row r="1350" spans="1:7" s="460" customFormat="1" ht="13.2">
      <c r="B1350" s="508"/>
      <c r="C1350" s="509"/>
      <c r="F1350" s="484"/>
    </row>
    <row r="1351" spans="1:7" s="460" customFormat="1" ht="13.2">
      <c r="A1351" s="512"/>
      <c r="B1351" s="506"/>
      <c r="C1351" s="513"/>
      <c r="D1351" s="486"/>
      <c r="E1351" s="486"/>
      <c r="F1351" s="487"/>
      <c r="G1351" s="430"/>
    </row>
    <row r="1352" spans="1:7" s="460" customFormat="1" ht="13.2">
      <c r="A1352" s="512"/>
      <c r="B1352" s="506"/>
      <c r="C1352" s="513"/>
      <c r="D1352" s="486"/>
      <c r="E1352" s="486"/>
      <c r="F1352" s="487"/>
      <c r="G1352" s="430"/>
    </row>
    <row r="1353" spans="1:7" s="460" customFormat="1" ht="13.2">
      <c r="A1353" s="512"/>
      <c r="B1353" s="506"/>
      <c r="C1353" s="513"/>
      <c r="D1353" s="486"/>
      <c r="E1353" s="486"/>
      <c r="F1353" s="487"/>
      <c r="G1353" s="430"/>
    </row>
    <row r="1354" spans="1:7" s="460" customFormat="1" ht="13.2">
      <c r="A1354" s="512"/>
      <c r="B1354" s="506"/>
      <c r="C1354" s="513"/>
      <c r="D1354" s="486"/>
      <c r="E1354" s="486"/>
      <c r="F1354" s="487"/>
      <c r="G1354" s="430"/>
    </row>
    <row r="1355" spans="1:7" s="460" customFormat="1" ht="13.2">
      <c r="A1355" s="512"/>
      <c r="B1355" s="506"/>
      <c r="C1355" s="513"/>
      <c r="D1355" s="486"/>
      <c r="E1355" s="486"/>
      <c r="F1355" s="487"/>
      <c r="G1355" s="430"/>
    </row>
    <row r="1356" spans="1:7" s="460" customFormat="1" ht="13.2">
      <c r="A1356" s="512"/>
      <c r="B1356" s="506"/>
      <c r="C1356" s="513"/>
      <c r="D1356" s="486"/>
      <c r="E1356" s="486"/>
      <c r="F1356" s="487"/>
      <c r="G1356" s="430"/>
    </row>
    <row r="1357" spans="1:7" s="460" customFormat="1" ht="13.2">
      <c r="A1357" s="512"/>
      <c r="B1357" s="506"/>
      <c r="C1357" s="513"/>
      <c r="D1357" s="486"/>
      <c r="E1357" s="486"/>
      <c r="F1357" s="487"/>
      <c r="G1357" s="430"/>
    </row>
    <row r="1358" spans="1:7" s="460" customFormat="1" ht="13.2">
      <c r="A1358" s="512"/>
      <c r="B1358" s="506"/>
      <c r="C1358" s="513"/>
      <c r="D1358" s="486"/>
      <c r="E1358" s="486"/>
      <c r="F1358" s="487"/>
      <c r="G1358" s="430"/>
    </row>
    <row r="1359" spans="1:7" s="460" customFormat="1" ht="13.2">
      <c r="A1359" s="512"/>
      <c r="B1359" s="506"/>
      <c r="C1359" s="513"/>
      <c r="D1359" s="486"/>
      <c r="E1359" s="486"/>
      <c r="F1359" s="487"/>
      <c r="G1359" s="430"/>
    </row>
    <row r="1360" spans="1:7" s="460" customFormat="1" ht="13.2">
      <c r="A1360" s="512"/>
      <c r="B1360" s="506"/>
      <c r="C1360" s="513"/>
      <c r="D1360" s="486"/>
      <c r="E1360" s="486"/>
      <c r="F1360" s="487"/>
      <c r="G1360" s="430"/>
    </row>
    <row r="1361" spans="1:7" s="460" customFormat="1" ht="13.2">
      <c r="A1361" s="512"/>
      <c r="B1361" s="506"/>
      <c r="C1361" s="513"/>
      <c r="D1361" s="486"/>
      <c r="E1361" s="486"/>
      <c r="F1361" s="487"/>
      <c r="G1361" s="430"/>
    </row>
    <row r="1362" spans="1:7" s="460" customFormat="1" ht="13.2">
      <c r="A1362" s="512"/>
      <c r="B1362" s="506"/>
      <c r="C1362" s="513"/>
      <c r="D1362" s="486"/>
      <c r="E1362" s="486"/>
      <c r="F1362" s="487"/>
      <c r="G1362" s="430"/>
    </row>
    <row r="1363" spans="1:7" s="460" customFormat="1" ht="13.2">
      <c r="A1363" s="512"/>
      <c r="B1363" s="506"/>
      <c r="C1363" s="513"/>
      <c r="D1363" s="486"/>
      <c r="E1363" s="486"/>
      <c r="F1363" s="487"/>
      <c r="G1363" s="430"/>
    </row>
    <row r="1364" spans="1:7" s="460" customFormat="1" ht="13.2">
      <c r="A1364" s="512"/>
      <c r="B1364" s="506"/>
      <c r="C1364" s="513"/>
      <c r="D1364" s="486"/>
      <c r="E1364" s="486"/>
      <c r="F1364" s="487"/>
      <c r="G1364" s="430"/>
    </row>
    <row r="1365" spans="1:7" s="460" customFormat="1" ht="13.2">
      <c r="A1365" s="512"/>
      <c r="B1365" s="506"/>
      <c r="C1365" s="513"/>
      <c r="D1365" s="486"/>
      <c r="E1365" s="486"/>
      <c r="F1365" s="487"/>
      <c r="G1365" s="430"/>
    </row>
    <row r="1366" spans="1:7" s="460" customFormat="1" ht="13.2">
      <c r="A1366" s="512"/>
      <c r="B1366" s="506"/>
      <c r="C1366" s="513"/>
      <c r="D1366" s="486"/>
      <c r="E1366" s="486"/>
      <c r="F1366" s="487"/>
      <c r="G1366" s="430"/>
    </row>
    <row r="1367" spans="1:7" s="460" customFormat="1" ht="13.2">
      <c r="A1367" s="512"/>
      <c r="B1367" s="506"/>
      <c r="C1367" s="513"/>
      <c r="D1367" s="486"/>
      <c r="E1367" s="486"/>
      <c r="F1367" s="487"/>
      <c r="G1367" s="430"/>
    </row>
    <row r="1368" spans="1:7" s="460" customFormat="1" ht="13.2">
      <c r="A1368" s="512"/>
      <c r="B1368" s="506"/>
      <c r="C1368" s="513"/>
      <c r="D1368" s="486"/>
      <c r="E1368" s="486"/>
      <c r="F1368" s="487"/>
      <c r="G1368" s="430"/>
    </row>
    <row r="1369" spans="1:7" s="460" customFormat="1" ht="13.2">
      <c r="A1369" s="512"/>
      <c r="B1369" s="506"/>
      <c r="C1369" s="513"/>
      <c r="D1369" s="486"/>
      <c r="E1369" s="486"/>
      <c r="F1369" s="487"/>
      <c r="G1369" s="430"/>
    </row>
    <row r="1370" spans="1:7" s="460" customFormat="1" ht="13.2">
      <c r="A1370" s="512"/>
      <c r="B1370" s="506"/>
      <c r="C1370" s="513"/>
      <c r="D1370" s="486"/>
      <c r="E1370" s="486"/>
      <c r="F1370" s="487"/>
      <c r="G1370" s="430"/>
    </row>
    <row r="1371" spans="1:7" s="460" customFormat="1" ht="13.2">
      <c r="A1371" s="512"/>
      <c r="B1371" s="506"/>
      <c r="C1371" s="513"/>
      <c r="D1371" s="486"/>
      <c r="E1371" s="486"/>
      <c r="F1371" s="487"/>
      <c r="G1371" s="430"/>
    </row>
    <row r="1372" spans="1:7" s="460" customFormat="1" ht="13.2">
      <c r="A1372" s="512"/>
      <c r="B1372" s="506"/>
      <c r="C1372" s="513"/>
      <c r="D1372" s="486"/>
      <c r="E1372" s="486"/>
      <c r="F1372" s="487"/>
      <c r="G1372" s="430"/>
    </row>
    <row r="1373" spans="1:7" s="460" customFormat="1" ht="13.2">
      <c r="A1373" s="512"/>
      <c r="B1373" s="506"/>
      <c r="C1373" s="513"/>
      <c r="D1373" s="486"/>
      <c r="E1373" s="486"/>
      <c r="F1373" s="487"/>
      <c r="G1373" s="430"/>
    </row>
    <row r="1374" spans="1:7" s="460" customFormat="1" ht="13.2">
      <c r="A1374" s="512"/>
      <c r="B1374" s="506"/>
      <c r="C1374" s="513"/>
      <c r="D1374" s="486"/>
      <c r="E1374" s="486"/>
      <c r="F1374" s="487"/>
      <c r="G1374" s="430"/>
    </row>
    <row r="1375" spans="1:7" s="460" customFormat="1" ht="13.2">
      <c r="A1375" s="512"/>
      <c r="B1375" s="506"/>
      <c r="C1375" s="513"/>
      <c r="D1375" s="486"/>
      <c r="E1375" s="486"/>
      <c r="F1375" s="487"/>
      <c r="G1375" s="430"/>
    </row>
    <row r="1376" spans="1:7" s="460" customFormat="1" ht="13.2">
      <c r="A1376" s="512"/>
      <c r="B1376" s="506"/>
      <c r="C1376" s="513"/>
      <c r="D1376" s="486"/>
      <c r="E1376" s="486"/>
      <c r="F1376" s="487"/>
      <c r="G1376" s="430"/>
    </row>
    <row r="1377" spans="1:7" s="460" customFormat="1" ht="13.2">
      <c r="A1377" s="512"/>
      <c r="B1377" s="506"/>
      <c r="C1377" s="513"/>
      <c r="D1377" s="486"/>
      <c r="E1377" s="486"/>
      <c r="F1377" s="487"/>
      <c r="G1377" s="430"/>
    </row>
  </sheetData>
  <mergeCells count="17">
    <mergeCell ref="A1:G1"/>
    <mergeCell ref="A1317:G1317"/>
    <mergeCell ref="A1326:F1326"/>
    <mergeCell ref="A1318:F1318"/>
    <mergeCell ref="A1319:F1319"/>
    <mergeCell ref="A1320:F1320"/>
    <mergeCell ref="A1321:F1321"/>
    <mergeCell ref="A1322:F1322"/>
    <mergeCell ref="A1323:F1323"/>
    <mergeCell ref="A1324:F1324"/>
    <mergeCell ref="A1325:F1325"/>
    <mergeCell ref="A1332:F1332"/>
    <mergeCell ref="A1327:F1327"/>
    <mergeCell ref="A1328:F1328"/>
    <mergeCell ref="A1329:F1329"/>
    <mergeCell ref="A1330:F1330"/>
    <mergeCell ref="A1331:F1331"/>
  </mergeCells>
  <conditionalFormatting sqref="C563:C570">
    <cfRule type="expression" priority="2">
      <formula>IF(OR(#REF!=0,#REF!=""),"SELECT PIPE",0)</formula>
    </cfRule>
  </conditionalFormatting>
  <conditionalFormatting sqref="C651">
    <cfRule type="expression" priority="3">
      <formula>IF(OR(#REF!=0,#REF!=""),"SELECT PIPE",0)</formula>
    </cfRule>
  </conditionalFormatting>
  <conditionalFormatting sqref="C918">
    <cfRule type="expression" priority="1">
      <formula>IF(OR(#REF!=0,#REF!=""),"SELECT PIPE",0)</formula>
    </cfRule>
  </conditionalFormatting>
  <pageMargins left="0.7" right="0.7" top="0.75" bottom="0.75" header="0.3" footer="0.3"/>
  <pageSetup paperSize="9" scale="79" orientation="portrait" r:id="rId1"/>
  <rowBreaks count="2" manualBreakCount="2">
    <brk id="53" max="16383" man="1"/>
    <brk id="1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F0060-BOQ</vt:lpstr>
      <vt:lpstr>Extras</vt:lpstr>
      <vt:lpstr>UNPRICED BOQ</vt:lpstr>
      <vt:lpstr>'F0060-BOQ'!Print_Area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Wiseman Sibiya</cp:lastModifiedBy>
  <cp:lastPrinted>2023-07-25T14:21:48Z</cp:lastPrinted>
  <dcterms:created xsi:type="dcterms:W3CDTF">2010-05-14T12:32:18Z</dcterms:created>
  <dcterms:modified xsi:type="dcterms:W3CDTF">2023-07-25T14:22:44Z</dcterms:modified>
</cp:coreProperties>
</file>