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codeName="ThisWorkbook" defaultThemeVersion="124226"/>
  <mc:AlternateContent xmlns:mc="http://schemas.openxmlformats.org/markup-compatibility/2006">
    <mc:Choice Requires="x15">
      <x15ac:absPath xmlns:x15ac="http://schemas.microsoft.com/office/spreadsheetml/2010/11/ac" url="F:\_Midvaal\VE 1201-0 Savanna City SwS (Eskom)\T - TENDER\1 TENDER\"/>
    </mc:Choice>
  </mc:AlternateContent>
  <xr:revisionPtr revIDLastSave="0" documentId="13_ncr:1_{41C0DF17-A079-4179-9150-AB338A424777}" xr6:coauthVersionLast="47" xr6:coauthVersionMax="47" xr10:uidLastSave="{00000000-0000-0000-0000-000000000000}"/>
  <bookViews>
    <workbookView xWindow="-120" yWindow="-120" windowWidth="29040" windowHeight="15840" tabRatio="1000" xr2:uid="{00000000-000D-0000-FFFF-FFFF00000000}"/>
  </bookViews>
  <sheets>
    <sheet name="LIST A - P&amp;G" sheetId="40" r:id="rId1"/>
    <sheet name="LIST C - EARTHMAT" sheetId="19" r:id="rId2"/>
    <sheet name="LIST D - SUBSTATION FENCING" sheetId="20" r:id="rId3"/>
    <sheet name="LIST E - CIVIL WORKS " sheetId="21" r:id="rId4"/>
    <sheet name="LIST F - BUILDING" sheetId="38" r:id="rId5"/>
    <sheet name="LIST G - STEELWORK" sheetId="22" r:id="rId6"/>
    <sheet name="SUMMARY" sheetId="7" r:id="rId7"/>
  </sheets>
  <definedNames>
    <definedName name="_xlnm._FilterDatabase" localSheetId="3" hidden="1">'LIST E - CIVIL WORKS '!$A$5:$H$8</definedName>
    <definedName name="_xlnm._FilterDatabase" localSheetId="4" hidden="1">'LIST F - BUILDING'!$A$5:$I$440</definedName>
    <definedName name="_xlnm.Print_Area" localSheetId="0">'LIST A - P&amp;G'!$A$1:$G$100</definedName>
    <definedName name="_xlnm.Print_Area" localSheetId="1">'LIST C - EARTHMAT'!$A$1:$H$66</definedName>
    <definedName name="_xlnm.Print_Area" localSheetId="3">'LIST E - CIVIL WORKS '!$A$1:$H$186</definedName>
    <definedName name="_xlnm.Print_Area" localSheetId="4">'LIST F - BUILDING'!$A$1:$H$440</definedName>
    <definedName name="_xlnm.Print_Area" localSheetId="5">'LIST G - STEELWORK'!$A$1:$H$35</definedName>
    <definedName name="_xlnm.Print_Area" localSheetId="6">SUMMARY!$A$1:$D$16</definedName>
    <definedName name="_xlnm.Print_Titles" localSheetId="0">'LIST A - P&amp;G'!$1:$5</definedName>
    <definedName name="_xlnm.Print_Titles" localSheetId="1">'LIST C - EARTHMAT'!$1:$5</definedName>
    <definedName name="_xlnm.Print_Titles" localSheetId="2">'LIST D - SUBSTATION FENCING'!$1:$5</definedName>
    <definedName name="_xlnm.Print_Titles" localSheetId="3">'LIST E - CIVIL WORKS '!$1:$5</definedName>
    <definedName name="_xlnm.Print_Titles" localSheetId="4">'LIST F - BUILDING'!$1:$5</definedName>
    <definedName name="_xlnm.Print_Titles" localSheetId="5">'LIST G - STEELWORK'!$1:$5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 i="7" l="1"/>
  <c r="H10" i="22"/>
  <c r="H11" i="22"/>
  <c r="H12" i="22"/>
  <c r="H13" i="22"/>
  <c r="H14" i="22"/>
  <c r="H15" i="22"/>
  <c r="H17" i="22"/>
  <c r="H18" i="22"/>
  <c r="H20" i="22"/>
  <c r="H21" i="22"/>
  <c r="H23" i="22"/>
  <c r="H24" i="22"/>
  <c r="H25" i="22"/>
  <c r="H26" i="22"/>
  <c r="H27" i="22"/>
  <c r="H28" i="22"/>
  <c r="H29" i="22"/>
  <c r="H30" i="22"/>
  <c r="H31" i="22"/>
  <c r="H32" i="22"/>
  <c r="H33" i="22"/>
  <c r="H9" i="22"/>
  <c r="H424" i="38"/>
  <c r="H423" i="38"/>
  <c r="H419" i="38"/>
  <c r="H418" i="38"/>
  <c r="H417" i="38"/>
  <c r="H413" i="38"/>
  <c r="H411" i="38"/>
  <c r="H407" i="38"/>
  <c r="H403" i="38"/>
  <c r="H397" i="38"/>
  <c r="H395" i="38"/>
  <c r="H390" i="38"/>
  <c r="H389" i="38"/>
  <c r="H385" i="38"/>
  <c r="H384" i="38"/>
  <c r="H383" i="38"/>
  <c r="H382" i="38"/>
  <c r="H381" i="38"/>
  <c r="H376" i="38"/>
  <c r="H371" i="38"/>
  <c r="H368" i="38"/>
  <c r="H367" i="38"/>
  <c r="H366" i="38"/>
  <c r="H362" i="38"/>
  <c r="H358" i="38"/>
  <c r="H353" i="38"/>
  <c r="H352" i="38"/>
  <c r="H351" i="38"/>
  <c r="H347" i="38"/>
  <c r="H345" i="38"/>
  <c r="H344" i="38"/>
  <c r="H340" i="38"/>
  <c r="H338" i="38"/>
  <c r="H337" i="38"/>
  <c r="H330" i="38"/>
  <c r="H329" i="38"/>
  <c r="H328" i="38"/>
  <c r="H327" i="38"/>
  <c r="H325" i="38"/>
  <c r="H323" i="38"/>
  <c r="H319" i="38"/>
  <c r="H314" i="38"/>
  <c r="H313" i="38"/>
  <c r="H311" i="38"/>
  <c r="H307" i="38"/>
  <c r="H305" i="38"/>
  <c r="H304" i="38"/>
  <c r="H303" i="38"/>
  <c r="H302" i="38"/>
  <c r="H298" i="38"/>
  <c r="H294" i="38"/>
  <c r="H293" i="38"/>
  <c r="H289" i="38"/>
  <c r="H288" i="38"/>
  <c r="H286" i="38"/>
  <c r="H285" i="38"/>
  <c r="H283" i="38"/>
  <c r="H279" i="38"/>
  <c r="H278" i="38"/>
  <c r="H277" i="38"/>
  <c r="H274" i="38"/>
  <c r="H268" i="38"/>
  <c r="H264" i="38"/>
  <c r="H263" i="38"/>
  <c r="H262" i="38"/>
  <c r="H261" i="38"/>
  <c r="H260" i="38"/>
  <c r="H254" i="38"/>
  <c r="H253" i="38"/>
  <c r="H252" i="38"/>
  <c r="H251" i="38"/>
  <c r="H247" i="38"/>
  <c r="H243" i="38"/>
  <c r="H241" i="38"/>
  <c r="H240" i="38"/>
  <c r="H235" i="38"/>
  <c r="H234" i="38"/>
  <c r="H232" i="38"/>
  <c r="H228" i="38"/>
  <c r="H226" i="38"/>
  <c r="H224" i="38"/>
  <c r="H222" i="38"/>
  <c r="H220" i="38"/>
  <c r="H219" i="38"/>
  <c r="H217" i="38"/>
  <c r="H215" i="38"/>
  <c r="H214" i="38"/>
  <c r="H212" i="38"/>
  <c r="H210" i="38"/>
  <c r="H209" i="38"/>
  <c r="H208" i="38"/>
  <c r="H207" i="38"/>
  <c r="H206" i="38"/>
  <c r="H201" i="38"/>
  <c r="H200" i="38"/>
  <c r="H195" i="38"/>
  <c r="H194" i="38"/>
  <c r="H189" i="38"/>
  <c r="H188" i="38"/>
  <c r="H184" i="38"/>
  <c r="H180" i="38"/>
  <c r="H178" i="38"/>
  <c r="H177" i="38"/>
  <c r="H173" i="38"/>
  <c r="H172" i="38"/>
  <c r="H171" i="38"/>
  <c r="H170" i="38"/>
  <c r="H168" i="38"/>
  <c r="H167" i="38"/>
  <c r="H166" i="38"/>
  <c r="H164" i="38"/>
  <c r="H163" i="38"/>
  <c r="H161" i="38"/>
  <c r="H157" i="38"/>
  <c r="H155" i="38"/>
  <c r="H153" i="38"/>
  <c r="H152" i="38"/>
  <c r="H150" i="38"/>
  <c r="H148" i="38"/>
  <c r="H144" i="38"/>
  <c r="H140" i="38"/>
  <c r="H136" i="38"/>
  <c r="H134" i="38"/>
  <c r="H133" i="38"/>
  <c r="H132" i="38"/>
  <c r="H128" i="38"/>
  <c r="H127" i="38"/>
  <c r="H123" i="38"/>
  <c r="H122" i="38"/>
  <c r="H119" i="38"/>
  <c r="H117" i="38"/>
  <c r="H115" i="38"/>
  <c r="H114" i="38"/>
  <c r="H112" i="38"/>
  <c r="H111" i="38"/>
  <c r="H110" i="38"/>
  <c r="H109" i="38"/>
  <c r="H108" i="38"/>
  <c r="H104" i="38"/>
  <c r="H99" i="38"/>
  <c r="H95" i="38"/>
  <c r="H93" i="38"/>
  <c r="H91" i="38"/>
  <c r="H90" i="38"/>
  <c r="H88" i="38"/>
  <c r="H86" i="38"/>
  <c r="H83" i="38"/>
  <c r="H82" i="38"/>
  <c r="H81" i="38"/>
  <c r="H80" i="38"/>
  <c r="H76" i="38"/>
  <c r="H75" i="38"/>
  <c r="H73" i="38"/>
  <c r="H72" i="38"/>
  <c r="H68" i="38"/>
  <c r="H66" i="38"/>
  <c r="H62" i="38"/>
  <c r="H60" i="38"/>
  <c r="H59" i="38"/>
  <c r="H58" i="38"/>
  <c r="H55" i="38"/>
  <c r="H50" i="38"/>
  <c r="H49" i="38"/>
  <c r="H45" i="38"/>
  <c r="H43" i="38"/>
  <c r="H42" i="38"/>
  <c r="H40" i="38"/>
  <c r="H39" i="38"/>
  <c r="H37" i="38"/>
  <c r="H35" i="38"/>
  <c r="H34" i="38"/>
  <c r="H32" i="38"/>
  <c r="H31" i="38"/>
  <c r="H27" i="38"/>
  <c r="H25" i="38"/>
  <c r="H23" i="38"/>
  <c r="H21" i="38"/>
  <c r="H20" i="38"/>
  <c r="H18" i="38"/>
  <c r="H17" i="38"/>
  <c r="H16" i="38"/>
  <c r="H11" i="38"/>
  <c r="H12" i="38"/>
  <c r="H13" i="38"/>
  <c r="H14" i="38"/>
  <c r="H10" i="38"/>
  <c r="H12" i="21"/>
  <c r="H15" i="21"/>
  <c r="H20" i="21"/>
  <c r="H22" i="21"/>
  <c r="H24" i="21"/>
  <c r="H25" i="21"/>
  <c r="H27" i="21"/>
  <c r="H29" i="21"/>
  <c r="H32" i="21"/>
  <c r="H33" i="21"/>
  <c r="H34" i="21"/>
  <c r="H35" i="21"/>
  <c r="H37" i="21"/>
  <c r="H64" i="21"/>
  <c r="H66" i="21"/>
  <c r="H69" i="21"/>
  <c r="H70" i="21"/>
  <c r="H71" i="21"/>
  <c r="H72" i="21"/>
  <c r="H74" i="21"/>
  <c r="H75" i="21"/>
  <c r="H76" i="21"/>
  <c r="H83" i="21"/>
  <c r="H84" i="21"/>
  <c r="H85" i="21"/>
  <c r="H86" i="21"/>
  <c r="H87" i="21"/>
  <c r="H88" i="21"/>
  <c r="H89" i="21"/>
  <c r="H90" i="21"/>
  <c r="H91" i="21"/>
  <c r="H92" i="21"/>
  <c r="H93" i="21"/>
  <c r="H94" i="21"/>
  <c r="H95" i="21"/>
  <c r="H96" i="21"/>
  <c r="H98" i="21"/>
  <c r="H99" i="21"/>
  <c r="H100" i="21"/>
  <c r="H101" i="21"/>
  <c r="H102" i="21"/>
  <c r="H103" i="21"/>
  <c r="H108" i="21"/>
  <c r="H109" i="21"/>
  <c r="H111" i="21"/>
  <c r="H112" i="21"/>
  <c r="H113" i="21"/>
  <c r="H115" i="21"/>
  <c r="H116" i="21"/>
  <c r="H117" i="21"/>
  <c r="H118" i="21"/>
  <c r="H123" i="21"/>
  <c r="H124" i="21"/>
  <c r="H126" i="21"/>
  <c r="H127" i="21"/>
  <c r="H130" i="21"/>
  <c r="H134" i="21"/>
  <c r="H139" i="21"/>
  <c r="H140" i="21"/>
  <c r="H142" i="21"/>
  <c r="H143" i="21"/>
  <c r="H145" i="21"/>
  <c r="H146" i="21"/>
  <c r="H148" i="21"/>
  <c r="H149" i="21"/>
  <c r="H151" i="21"/>
  <c r="H153" i="21"/>
  <c r="H154" i="21"/>
  <c r="H156" i="21"/>
  <c r="H158" i="21"/>
  <c r="H159" i="21"/>
  <c r="H162" i="21"/>
  <c r="H166" i="21"/>
  <c r="H169" i="21"/>
  <c r="H171" i="21"/>
  <c r="H8" i="21"/>
  <c r="H9" i="20"/>
  <c r="H10" i="20"/>
  <c r="H12" i="20"/>
  <c r="H13" i="20"/>
  <c r="H14" i="20"/>
  <c r="H15" i="20"/>
  <c r="H16" i="20"/>
  <c r="H17" i="20"/>
  <c r="H19" i="20"/>
  <c r="H20" i="20"/>
  <c r="H22" i="20"/>
  <c r="H24" i="20"/>
  <c r="H28" i="20"/>
  <c r="H29" i="20"/>
  <c r="H30" i="20"/>
  <c r="H31" i="20"/>
  <c r="H32" i="20"/>
  <c r="H33" i="20"/>
  <c r="H34" i="20"/>
  <c r="H35" i="20"/>
  <c r="H36" i="20"/>
  <c r="H37" i="20"/>
  <c r="H8" i="20"/>
  <c r="H25" i="19"/>
  <c r="H26" i="19"/>
  <c r="H27" i="19"/>
  <c r="H28" i="19"/>
  <c r="H29" i="19"/>
  <c r="H30" i="19"/>
  <c r="H31" i="19"/>
  <c r="H34" i="19"/>
  <c r="H36" i="19"/>
  <c r="H37" i="19"/>
  <c r="H38" i="19"/>
  <c r="H40" i="19"/>
  <c r="H44" i="19"/>
  <c r="H51" i="19"/>
  <c r="H52" i="19"/>
  <c r="H24" i="19"/>
  <c r="H22" i="19"/>
  <c r="H21" i="19"/>
  <c r="H20" i="19"/>
  <c r="H19" i="19"/>
  <c r="H18" i="19"/>
  <c r="H17" i="19"/>
  <c r="H14" i="19"/>
  <c r="H13" i="19"/>
  <c r="H12" i="19"/>
  <c r="H8" i="19"/>
  <c r="E53" i="40"/>
  <c r="E54" i="40" s="1"/>
  <c r="E55" i="40" s="1"/>
  <c r="E56" i="40" s="1"/>
  <c r="E57" i="40" s="1"/>
  <c r="E58" i="40" s="1"/>
  <c r="E59" i="40" s="1"/>
  <c r="E60" i="40" s="1"/>
  <c r="E61" i="40" s="1"/>
  <c r="E62" i="40" s="1"/>
  <c r="E63" i="40" s="1"/>
  <c r="E64" i="40" s="1"/>
  <c r="E65" i="40" s="1"/>
  <c r="E66" i="40" s="1"/>
  <c r="E67" i="40" s="1"/>
  <c r="E69" i="40" s="1"/>
  <c r="E71" i="40" s="1"/>
  <c r="E73" i="40" s="1"/>
  <c r="E76" i="40" s="1"/>
  <c r="E77" i="40" s="1"/>
  <c r="E78" i="40" s="1"/>
  <c r="G7" i="40" l="1"/>
  <c r="G10" i="40"/>
  <c r="G11" i="40"/>
  <c r="G12" i="40"/>
  <c r="G13" i="40"/>
  <c r="G14" i="40"/>
  <c r="G15" i="40"/>
  <c r="G16" i="40"/>
  <c r="G17" i="40"/>
  <c r="G18" i="40"/>
  <c r="G19" i="40"/>
  <c r="G20" i="40"/>
  <c r="G21" i="40"/>
  <c r="G22" i="40"/>
  <c r="G24" i="40"/>
  <c r="G25" i="40" s="1"/>
  <c r="G26" i="40"/>
  <c r="G27" i="40"/>
  <c r="G28" i="40"/>
  <c r="G29" i="40"/>
  <c r="G30" i="40"/>
  <c r="G31" i="40"/>
  <c r="G32" i="40"/>
  <c r="G33" i="40"/>
  <c r="G34" i="40"/>
  <c r="G35" i="40"/>
  <c r="G36" i="40"/>
  <c r="G37" i="40"/>
  <c r="G38" i="40"/>
  <c r="G39" i="40"/>
  <c r="G40" i="40"/>
  <c r="G41" i="40"/>
  <c r="G42" i="40"/>
  <c r="G43" i="40"/>
  <c r="G44" i="40"/>
  <c r="G45" i="40"/>
  <c r="G46" i="40"/>
  <c r="G47" i="40"/>
  <c r="G48" i="40"/>
  <c r="G49" i="40"/>
  <c r="G50" i="40"/>
  <c r="G51" i="40"/>
  <c r="G52" i="40"/>
  <c r="G53" i="40"/>
  <c r="G54" i="40"/>
  <c r="G55" i="40"/>
  <c r="G56" i="40"/>
  <c r="G57" i="40"/>
  <c r="G58" i="40"/>
  <c r="G59" i="40"/>
  <c r="G60" i="40"/>
  <c r="G61" i="40"/>
  <c r="G62" i="40"/>
  <c r="G63" i="40"/>
  <c r="G64" i="40"/>
  <c r="G65" i="40"/>
  <c r="G66" i="40"/>
  <c r="G67" i="40"/>
  <c r="G68" i="40" s="1"/>
  <c r="G69" i="40"/>
  <c r="G70" i="40" s="1"/>
  <c r="G71" i="40"/>
  <c r="G72" i="40" s="1"/>
  <c r="G73" i="40"/>
  <c r="G74" i="40"/>
  <c r="G75" i="40"/>
  <c r="G76" i="40"/>
  <c r="G77" i="40"/>
  <c r="G78" i="40"/>
  <c r="G79" i="40"/>
  <c r="G80" i="40"/>
  <c r="G81" i="40"/>
  <c r="G82" i="40"/>
  <c r="G83" i="40"/>
  <c r="G84" i="40"/>
  <c r="G85" i="40"/>
  <c r="G86" i="40"/>
  <c r="D5" i="7" l="1"/>
  <c r="A16" i="7" l="1"/>
  <c r="H15" i="38"/>
  <c r="H19" i="38"/>
  <c r="H22" i="38"/>
  <c r="H24" i="38"/>
  <c r="H26" i="38"/>
  <c r="H29" i="38"/>
  <c r="H30" i="38"/>
  <c r="H33" i="38"/>
  <c r="H41" i="38"/>
  <c r="H44" i="38"/>
  <c r="H47" i="38"/>
  <c r="H48" i="38"/>
  <c r="H52" i="38"/>
  <c r="H53" i="38"/>
  <c r="H54" i="38"/>
  <c r="H56" i="38"/>
  <c r="H57" i="38"/>
  <c r="H61" i="38"/>
  <c r="H64" i="38"/>
  <c r="H65" i="38"/>
  <c r="H70" i="38"/>
  <c r="H71" i="38"/>
  <c r="H74" i="38"/>
  <c r="H78" i="38"/>
  <c r="H79" i="38"/>
  <c r="H85" i="38"/>
  <c r="H87" i="38"/>
  <c r="H89" i="38"/>
  <c r="H92" i="38"/>
  <c r="H94" i="38"/>
  <c r="H97" i="38"/>
  <c r="H98" i="38"/>
  <c r="H107" i="38"/>
  <c r="H113" i="38"/>
  <c r="H116" i="38"/>
  <c r="H118" i="38"/>
  <c r="H120" i="38"/>
  <c r="H121" i="38"/>
  <c r="H124" i="38"/>
  <c r="H125" i="38"/>
  <c r="H126" i="38"/>
  <c r="H130" i="38"/>
  <c r="H131" i="38"/>
  <c r="H135" i="38"/>
  <c r="H138" i="38"/>
  <c r="H139" i="38"/>
  <c r="H142" i="38"/>
  <c r="H143" i="38"/>
  <c r="H146" i="38"/>
  <c r="H147" i="38"/>
  <c r="H149" i="38"/>
  <c r="H151" i="38"/>
  <c r="H154" i="38"/>
  <c r="H156" i="38"/>
  <c r="H159" i="38"/>
  <c r="H160" i="38"/>
  <c r="H162" i="38"/>
  <c r="H165" i="38"/>
  <c r="H169" i="38"/>
  <c r="H175" i="38"/>
  <c r="H176" i="38"/>
  <c r="H179" i="38"/>
  <c r="H182" i="38"/>
  <c r="H183" i="38"/>
  <c r="H186" i="38"/>
  <c r="H187" i="38"/>
  <c r="H211" i="38"/>
  <c r="H213" i="38"/>
  <c r="H216" i="38"/>
  <c r="H218" i="38"/>
  <c r="H221" i="38"/>
  <c r="H223" i="38"/>
  <c r="H225" i="38"/>
  <c r="H227" i="38"/>
  <c r="H230" i="38"/>
  <c r="H231" i="38"/>
  <c r="H233" i="38"/>
  <c r="H242" i="38"/>
  <c r="H245" i="38"/>
  <c r="H246" i="38"/>
  <c r="H249" i="38"/>
  <c r="H250" i="38"/>
  <c r="H259" i="38"/>
  <c r="H275" i="38"/>
  <c r="H276" i="38"/>
  <c r="H281" i="38"/>
  <c r="H282" i="38"/>
  <c r="H284" i="38"/>
  <c r="H287" i="38"/>
  <c r="H292" i="38"/>
  <c r="H296" i="38"/>
  <c r="H297" i="38"/>
  <c r="H300" i="38"/>
  <c r="H301" i="38"/>
  <c r="H306" i="38"/>
  <c r="H309" i="38"/>
  <c r="H310" i="38"/>
  <c r="H312" i="38"/>
  <c r="H316" i="38"/>
  <c r="H317" i="38"/>
  <c r="H318" i="38"/>
  <c r="H321" i="38"/>
  <c r="H322" i="38"/>
  <c r="H324" i="38"/>
  <c r="H326" i="38"/>
  <c r="H332" i="38"/>
  <c r="H339" i="38"/>
  <c r="H342" i="38"/>
  <c r="H343" i="38"/>
  <c r="H346" i="38"/>
  <c r="H349" i="38"/>
  <c r="H350" i="38"/>
  <c r="H364" i="38"/>
  <c r="H365" i="38"/>
  <c r="H369" i="38"/>
  <c r="H370" i="38"/>
  <c r="H387" i="38"/>
  <c r="H388" i="38"/>
  <c r="H405" i="38"/>
  <c r="H406" i="38"/>
  <c r="H409" i="38"/>
  <c r="H410" i="38"/>
  <c r="H412" i="38"/>
  <c r="H415" i="38"/>
  <c r="H416" i="38"/>
  <c r="H421" i="38"/>
  <c r="H422" i="38"/>
  <c r="H440" i="38" l="1"/>
  <c r="D9" i="7" s="1"/>
  <c r="B10" i="7"/>
  <c r="B9" i="7"/>
  <c r="E16" i="19" l="1"/>
  <c r="H16" i="19" s="1"/>
  <c r="E97" i="21"/>
  <c r="H97" i="21" s="1"/>
  <c r="E21" i="20"/>
  <c r="H21" i="20" s="1"/>
  <c r="E11" i="20"/>
  <c r="H11" i="20" s="1"/>
  <c r="E18" i="20"/>
  <c r="H18" i="20" s="1"/>
  <c r="E15" i="19"/>
  <c r="H15" i="19" l="1"/>
  <c r="E35" i="19"/>
  <c r="H35" i="19" s="1"/>
  <c r="E23" i="20"/>
  <c r="H23" i="20" s="1"/>
  <c r="H65" i="20" s="1"/>
  <c r="D7" i="7" s="1"/>
  <c r="E59" i="21"/>
  <c r="H59" i="21" s="1"/>
  <c r="E57" i="21"/>
  <c r="H57" i="21" s="1"/>
  <c r="E56" i="21"/>
  <c r="H56" i="21" s="1"/>
  <c r="E55" i="21"/>
  <c r="H55" i="21" s="1"/>
  <c r="E54" i="21"/>
  <c r="H54" i="21" s="1"/>
  <c r="E51" i="21"/>
  <c r="H51" i="21" s="1"/>
  <c r="E49" i="21"/>
  <c r="H49" i="21" s="1"/>
  <c r="E47" i="21"/>
  <c r="H47" i="21" s="1"/>
  <c r="E46" i="21"/>
  <c r="H46" i="21" s="1"/>
  <c r="E44" i="21"/>
  <c r="H44" i="21" s="1"/>
  <c r="E42" i="21"/>
  <c r="H42" i="21" s="1"/>
  <c r="H186" i="21" l="1"/>
  <c r="D8" i="7" s="1"/>
  <c r="E39" i="19"/>
  <c r="H39" i="19" s="1"/>
  <c r="E45" i="19"/>
  <c r="E16" i="22"/>
  <c r="H16" i="22" s="1"/>
  <c r="E19" i="22"/>
  <c r="H19" i="22" s="1"/>
  <c r="E22" i="22"/>
  <c r="H22" i="22" s="1"/>
  <c r="B8" i="7"/>
  <c r="B7" i="7"/>
  <c r="B6" i="7"/>
  <c r="H35" i="22" l="1"/>
  <c r="D10" i="7" s="1"/>
  <c r="E47" i="19"/>
  <c r="H47" i="19" s="1"/>
  <c r="H45" i="19"/>
  <c r="H66" i="19" s="1"/>
  <c r="D6" i="7" s="1"/>
  <c r="D11" i="7" l="1"/>
</calcChain>
</file>

<file path=xl/sharedStrings.xml><?xml version="1.0" encoding="utf-8"?>
<sst xmlns="http://schemas.openxmlformats.org/spreadsheetml/2006/main" count="1952" uniqueCount="1197">
  <si>
    <t>BILL OF QUANTITIES</t>
  </si>
  <si>
    <t>LIST A:  PRELIMINARY AND GENERAL</t>
  </si>
  <si>
    <t>Sum</t>
  </si>
  <si>
    <t>1.2.1</t>
  </si>
  <si>
    <t>1.2.2</t>
  </si>
  <si>
    <t>1.2.3</t>
  </si>
  <si>
    <t>1.2.4</t>
  </si>
  <si>
    <t>1.2.5</t>
  </si>
  <si>
    <t>m</t>
  </si>
  <si>
    <t>DESCRIPTION</t>
  </si>
  <si>
    <t>ITEM</t>
  </si>
  <si>
    <t>UNIT</t>
  </si>
  <si>
    <t>TOTAL</t>
  </si>
  <si>
    <t>1.3.1</t>
  </si>
  <si>
    <t>1.3.2</t>
  </si>
  <si>
    <t>1.3.3</t>
  </si>
  <si>
    <t>1.3.4</t>
  </si>
  <si>
    <t>1.3.5</t>
  </si>
  <si>
    <t>SUBTOTAL CARRIED TO ITEM 1 OF SUMMARY</t>
  </si>
  <si>
    <t>m²</t>
  </si>
  <si>
    <t>m³</t>
  </si>
  <si>
    <t>UNIT
LABOUR
RATE</t>
  </si>
  <si>
    <t>INSTALLATION OF EARTH GRID</t>
  </si>
  <si>
    <t>50 mm x 3 mm flat copper for earth tails connected to the earth grid and equipment foundation.</t>
  </si>
  <si>
    <t>50 mm x 3 mm flat copper for earth tails to the fence and fence corner gate post (CGP).</t>
  </si>
  <si>
    <t>Main earth grid bonding 10 mm round to 10 mm round.</t>
  </si>
  <si>
    <t>Each</t>
  </si>
  <si>
    <t>Main earth bonding to earth tails diameter 10 mm to 50 x 3 mm flat.</t>
  </si>
  <si>
    <t>Excavation</t>
  </si>
  <si>
    <t>i) 10 mm round copper.</t>
  </si>
  <si>
    <t>ii)  50 mm x 3 mm flat copper</t>
  </si>
  <si>
    <t>CIVIL WORKS</t>
  </si>
  <si>
    <t>ERECTION OF STEELWORK</t>
  </si>
  <si>
    <t>Manufacture, supply and install equipment support for the following:</t>
  </si>
  <si>
    <t>BILL OF QUANTITIES - SUMMARY</t>
  </si>
  <si>
    <t>DESCRIPTION OF THE ITEM</t>
  </si>
  <si>
    <t>PAGE</t>
  </si>
  <si>
    <t>ITEM
NO</t>
  </si>
  <si>
    <t>PRICE</t>
  </si>
  <si>
    <t>1.3.6</t>
  </si>
  <si>
    <t>Set</t>
  </si>
  <si>
    <t>Sacrificial earth anode</t>
  </si>
  <si>
    <t>SUBTOTAL A</t>
  </si>
  <si>
    <t>SUBTOTAL B</t>
  </si>
  <si>
    <t>TOTAL TENDER PRICES (Incl VAT) 
(Carried forward to Page 2.2 of tender document)</t>
  </si>
  <si>
    <t>5240s11</t>
  </si>
  <si>
    <t>Flat tail bonding 50 x 3 mm to equal potential foot plates</t>
  </si>
  <si>
    <t>132 kV Isolator support with equal potential foot plates for switching</t>
  </si>
  <si>
    <t>Equal potential foot plates</t>
  </si>
  <si>
    <t>2-WT-1362</t>
  </si>
  <si>
    <t>SUBTOTAL CARRIED TO ITEM 3 OF SUMMARY</t>
  </si>
  <si>
    <t>SUBTOTAL CARRIED TO ITEM 5 OF SUMMARY</t>
  </si>
  <si>
    <t xml:space="preserve">Sum </t>
  </si>
  <si>
    <t>General</t>
  </si>
  <si>
    <t>SANS
1200</t>
  </si>
  <si>
    <t>5206s2G</t>
  </si>
  <si>
    <t>5202s2A</t>
  </si>
  <si>
    <t>5219s4</t>
  </si>
  <si>
    <t>5206s2C</t>
  </si>
  <si>
    <t>5206s2H</t>
  </si>
  <si>
    <t>132 kV CT - 2.5m Medium Equipment Lattice Support</t>
  </si>
  <si>
    <t>132 kV CT - Medium Equipment Lattice Support Cap "M1"</t>
  </si>
  <si>
    <t>132 kV Circuit Breaker Support</t>
  </si>
  <si>
    <t>5200s2A</t>
  </si>
  <si>
    <t>Busbar - Medium Equipment Lattice Support Cap "M1"</t>
  </si>
  <si>
    <t>11 kV NECRT Support</t>
  </si>
  <si>
    <t>5207s2A</t>
  </si>
  <si>
    <t>14 m Lighting / Lighting mast including lighting attachment</t>
  </si>
  <si>
    <t>5217s2B</t>
  </si>
  <si>
    <t>each</t>
  </si>
  <si>
    <t>88 kV VT - Medium Equipment Lattice Support Cap "M1"</t>
  </si>
  <si>
    <t>3.2.1</t>
  </si>
  <si>
    <t>3.2.2</t>
  </si>
  <si>
    <t>3.2.3</t>
  </si>
  <si>
    <t>3.2.4</t>
  </si>
  <si>
    <t>3.2.5</t>
  </si>
  <si>
    <t>3.3.1</t>
  </si>
  <si>
    <t>3.4.1</t>
  </si>
  <si>
    <t>5.1.1</t>
  </si>
  <si>
    <t>7.1.1</t>
  </si>
  <si>
    <t>7.1.2</t>
  </si>
  <si>
    <t>7.1.3</t>
  </si>
  <si>
    <t>8.3.2</t>
  </si>
  <si>
    <t>LIST C:  EARTHMAT</t>
  </si>
  <si>
    <t>LIST E:  CIVIL WORKS</t>
  </si>
  <si>
    <t>132 / 11kV PI/CE Support</t>
  </si>
  <si>
    <t>1200 A</t>
  </si>
  <si>
    <t>6.1.1</t>
  </si>
  <si>
    <t>6.1.2</t>
  </si>
  <si>
    <t>6.1.3</t>
  </si>
  <si>
    <t>6.1.4</t>
  </si>
  <si>
    <t>6.1.5</t>
  </si>
  <si>
    <t>6.1.6</t>
  </si>
  <si>
    <t>Shark Tooth Spike 100mm x 1.65m length Galvanized</t>
  </si>
  <si>
    <t>LIST D:  SUBSTATION FENCING</t>
  </si>
  <si>
    <t>Unauthorised Entry and Interfering</t>
  </si>
  <si>
    <t>Substation name &amp; owner at all gates i.e. "Eskom - Savanna City S/S", "Midvaal - Savanna City S/S"</t>
  </si>
  <si>
    <t>6.1.7</t>
  </si>
  <si>
    <t>6.1.8</t>
  </si>
  <si>
    <t>6.1.9</t>
  </si>
  <si>
    <t>7.1.4</t>
  </si>
  <si>
    <t>7.1.5</t>
  </si>
  <si>
    <t>7.1.6</t>
  </si>
  <si>
    <t>7.1.7</t>
  </si>
  <si>
    <t>7.1.8</t>
  </si>
  <si>
    <t>7.1.9</t>
  </si>
  <si>
    <t>7.1.10</t>
  </si>
  <si>
    <t>7.1.11</t>
  </si>
  <si>
    <t>7.1.12</t>
  </si>
  <si>
    <t>7.1.13</t>
  </si>
  <si>
    <t>7.1.14</t>
  </si>
  <si>
    <t>7.1.15</t>
  </si>
  <si>
    <t>7.1.16</t>
  </si>
  <si>
    <t>SUBTOTAL CARRIED TO ITEM 4 OF SUMMARY</t>
  </si>
  <si>
    <t>ESKOM WORKS</t>
  </si>
  <si>
    <t>1 x 16mm dia, 2m deep earth spike</t>
  </si>
  <si>
    <t>It is the responsibility of the Substation Contractor to test the earth grid resistance on completion of the earth mat.</t>
  </si>
  <si>
    <t>1.2.6</t>
  </si>
  <si>
    <t>REF.</t>
  </si>
  <si>
    <t>DT5252-2A&amp;F</t>
  </si>
  <si>
    <t>DT5252-2D</t>
  </si>
  <si>
    <t>DT5252-2E</t>
  </si>
  <si>
    <t>b) Transformer earthing bars.  To be done after the transformer is installed to confirm the correct size and shape</t>
  </si>
  <si>
    <t>Transformer earthing</t>
  </si>
  <si>
    <t>Joints and bonding - all foundation copper to main earth grid</t>
  </si>
  <si>
    <t>5240s1-2</t>
  </si>
  <si>
    <t>5240s1-2,9</t>
  </si>
  <si>
    <t>3.2.6</t>
  </si>
  <si>
    <t>Earthing of VT's to be 40 mm x 3 mm Flat Mild Steel Straps</t>
  </si>
  <si>
    <t>Bedding test certificate</t>
  </si>
  <si>
    <t>sum</t>
  </si>
  <si>
    <t>In case of fire</t>
  </si>
  <si>
    <t>6072 / 5016</t>
  </si>
  <si>
    <t>6073 / 5015</t>
  </si>
  <si>
    <t>Prohibitive</t>
  </si>
  <si>
    <t>6074 / 5017</t>
  </si>
  <si>
    <t xml:space="preserve">Hard hat area </t>
  </si>
  <si>
    <t>6075 / 5018</t>
  </si>
  <si>
    <t>Battery room</t>
  </si>
  <si>
    <t>Battery cabinet</t>
  </si>
  <si>
    <t>Combined battery room</t>
  </si>
  <si>
    <t>6112 / 5022-1</t>
  </si>
  <si>
    <t>6112 / 5022-2</t>
  </si>
  <si>
    <t>6113 / 5022-3</t>
  </si>
  <si>
    <t>Post top electric fence above see-through fence - all auxiliary equipment to be included</t>
  </si>
  <si>
    <t>a) Plinth reinforcing steel bound to earth mat</t>
  </si>
  <si>
    <t>Note: Excavation and backfill for earthing after completion of the substation terrace must be approved in writing by the Engineer.</t>
  </si>
  <si>
    <t>Design and Testing</t>
  </si>
  <si>
    <t>3.4.2</t>
  </si>
  <si>
    <t>Investigation and recommendation by specialist if earth resistance measures &gt; 1 Ω</t>
  </si>
  <si>
    <t>5231s1C</t>
  </si>
  <si>
    <t>22kV Isolator support foundation</t>
  </si>
  <si>
    <t>VE1201-SUB-STL</t>
  </si>
  <si>
    <t xml:space="preserve">Power transformer cable rack - position is offer dependant and to be determined on site  </t>
  </si>
  <si>
    <t>5234s1B rev</t>
  </si>
  <si>
    <t>Oil Holding Dam Cover and trap door - size to vary</t>
  </si>
  <si>
    <t>5276s2A</t>
  </si>
  <si>
    <t>Control cable racks in buildings - Cable ladders with brackets</t>
  </si>
  <si>
    <t>Equipment Support</t>
  </si>
  <si>
    <t>Sump Control box 1800x120mm - steel pole, fixtures &amp; kiosk</t>
  </si>
  <si>
    <t>Yard AC Distribution board and interface box - steel supports &amp; kiosks</t>
  </si>
  <si>
    <t>132kV Steelwork 132/C Column &amp; anti climbing</t>
  </si>
  <si>
    <t xml:space="preserve">132kV Steelwork 132/40/1 Beam </t>
  </si>
  <si>
    <t>88 kV VT &amp; Power VT - 2.5m Medium Equipment Lattice Support</t>
  </si>
  <si>
    <t xml:space="preserve">Busbar - 132/66kV Tubular BB Twin Supports </t>
  </si>
  <si>
    <t>5225s2</t>
  </si>
  <si>
    <t>22kV Road Crossing lattice support</t>
  </si>
  <si>
    <t>5221s2</t>
  </si>
  <si>
    <t>22kV Isolator lattice support</t>
  </si>
  <si>
    <t>5205s2A</t>
  </si>
  <si>
    <t>MV Cable Sealing End lattice support</t>
  </si>
  <si>
    <t>5213s3</t>
  </si>
  <si>
    <t>Intermediate excavation</t>
  </si>
  <si>
    <t>Hard rock excavation</t>
  </si>
  <si>
    <t>1200D</t>
  </si>
  <si>
    <t>8.3.4</t>
  </si>
  <si>
    <t>Importing of Materials from commercial sources</t>
  </si>
  <si>
    <t>7.1.17</t>
  </si>
  <si>
    <t>7.1.18</t>
  </si>
  <si>
    <t>kg</t>
  </si>
  <si>
    <t>Eskom 
QTY</t>
  </si>
  <si>
    <t xml:space="preserve">2 x 16mm dia, 2m deep earth spike in a 100mm predrilled hole and backfilled with conductive concrete </t>
  </si>
  <si>
    <t xml:space="preserve">2 x 16mm dia, 30m deep earth spike in a 100mm predrilled hole and backfilled with conductive concrete </t>
  </si>
  <si>
    <t xml:space="preserve">1 x 10mm dia, 5m deep earth rod in a 200mm predrilled hole and backfilled with a Bentonite slurry mixture </t>
  </si>
  <si>
    <t>Busbar - 6m Medium Equipment Lattice Support</t>
  </si>
  <si>
    <t>7.1.19</t>
  </si>
  <si>
    <t>7.1.20</t>
  </si>
  <si>
    <t>RATE</t>
  </si>
  <si>
    <t>3.3.2</t>
  </si>
  <si>
    <t xml:space="preserve">The results shall be certified by an independent third party and compared to the design values.  </t>
  </si>
  <si>
    <t>Energizer, light / flasher and alarm output for ground-to-top and extended electric fence (separate Midvaal and Eskom)</t>
  </si>
  <si>
    <t>Unit Rate:  Additional cost (+) or saving (-) to use Eskom Standard Galvanized Palisade fencing in place of see-through fence</t>
  </si>
  <si>
    <t>Gate number 1 to 4 (Midvaal) and 5 - 8 (Eskom)</t>
  </si>
  <si>
    <t>SUBSTATION FENCING</t>
  </si>
  <si>
    <t>Labels</t>
  </si>
  <si>
    <t>4.2.1</t>
  </si>
  <si>
    <t>4.2.2</t>
  </si>
  <si>
    <t>5.2.1</t>
  </si>
  <si>
    <t xml:space="preserve">Construct base with material from commercial sources:
</t>
  </si>
  <si>
    <t>Precast concrete kerbing</t>
  </si>
  <si>
    <t>8.2.1</t>
  </si>
  <si>
    <t>Excavation and stockpile for use as backfill or embankment or dispose within a free haul distance of 5km, in all materials</t>
  </si>
  <si>
    <t>Backfill from stockpile</t>
  </si>
  <si>
    <t xml:space="preserve">Construct subbase with material from commercial sources:
</t>
  </si>
  <si>
    <t>1200ME</t>
  </si>
  <si>
    <t>8.3.3</t>
  </si>
  <si>
    <t>1200MF</t>
  </si>
  <si>
    <t>8.3.3d</t>
  </si>
  <si>
    <t>Concrete</t>
  </si>
  <si>
    <t>1200G</t>
  </si>
  <si>
    <t>Rates for concrete to include for taking concrete samples and obtain test certificates for: (7, 14 &amp; 28 days)</t>
  </si>
  <si>
    <t>Rough formwork to edges</t>
  </si>
  <si>
    <t>Type 617 high tensile welded mesh</t>
  </si>
  <si>
    <t>35MPa concrete in roads</t>
  </si>
  <si>
    <t>8.4.3.3a</t>
  </si>
  <si>
    <t>Wood float finish</t>
  </si>
  <si>
    <t>8.4.4a</t>
  </si>
  <si>
    <t>Precast concrete</t>
  </si>
  <si>
    <t>8.3.2.1d</t>
  </si>
  <si>
    <t xml:space="preserve">450 x 300mm Concrete culvert underneath runway as per drawing </t>
  </si>
  <si>
    <t>25MPa concrete in Ramps</t>
  </si>
  <si>
    <t>8.4.3.1a</t>
  </si>
  <si>
    <t>Miscellaneous items:</t>
  </si>
  <si>
    <t>30 x 30 x 5mm Galvanised mild steel angle section and lugs cast in</t>
  </si>
  <si>
    <t>8.8.12a</t>
  </si>
  <si>
    <t>16mm Galvanised mild steel plate, cut to 850mm lengths (Type 1)</t>
  </si>
  <si>
    <t>8.8.12b</t>
  </si>
  <si>
    <t>16mm Galvanised mild steel plate, cut to 1050mm lengths (Type 3)</t>
  </si>
  <si>
    <t>8.8.12c</t>
  </si>
  <si>
    <t>1200LC</t>
  </si>
  <si>
    <t>132kV Circuit breaker support foundation</t>
  </si>
  <si>
    <t>D-DT-5200s1A</t>
  </si>
  <si>
    <t>132kV Isolator support &amp; surge arrestor foundation</t>
  </si>
  <si>
    <t>D-DT-5202s1A</t>
  </si>
  <si>
    <t>132kV Isolator support foundation</t>
  </si>
  <si>
    <t>D-DT-5205s1A</t>
  </si>
  <si>
    <t>Medium equipment support foundation (current transformer)</t>
  </si>
  <si>
    <t>D-DT-5206s1A</t>
  </si>
  <si>
    <t>Medium equipment support foundation (voltage transformer)</t>
  </si>
  <si>
    <t>Single lattice busbar support foundation</t>
  </si>
  <si>
    <t>NECRT support foundation</t>
  </si>
  <si>
    <t>D-DT-5207s1A</t>
  </si>
  <si>
    <t>MV cable end support foundation</t>
  </si>
  <si>
    <t>D-DT-5213s1A</t>
  </si>
  <si>
    <t>14m Lightning/lighting mast foundation</t>
  </si>
  <si>
    <t>D-DT-5217s1B</t>
  </si>
  <si>
    <t>22kV Road crossing foundation</t>
  </si>
  <si>
    <t>D-DT-5221s1A</t>
  </si>
  <si>
    <t>Twin busbar support foundation (per column)</t>
  </si>
  <si>
    <t>D-DT-5225s1A</t>
  </si>
  <si>
    <t>88/11kV 20MVA Transformer plinth</t>
  </si>
  <si>
    <t>D-DT-5232s2</t>
  </si>
  <si>
    <t>Fence foundations, 400 x 400 x 600mm deep</t>
  </si>
  <si>
    <t>D-DT-5237</t>
  </si>
  <si>
    <t>132kV Standard steelwork column foundation</t>
  </si>
  <si>
    <t>D-DT-5252s1A</t>
  </si>
  <si>
    <t>AC yard board</t>
  </si>
  <si>
    <t>D-DT-5276s1A</t>
  </si>
  <si>
    <t>90 Degree bend</t>
  </si>
  <si>
    <t>T-Intersection</t>
  </si>
  <si>
    <t>Closed end</t>
  </si>
  <si>
    <t>Extra over excavations for:</t>
  </si>
  <si>
    <t>Earthworks - Pipe trenches</t>
  </si>
  <si>
    <t>1200DB</t>
  </si>
  <si>
    <t>Up to 1,0 m</t>
  </si>
  <si>
    <t>Over 1,0 m up to 2,0 m</t>
  </si>
  <si>
    <t>1200LD</t>
  </si>
  <si>
    <t>Supply, lay, joint, bed on bedding for flexible pipe and test pipe</t>
  </si>
  <si>
    <t>SABS 966 Part 1, uPVC Class 12 Pipe</t>
  </si>
  <si>
    <t>110mm Diameter</t>
  </si>
  <si>
    <t>1200LE</t>
  </si>
  <si>
    <t>Precast concrete manholes</t>
  </si>
  <si>
    <t>8.2.3.2</t>
  </si>
  <si>
    <t>450mm Diameter</t>
  </si>
  <si>
    <t>Pipes in subsurface drains:</t>
  </si>
  <si>
    <t>Supply, lay, and bed  as per Engineer's details, complete perforated Pipes including geofabric</t>
  </si>
  <si>
    <t>Normal duty uPVC pipes complete with couplings:</t>
  </si>
  <si>
    <t>160mm Diameter perforated including stone bedding and bidim wrapping</t>
  </si>
  <si>
    <t>Supply and Lay Portal and Rectangular Culverts</t>
  </si>
  <si>
    <t>Supply, lay, and bed  as per Engineer's details, complete precast portal culverts</t>
  </si>
  <si>
    <t>300mm Half round Rocla channel</t>
  </si>
  <si>
    <t>Earthworks - Site Preparation</t>
  </si>
  <si>
    <t>7M Wide Concrete Gate Entrance</t>
  </si>
  <si>
    <t>Cable Trench Ramps</t>
  </si>
  <si>
    <t>Cable Ducts and Rovers</t>
  </si>
  <si>
    <t>Sewers</t>
  </si>
  <si>
    <t>Excavate in all material for pipe trenches, backfill, compact and dispose of surplus material for pipes up to 125 mm dia for depths</t>
  </si>
  <si>
    <t>Item</t>
  </si>
  <si>
    <t>EXCAVATIONS</t>
  </si>
  <si>
    <t>Excavation in earth not exceeding 2m deep</t>
  </si>
  <si>
    <t/>
  </si>
  <si>
    <t>Cable entry trenches</t>
  </si>
  <si>
    <t>Sumps</t>
  </si>
  <si>
    <t>Back excavation of vertical sides of excavations in earth for working space including backfilling compacted to 95% Mod AASHTO density</t>
  </si>
  <si>
    <t>Extra over trench and hole excavations in earth for excavation in</t>
  </si>
  <si>
    <t>Soft rock</t>
  </si>
  <si>
    <t>Hard rock</t>
  </si>
  <si>
    <t>Extra over all excavations for carting away</t>
  </si>
  <si>
    <t>Risk of collapse of excavations</t>
  </si>
  <si>
    <t>Sides of trench and hole excavations not exceeding 1,5m deep</t>
  </si>
  <si>
    <t>Keeping excavations free of water</t>
  </si>
  <si>
    <t>Keeping excavations free of all water other than subterranean water</t>
  </si>
  <si>
    <t>FILLING ETC</t>
  </si>
  <si>
    <t>Earth filling obtained from the excavations and/or prescribed stock piles on site, compacted to 93% Mod AASHTO density</t>
  </si>
  <si>
    <t>Selected Grade G6 filling material supplied by the contractor, compacted in layers of 150mm to 93% Mod AASHTO density</t>
  </si>
  <si>
    <t>Selected Grade G4 filling material supplied by the contractor, compacted in layers of 150mm to 93% Mod AASHTO density</t>
  </si>
  <si>
    <t>Coarse river sand filling supplied by the contractor</t>
  </si>
  <si>
    <t>In floor ducts and service channels</t>
  </si>
  <si>
    <t>Compaction of surfaces</t>
  </si>
  <si>
    <t>Ditto, to trenches</t>
  </si>
  <si>
    <t>Prescribed density tests on filling</t>
  </si>
  <si>
    <t>"Modified AASHTO Density" test</t>
  </si>
  <si>
    <t>No</t>
  </si>
  <si>
    <t>SOIL POISONING</t>
  </si>
  <si>
    <t>Soil insecticide in accordance with SANS 5859</t>
  </si>
  <si>
    <t>CONCRETE</t>
  </si>
  <si>
    <t>UNREINFORCED CONCRETE</t>
  </si>
  <si>
    <t>25MPa/19mm concrete</t>
  </si>
  <si>
    <t>Ramps to cable entries</t>
  </si>
  <si>
    <t>REINFORCED CONCRETE</t>
  </si>
  <si>
    <t>Strip footings</t>
  </si>
  <si>
    <t>Bases</t>
  </si>
  <si>
    <t>Walls (See details for cable entries)</t>
  </si>
  <si>
    <t>TEST CUBES</t>
  </si>
  <si>
    <t>Making and testing 150 x 150 x 150mm concrete strength test cube</t>
  </si>
  <si>
    <t>ROUGH FORMWORK (DEGREE OF ACCURACY II)</t>
  </si>
  <si>
    <t>Rough formwork to sides</t>
  </si>
  <si>
    <t>Walls</t>
  </si>
  <si>
    <t>Rough formwork to form</t>
  </si>
  <si>
    <t>Opening not exceeding 1m girth through 100mm wall for "Roxtec" seals (seals measured elsewhere)</t>
  </si>
  <si>
    <t>REINFORCEMENT</t>
  </si>
  <si>
    <t>Mild steel reinforcement to structural concrete work</t>
  </si>
  <si>
    <t>8mm Diameter bars</t>
  </si>
  <si>
    <t>Ton</t>
  </si>
  <si>
    <t>10mm Diameter bars</t>
  </si>
  <si>
    <t>High tensile steel reinforcement to structural concrete work</t>
  </si>
  <si>
    <t>12mm Diameter bars</t>
  </si>
  <si>
    <t>16mm Diameter bars</t>
  </si>
  <si>
    <t>BRICKWORK</t>
  </si>
  <si>
    <t>Brickwork of NFP clay bricks in class II mortar</t>
  </si>
  <si>
    <t>Piers</t>
  </si>
  <si>
    <t>115mm Brick walls</t>
  </si>
  <si>
    <t>230mm Brick walls</t>
  </si>
  <si>
    <t>280mm Solid walls</t>
  </si>
  <si>
    <t>BRICKWORK SUNDRIES</t>
  </si>
  <si>
    <t>Splayed mortar fillets one course high in 50mm cavities</t>
  </si>
  <si>
    <t>Joint forming material in movement joints</t>
  </si>
  <si>
    <t>10mm Expanded polystyrene (density 33kg per m3) built in vertically between brick skins</t>
  </si>
  <si>
    <t>2,5mm Brickwork reinforcement</t>
  </si>
  <si>
    <t>75mm Wide reinforcement built in horizontally</t>
  </si>
  <si>
    <t>150mm Wide reinforcement built in horizontally</t>
  </si>
  <si>
    <t>Prestressed fabricated concrete lintels including necessary temporary supports</t>
  </si>
  <si>
    <t>100 x 75mm Lintels in lengths not exceeding 3m</t>
  </si>
  <si>
    <t>30 x 1,6mm Wall tie 500mm long built into brickwork</t>
  </si>
  <si>
    <t>FACE BRICKWORK</t>
  </si>
  <si>
    <t>External face brickwork with a PC amount of R 5 000,00 (Five Thousand Rand) per thousand bricks delivered to site excluding VAT pointed with square recessed horizontal and vertical joints</t>
  </si>
  <si>
    <t xml:space="preserve">Extra over ordinary brickwork for facing and pointing in stretcher bond </t>
  </si>
  <si>
    <t>CONCRETE, FORMWORK AND REINFORCEMENT</t>
  </si>
  <si>
    <t xml:space="preserve">20MPa/19mm concrete </t>
  </si>
  <si>
    <t>Steps</t>
  </si>
  <si>
    <t xml:space="preserve">25MPa/19mm concrete </t>
  </si>
  <si>
    <t>Aprons</t>
  </si>
  <si>
    <t>Ramps</t>
  </si>
  <si>
    <t>Bottoms and sides of floor ducts</t>
  </si>
  <si>
    <t>Bottoms and sides of sumps</t>
  </si>
  <si>
    <t>Wall beams</t>
  </si>
  <si>
    <t xml:space="preserve">35MPa/19mm concrete </t>
  </si>
  <si>
    <t>Surface beds</t>
  </si>
  <si>
    <t>Slabs over service channels</t>
  </si>
  <si>
    <t xml:space="preserve">50MPa/19mm concrete </t>
  </si>
  <si>
    <t>Structural screed 50mm thick</t>
  </si>
  <si>
    <t xml:space="preserve">TEST CUBES </t>
  </si>
  <si>
    <t>CONCRETE SUNDRIES</t>
  </si>
  <si>
    <t>Finishing top surfaces of concrete smooth with a wood float</t>
  </si>
  <si>
    <t>Edges, risers, ends and reveals not exceeding 300mm high or wide</t>
  </si>
  <si>
    <t>Boxing out rough formwork to form</t>
  </si>
  <si>
    <t>110 x 120mm High horizontal projection to sides along bottom edges</t>
  </si>
  <si>
    <t>SMOOTH FORMWORK</t>
  </si>
  <si>
    <t>Smooth formwork (Degree of Accuracy II) to soffits</t>
  </si>
  <si>
    <t>Slabs with sloping soffits over service channels</t>
  </si>
  <si>
    <t>PERMANENT FORMWORK</t>
  </si>
  <si>
    <t>1mm Galvanised steel permanent decking system to soffits</t>
  </si>
  <si>
    <t>MOVEMENT JOINTS</t>
  </si>
  <si>
    <t>Not exceeding 300mm wide</t>
  </si>
  <si>
    <t>Expansion joints with 10mm closed cell expanded polystyrene between vertical concrete and brick surfaces</t>
  </si>
  <si>
    <t>Not exceeding 300mm high to edges of surface beds</t>
  </si>
  <si>
    <t>Expansion joints with 10mm closed cell expanded polystyrene between vertical concrete surfaces</t>
  </si>
  <si>
    <t>Not exceeding 300mm high to edges of slabs</t>
  </si>
  <si>
    <t>Saw-cut joints</t>
  </si>
  <si>
    <t>3 x 40mm Saw-cut joints in top of concrete</t>
  </si>
  <si>
    <t>Horizontal construction joints through concrete including thick cement slurry to one face</t>
  </si>
  <si>
    <t>Surface beds not exceeding 300mmm thick</t>
  </si>
  <si>
    <t>10mm Diameter bars 1 025mm long</t>
  </si>
  <si>
    <t>20mm Diameter bars</t>
  </si>
  <si>
    <t>Fabric reinforcement</t>
  </si>
  <si>
    <t>Type 311 fabric reinforcement in  pre-bent cages in concrete walls</t>
  </si>
  <si>
    <t>CAST-IN ITEMS</t>
  </si>
  <si>
    <t>"Unistrut"</t>
  </si>
  <si>
    <t>50 x 50 x 3mm Galvanized mild steel angle section cast into concrete with and including 20 x 5mm thick flat section anchors, each anchor 100mm long and welded to angle iron at 300m centres</t>
  </si>
  <si>
    <t>Mild steel cast-in items for steel floors</t>
  </si>
  <si>
    <t>50 x 75 x 6mm Mild steel angle section cast into concrete with and including 25 x 6mm thick flat section anchors, each anchor 75mm long and welded to angle iron at 200m centres</t>
  </si>
  <si>
    <t>CORE CUTTING</t>
  </si>
  <si>
    <t>Drilling or Core cutting horizontal, vertical or inclined holes in reinforced cement concrete</t>
  </si>
  <si>
    <t>Vertical core cutting 250 to 300mm diameter holes</t>
  </si>
  <si>
    <t>SUNDRY ITEMS</t>
  </si>
  <si>
    <t>Supply and install "Roxtec" knock-out-sleeves and seals, all in accordance with manufacturer's details and specifications</t>
  </si>
  <si>
    <t>Type "KOS 200/200 UG" knock-out-sleeve</t>
  </si>
  <si>
    <t>Type "H3-200 UG" seal</t>
  </si>
  <si>
    <t>PRECAST CONCRETE</t>
  </si>
  <si>
    <t>150mm Hollow core precast concrete slabs with reinforcing wires finished smooth from the mould on all exposed surfaces and placed in position.</t>
  </si>
  <si>
    <t>Rates shall include transport to site, placing in position on brick walls and any additional temporary support required</t>
  </si>
  <si>
    <t>Slabs in 3,64m lengths</t>
  </si>
  <si>
    <t>Slabs in 6,42m lengths</t>
  </si>
  <si>
    <t>PRECAST CONCRETE WINDOW AND DOOR SURROUNDS</t>
  </si>
  <si>
    <t>Prices are to include for building into brick walls as single units or combinations of two or more units and for bedding solid all round in mortar and pointing on both sides with square recessed joints</t>
  </si>
  <si>
    <t>280mm Wide door surround, 1 273 x 2 505mm high overall (D2)</t>
  </si>
  <si>
    <t>280mm Wide door surround, 2 060 x 2 980mm high overall (D1)</t>
  </si>
  <si>
    <t>MASONRY</t>
  </si>
  <si>
    <t>BRICKWORK OF EXTRA HARD BURNT CLAY BIRCKS IN CLASS II MORTAR</t>
  </si>
  <si>
    <t>280mm Hollow walls of two half brick skins including wire ties</t>
  </si>
  <si>
    <t>BRICKWORK OF EXTRA HARD BURNT CLAY BIRCKS IN CLASS II MORTAR IN LINTELS</t>
  </si>
  <si>
    <t>Closing 50mm cavities of hollow walls vertically with brickwork half brick wide</t>
  </si>
  <si>
    <t>Closing 50mm cavities of hollow walls horizontally with one course of brickwork</t>
  </si>
  <si>
    <t>10mm Fibre board built in vertically between brick skins</t>
  </si>
  <si>
    <t>230mm Wide turning pieces</t>
  </si>
  <si>
    <t>Set of two 229 x 152mm clay vermin proof air bricks</t>
  </si>
  <si>
    <t>180mm Wide sill set sloping and slightly projecting</t>
  </si>
  <si>
    <t>WATERPROOFING</t>
  </si>
  <si>
    <t>DAMPPROOFING OF WALLS AND FLOORS</t>
  </si>
  <si>
    <t>In walls</t>
  </si>
  <si>
    <t>In windows</t>
  </si>
  <si>
    <t>One layer 250 micron green polyethylene waterproof sheeting (SANS 952-1985 type C) sealed at laps with PVC self-adhesive tape</t>
  </si>
  <si>
    <t>Under surface beds</t>
  </si>
  <si>
    <t>WATERPROOFING TO ROOFS, BASEMENTS, ETC</t>
  </si>
  <si>
    <t>4mm "Derbigum SP" fully bonded waterproofing applied in strict accordance with the manufacturer's specifications under a ten year written guarantee</t>
  </si>
  <si>
    <t>SEALING STRIPS, JOINT SEALANTS, ETC</t>
  </si>
  <si>
    <t>8 x 12mm In saw cut joints in floors</t>
  </si>
  <si>
    <t>10 x 15mm In isolation joints in floors including raking out expansion joint filler as necessary</t>
  </si>
  <si>
    <t>10 x 15mm In vertical expansion joints in walls including raking out expansion joint filler as necessary</t>
  </si>
  <si>
    <t>10 x 10mm In expansion joints in floors including raking out expansion joint filler as necessary</t>
  </si>
  <si>
    <t>ROOF COVERINGS</t>
  </si>
  <si>
    <t>PROFILED METAL SHEETING AND ACCESSORIES</t>
  </si>
  <si>
    <t>SAFINTRA SAFLOK 700 PROFILED SHEETING AND ACCESSORIES</t>
  </si>
  <si>
    <t>0,55mm Saflok 700 interlocking roof covering and accessories, with Traffic Green COLORPLUS® AZ150 finish on one side, fixed to timber purlins all in accordance with manufacturer's details and specifications</t>
  </si>
  <si>
    <t>Roof covering with pitch not exceeding 25 degrees</t>
  </si>
  <si>
    <t>Ridge capping</t>
  </si>
  <si>
    <t>Gable trims 380mm girth</t>
  </si>
  <si>
    <t>Counter flashings</t>
  </si>
  <si>
    <t>Moulded narrow and broad rib polyethylene filler blocks</t>
  </si>
  <si>
    <t>ROOF VENTILATORS</t>
  </si>
  <si>
    <t>CURVENT INTERNATIONAL PINNACLE TURBINE VENTILATORS</t>
  </si>
  <si>
    <t>CARPENTRY AND JOINERY</t>
  </si>
  <si>
    <t>ROOFS, ETC</t>
  </si>
  <si>
    <t>Engineer's Certificate</t>
  </si>
  <si>
    <t>Provide an engineer's certificate covering the design of the plate nailed timber roof structure</t>
  </si>
  <si>
    <t>Plate nailed timber roof truss construction</t>
  </si>
  <si>
    <t>Erecting double pitched roof</t>
  </si>
  <si>
    <t>EAVES, VERGES, ETC</t>
  </si>
  <si>
    <t>Wrought meranti</t>
  </si>
  <si>
    <t>19mm Quadrant beads</t>
  </si>
  <si>
    <t>High density plain fibre-cement flat sheets</t>
  </si>
  <si>
    <t>12mm Eaves soffit covering including 38 x 38mm sawn softwood branders along edges, along centre and at 450mm centres across sheets</t>
  </si>
  <si>
    <t>12mm Verge soffit covering including 38 x 38mm sawn softwood branders along edges, along centre and at 450mm centres across sheets</t>
  </si>
  <si>
    <t>"Everite FC77" pressed fibre-cement</t>
  </si>
  <si>
    <t>12 x 225mm Fascia board countersunk screwed to roof timbers (elsewhere) with two brass screws and jointed with and including galvanised H-section cover strips at all joints</t>
  </si>
  <si>
    <t>12 x 225mm Barge board countersunk screwed to roof timbers (elsewhere) with two brass screws and jointed with and including galvanised H-section cover strips at all joints</t>
  </si>
  <si>
    <t>HINGES, BOLTS, ETC</t>
  </si>
  <si>
    <t>"Brass"</t>
  </si>
  <si>
    <t>200mm Chromium plated barrel bolt with keep fixed to metal</t>
  </si>
  <si>
    <t>200mm Chromium plated barrel bolt with keep let into concrete</t>
  </si>
  <si>
    <t>CATCHES, CABIN HOOKS, ETC</t>
  </si>
  <si>
    <t>"Dorma" or similar and approved</t>
  </si>
  <si>
    <t>150mm "CH150" cabin hook and eye including 70 x 70 x 20mm chamfered hardwood block twice oiled and plugged</t>
  </si>
  <si>
    <t>LETTERS, NAMEPLATES, ETC</t>
  </si>
  <si>
    <t>150 x 150mm Stainless steel plate with "Male" symbol, code DSS-130 M</t>
  </si>
  <si>
    <t>150 x 150mm Stainless steel plate with "Female" symbol, code DSS-131 F</t>
  </si>
  <si>
    <t>150 x 150mm Plate with directional fire escape symbol</t>
  </si>
  <si>
    <t>150 x 150mm Plate with fire extinguisher symbol</t>
  </si>
  <si>
    <t xml:space="preserve">3mm Thick x 50mm wide plate with two numerals and/or letters </t>
  </si>
  <si>
    <t>SUNDRIES</t>
  </si>
  <si>
    <t xml:space="preserve">Stainless steel hat and coat hook code DHC-SS-031B plugged </t>
  </si>
  <si>
    <t>"Raven" or similar and approved</t>
  </si>
  <si>
    <t>"RP55" Perimeter seal strips fixed to inner edges of door frames of 813 x 2030mm single door</t>
  </si>
  <si>
    <t>"RP55" Perimeter seal strips fixed to inner edges of door frames of 1600 x 2400mm double door</t>
  </si>
  <si>
    <t xml:space="preserve">WALL MOUNTED WRITING BOARDS </t>
  </si>
  <si>
    <t>PINNING BOARDS</t>
  </si>
  <si>
    <t>"Vitrex" or similar and approved</t>
  </si>
  <si>
    <t>Vitrex Model 2300D standard wall mounted pinning board, size 2400 x 1200 mm high, reference 2309B. Pinning surface to be Flortime Premier, colour Stone. Pinning boards supplied complete with fixing components and secured to brickwork</t>
  </si>
  <si>
    <t>FURNITURE, ETC</t>
  </si>
  <si>
    <t>"Sundrychem" or similar and approved</t>
  </si>
  <si>
    <t>465 x 310 x 150mm Steel wall mounted first aid box</t>
  </si>
  <si>
    <t>"Omnisurge" or similar and approved</t>
  </si>
  <si>
    <t>Standard Regulation 3 Government compliant First Aid refill kit</t>
  </si>
  <si>
    <t>Chair (product code 540220)</t>
  </si>
  <si>
    <t>Kg</t>
  </si>
  <si>
    <t>GALVANIZED STEEL FLOORS</t>
  </si>
  <si>
    <t>Framing for floor channels</t>
  </si>
  <si>
    <t>50 x 50 x 6mm Angle section bearers</t>
  </si>
  <si>
    <t>12mm Expansion bolt</t>
  </si>
  <si>
    <t>38 x 38 x 38 "Fibregrate®" Heavy duty industrial grade floor grating, fixed to steel with and including standard fixing clips</t>
  </si>
  <si>
    <t>Floor grating of unbanded panels in 1 000mm widths and suitable lengths</t>
  </si>
  <si>
    <t>GALVANISED PRESSED STEEL TRANSFORMER ROOM DOORS, FRAMES AND GRILLES</t>
  </si>
  <si>
    <t>"Bitcon Industries" transformer room doors and frames of 1,6mm pre-galvanized mild steel material with and including one-and-a-halve pair 100mm heavy duty brass hinges, padlatch and weather capping to head of frame</t>
  </si>
  <si>
    <t>Type "A"  single door 815 x 2 030mm high with double rebated frame suitable for one brick wall (D2)</t>
  </si>
  <si>
    <t>Type "A"  single door 815 x 2 030mm high with double rebated frame suitable for one brick wall (D3)</t>
  </si>
  <si>
    <t>"Switch Room" type  double door 1 600 x 2 400mm high with double rebated frame suitable for one brick wall (D1)</t>
  </si>
  <si>
    <t>STEEL WINDOWS, DOORS, ETC</t>
  </si>
  <si>
    <t>Standard residential windows</t>
  </si>
  <si>
    <t>Window type NE1, 533 x 654mm high</t>
  </si>
  <si>
    <t>Window type NG9, 1511 x 359mm high</t>
  </si>
  <si>
    <t>Window type ND9, 1511 x 1245mm high</t>
  </si>
  <si>
    <t>PLASTERING</t>
  </si>
  <si>
    <t>SCREEDS</t>
  </si>
  <si>
    <t>Screeds wood floated, on concrete</t>
  </si>
  <si>
    <t>Average 50mm thick on floors with upper surface to falls</t>
  </si>
  <si>
    <t>GRANOLITHIC</t>
  </si>
  <si>
    <t>Untinted granolithic, on concrete</t>
  </si>
  <si>
    <t>30mm Thick on floors and landings</t>
  </si>
  <si>
    <t>INTERNAL PLASTER</t>
  </si>
  <si>
    <t>Cement plaster steel trowelled, on brickwork</t>
  </si>
  <si>
    <t>On walls</t>
  </si>
  <si>
    <t>On narrow widths</t>
  </si>
  <si>
    <t>EXTERNAL PLASTER</t>
  </si>
  <si>
    <t>Cement plaster wood floated, on concrete</t>
  </si>
  <si>
    <t>On ceilings and beams</t>
  </si>
  <si>
    <t>TILING</t>
  </si>
  <si>
    <t>WALL TILING</t>
  </si>
  <si>
    <t>Ceramic tiles (P.C. R 100,00/m2 excluding VAT) fixed with Tal professional adhesive to plaster (elsewhere), including  joints flush pointed with approved grouting</t>
  </si>
  <si>
    <t>PLUMBING AND DRAINAGE</t>
  </si>
  <si>
    <t>RAINWATER DISPOSAL</t>
  </si>
  <si>
    <t>0,6mm Galvanised sheet iron with "Chromadek" finish on one side</t>
  </si>
  <si>
    <t>100 x 150mm Box section eaves gutters</t>
  </si>
  <si>
    <t>Ditto, for outlet for 75 x 75mm pipe</t>
  </si>
  <si>
    <t>75 x 75mm Rainwater pipes</t>
  </si>
  <si>
    <t>Extra over rainwater pipe for shoe</t>
  </si>
  <si>
    <t>Ditto, for 600mm eaves offset</t>
  </si>
  <si>
    <t>FIRE APPLIANCES</t>
  </si>
  <si>
    <t>Extinguishers</t>
  </si>
  <si>
    <t>GLAZING</t>
  </si>
  <si>
    <t>GLAZING TO STEEL WITH PUTTY</t>
  </si>
  <si>
    <t>4mm Clear float glass</t>
  </si>
  <si>
    <t>Panes exceeding 0,1m2 and not exceeding 0,5m2</t>
  </si>
  <si>
    <t>PAINTWORK</t>
  </si>
  <si>
    <t>PAINTWORK ON INTERNAL FLOATED PLASTER SURFACES</t>
  </si>
  <si>
    <t>One coat "Dulux Plaster Primer", one coat "Dulux Primer Sealer" and two full coats "Dulux Wash n Wear Luxurious Silk" for interior use</t>
  </si>
  <si>
    <t>On walls and columns</t>
  </si>
  <si>
    <t>PAINTWORK ON EXTERNAL FLOATED PLASTER SURFACES</t>
  </si>
  <si>
    <t>PAINTWORK ON SMOOTH CONCRETE SURFACES</t>
  </si>
  <si>
    <t>One coat "Dulux Plaster Primer", and two full coats "Dulux Acrylic PVA" for interior use</t>
  </si>
  <si>
    <t>On precast concrete ceilings</t>
  </si>
  <si>
    <t>On precast concrete surrounds</t>
  </si>
  <si>
    <t>PAINTWORK ON FIBRE CEMENT SURFACES</t>
  </si>
  <si>
    <t>Prepare, stop and apply one coat "Dulux" Trade alkali resistant primer and two coats "Dulux" Acrylic PVA</t>
  </si>
  <si>
    <t>On duct covers</t>
  </si>
  <si>
    <t>PAINTWORK ON METAL SURFACES</t>
  </si>
  <si>
    <t>One coat alkyd based zinc phosphate primer, one coat alkyd based universal undercoat and two coats superior quality universal enamel paint, on steel</t>
  </si>
  <si>
    <t>Windows</t>
  </si>
  <si>
    <t>QUANTITY</t>
  </si>
  <si>
    <t xml:space="preserve">4,5kg DCP(fe) dry powder portable fire extinguisher on and including wrought Meranti backboard size 520 x 100 x 22mm thick plugged and screwed to wall and finished with two coats of polyurethane varnish, including 120 x 20 x 2mm mild steel strip bent to form hook </t>
  </si>
  <si>
    <t>ESKOM QTY</t>
  </si>
  <si>
    <t>Before starting the work the Contractor is to satisfy himself as to the accuracy of the Engineer’s drawing. All calculations will be based on this unless notified prior to site clearance and excavations commencing.</t>
  </si>
  <si>
    <t>Rip and compaction of ground surface including scarifying for a depth of 150mm, breaking down oversize material where necessary and compacting to 90% Mod AASHTO</t>
  </si>
  <si>
    <t>Selected Grade G5 material compacted in layers 150mm thick to 96% Mod AASHTO to a moisture content of +-2% of optimum, including MOD tests on the material to be used and submitted for the engineer's approval</t>
  </si>
  <si>
    <t>Note:  Contractors are to note that the prices for the bulk excavations are to include for the formation of buttered banks required for lateral support and for ramps for the removal of excavated material and shall also include for all tests required.</t>
  </si>
  <si>
    <t>Selected Grade G5 material stabilized with and including 3% cement, compacted in layers 150mm thick to 98% Mod AASHTO to a moisture content of +-2% of optimum, including MOD tests on the material to be used and submitted for the engineer's approval</t>
  </si>
  <si>
    <t>Selected Grade G6 material compacted in layers 150mm thick to 93% Mod AASHTO to a moisture content of +-2% of optimum, including MOD tests on the material to be used and submitted for the engineer's approval</t>
  </si>
  <si>
    <t>Selected Grade G5 material compacted in layers 150mm thick to 98% Mod AASHTO to a moisture content of +-2% of optimum, including MOD tests on the material to be used and submitted for the engineer's approval</t>
  </si>
  <si>
    <t>Excavate in all material, supply, dispose of waste and cast/erect complete concrete walls c/w covers detailed in the drawings:</t>
  </si>
  <si>
    <t>Supply, lay, and bed  as per Engineer's details, complete Concrete Pipe Culverts on class A bedding:  Type SC 100 -D-load pipes with ogee joints:</t>
  </si>
  <si>
    <t>Excavate in all material for pipe trenches, backfill, compact and dispose of surplus material for pipes over 450 mm dia up to 700 mm dia for depths:</t>
  </si>
  <si>
    <t>Excavate in all materials for pipe trenches, backfill, compact and dispose of surplus material for pipes over 125 mm dia up to 200 mm dia  for depths:</t>
  </si>
  <si>
    <t>Excavate in all materials for surface drains, backfill, compact and dispose of surplus material for surface drains of width more than 600 mm  for depths:</t>
  </si>
  <si>
    <t>Excavate in all materials for surface channels, backfill, compact and dispose of surplus material for trenches for precast channels of width less than 600 mm for depths:</t>
  </si>
  <si>
    <t>D-DT</t>
  </si>
  <si>
    <t>ESKOM 
QTY</t>
  </si>
  <si>
    <t>Crushed dolomite in 150mm layers, 25mm maximum size</t>
  </si>
  <si>
    <t>132kV Steelwork Earth wire Support</t>
  </si>
  <si>
    <t>132 kV Isolator support with equal potential foot plates for switching (surge arrestors)</t>
  </si>
  <si>
    <t>132 kV Isolator support surge arrestor extension arm</t>
  </si>
  <si>
    <t>Reduced levels under floors</t>
  </si>
  <si>
    <t>Trenches</t>
  </si>
  <si>
    <t>Service trenches</t>
  </si>
  <si>
    <t>10 mm dia. Copper equivalent CAMO CCS</t>
  </si>
  <si>
    <t>10 mm dia. round Copper main earth grid 1m below final level - excavation after terrace completion not allowed.</t>
  </si>
  <si>
    <t>Plus:  Amount allowed for contingencies (10 % x Subtotal A)</t>
  </si>
  <si>
    <t xml:space="preserve">Danger signs to be installed on every second panel of fencing </t>
  </si>
  <si>
    <t>Supply and install a lockable diamond mesh personnel gate including dual locking system for access from both Eskom and Midvaal yard</t>
  </si>
  <si>
    <t>5.50m Single Safety Sliding Gate as specified</t>
  </si>
  <si>
    <t>5.00m Single Safety Sliding Gate as specified</t>
  </si>
  <si>
    <t>1.20m Single Safety Swing Gate as specified</t>
  </si>
  <si>
    <t>Insulated Earth 10 mm Round to earth bar inside buildings (to pass through Roxtec)</t>
  </si>
  <si>
    <t>Building reinforcing and gate ramp reinforcing bonded to main earth grid</t>
  </si>
  <si>
    <t>5240s10</t>
  </si>
  <si>
    <t xml:space="preserve">Flat tail bonding 50 x 3 mm to 50 x 3 mm (foundations) </t>
  </si>
  <si>
    <t>Flat tail bonding 50 x 3 mm to fence and corner gate post.</t>
  </si>
  <si>
    <t>50 mm x 3 mm flat copper for earthing and earth-tails for building earthing of panels.  This earthing should run in the cable trench / cable rack.</t>
  </si>
  <si>
    <t>Foundations / Plinths</t>
  </si>
  <si>
    <t>Eskom / Midvaal interface box</t>
  </si>
  <si>
    <t>Wooden templates for the above holding down bolts - to be approved prior to foundation construction</t>
  </si>
  <si>
    <t>QTY</t>
  </si>
  <si>
    <t>SAVANNA CITY 88kV SWITCHING STATION - ESKOM</t>
  </si>
  <si>
    <t>UNIT 
MATERIAL 
RATE</t>
  </si>
  <si>
    <t xml:space="preserve">METHOD:  Earth grid to be excavated and installed when the terrace / platform is 700 below finished level (i.e. 300 mm soil above earth grid).  Grid to be clearly marked with beacons following the installation.  Tails to be excavated and installed following completion of the terrace.  </t>
  </si>
  <si>
    <t>Transformer bay fire brick wall</t>
  </si>
  <si>
    <t>D-DT-5275</t>
  </si>
  <si>
    <t xml:space="preserve">Complete 750 mm wide cable trenches as per drawing </t>
  </si>
  <si>
    <t xml:space="preserve">Complete 1500 mm wide cable trenches as per drawing </t>
  </si>
  <si>
    <t>Extra over 750mm wide cable trench for</t>
  </si>
  <si>
    <t>Extra over 1500mm wide cable trench for</t>
  </si>
  <si>
    <t>Tails to be excavated and installed following completion of the terrace</t>
  </si>
  <si>
    <t>5240s1-3, 5, 6, 7, 8</t>
  </si>
  <si>
    <t>Welded mesh sliding gate 5 m opening</t>
  </si>
  <si>
    <t>Welded mesh sliding gate 5.5 m opening</t>
  </si>
  <si>
    <t xml:space="preserve">Welded mesh pedestrian gate 1.2 m </t>
  </si>
  <si>
    <t>c) 80 mm x 6 mm galvanised steel earth strap (to be measured and bent on site)</t>
  </si>
  <si>
    <t xml:space="preserve">Posts for safety fence (1.8m) </t>
  </si>
  <si>
    <t>Supply and install the following signs on the security fence:</t>
  </si>
  <si>
    <t>1800 x 800mm Desk (product code 543327)</t>
  </si>
  <si>
    <t xml:space="preserve">554 x 487 x 1167mm standing desk </t>
  </si>
  <si>
    <t>6.1.1.1</t>
  </si>
  <si>
    <t>6.1.1.2</t>
  </si>
  <si>
    <t>6.1.1.3</t>
  </si>
  <si>
    <t>6.1.1.4</t>
  </si>
  <si>
    <t>6.1.1.5</t>
  </si>
  <si>
    <t>6.1.1.6</t>
  </si>
  <si>
    <t>6.1.1.7</t>
  </si>
  <si>
    <t>6.1.1.8</t>
  </si>
  <si>
    <t>6.1.1.9</t>
  </si>
  <si>
    <t>6.1.1.10</t>
  </si>
  <si>
    <t>6.1.1.11</t>
  </si>
  <si>
    <t>6.1.1.12</t>
  </si>
  <si>
    <t>6.1.1.13</t>
  </si>
  <si>
    <t>6.1.2.1</t>
  </si>
  <si>
    <t>6.1.2.2</t>
  </si>
  <si>
    <t>6.1.2.3</t>
  </si>
  <si>
    <t>6.1.2.4</t>
  </si>
  <si>
    <t>6.1.2.5</t>
  </si>
  <si>
    <t>6.1.2.6</t>
  </si>
  <si>
    <t>6.1.2.7</t>
  </si>
  <si>
    <t>6.1.2.8</t>
  </si>
  <si>
    <t>6.1.2.9</t>
  </si>
  <si>
    <t>6.1.2.10</t>
  </si>
  <si>
    <t>6.1.3.1</t>
  </si>
  <si>
    <t>6.1.3.2</t>
  </si>
  <si>
    <t>6.1.4.1</t>
  </si>
  <si>
    <t>6.1.4.5</t>
  </si>
  <si>
    <t>6.1.5.1</t>
  </si>
  <si>
    <t>6.1.5.2</t>
  </si>
  <si>
    <t>6.1.6.1</t>
  </si>
  <si>
    <t>6.1.6.2</t>
  </si>
  <si>
    <t>6.1.6.3</t>
  </si>
  <si>
    <t>6.1.6.4</t>
  </si>
  <si>
    <t>6.1.7.1</t>
  </si>
  <si>
    <t>6.1.7.2</t>
  </si>
  <si>
    <t>6.1.7.3</t>
  </si>
  <si>
    <t>6.1.7.4</t>
  </si>
  <si>
    <t>6.1.8.1</t>
  </si>
  <si>
    <t>6.1.8.2</t>
  </si>
  <si>
    <t>6.1.8.3</t>
  </si>
  <si>
    <t>6.1.8.4</t>
  </si>
  <si>
    <t>6.1.8.5</t>
  </si>
  <si>
    <t>6.1.8.6</t>
  </si>
  <si>
    <t>6.1.9.1</t>
  </si>
  <si>
    <t>6.2.1</t>
  </si>
  <si>
    <t>6.2.1.1</t>
  </si>
  <si>
    <t>6.2.2</t>
  </si>
  <si>
    <t>6.2.2.1</t>
  </si>
  <si>
    <t>6.2.2.2</t>
  </si>
  <si>
    <t>6.2.2.3</t>
  </si>
  <si>
    <t>6.2.2.4</t>
  </si>
  <si>
    <t>6.2.2.5</t>
  </si>
  <si>
    <t>6.2.2.6</t>
  </si>
  <si>
    <t>6.2.2.7</t>
  </si>
  <si>
    <t>6.2.2.8</t>
  </si>
  <si>
    <t>6.2.2.9</t>
  </si>
  <si>
    <t>6.2.2.10</t>
  </si>
  <si>
    <t>6.2.2.11</t>
  </si>
  <si>
    <t>6.2.2.12</t>
  </si>
  <si>
    <t>6.2.2.13</t>
  </si>
  <si>
    <t>6.2.2.14</t>
  </si>
  <si>
    <t>6.2.3</t>
  </si>
  <si>
    <t>6.2.3.1</t>
  </si>
  <si>
    <t>6.2.3.2</t>
  </si>
  <si>
    <t>6.2.3.3</t>
  </si>
  <si>
    <t>6.2.3.4</t>
  </si>
  <si>
    <t>6.2.4</t>
  </si>
  <si>
    <t>6.2.4.1</t>
  </si>
  <si>
    <t>6.2.5</t>
  </si>
  <si>
    <t>6.2.5.1</t>
  </si>
  <si>
    <t>6.2.6</t>
  </si>
  <si>
    <t>6.2.6.1</t>
  </si>
  <si>
    <t>6.2.6.2</t>
  </si>
  <si>
    <t>6.2.6.3</t>
  </si>
  <si>
    <t>6.2.6.4</t>
  </si>
  <si>
    <t>6.2.6.5</t>
  </si>
  <si>
    <t>6.2.6.6</t>
  </si>
  <si>
    <t>6.2.7</t>
  </si>
  <si>
    <t>6.2.7.1</t>
  </si>
  <si>
    <t xml:space="preserve">9kg DCP (fe) dry powder portable fire extinguisher on and including wrought Meranti backboard size 520 x 100 x 22mm thick plugged and screwed to wall and finished with two coats of polyurethane varnish, including 120 x 20 x 2mm mild steel strip bent to form hook </t>
  </si>
  <si>
    <t>SUBTOTAL CARRIED FORWARD TO ITEM 6 OF SUMMARY</t>
  </si>
  <si>
    <t>SUBTOTAL CARRIED TO ITEM 7 OF SUMMARY</t>
  </si>
  <si>
    <t>7.1</t>
  </si>
  <si>
    <t>7.1.21</t>
  </si>
  <si>
    <t>7.1.22</t>
  </si>
  <si>
    <t>7.1.23</t>
  </si>
  <si>
    <t>7.1.24</t>
  </si>
  <si>
    <t>7.1.25</t>
  </si>
  <si>
    <t>Welded mesh Panels - 3.305m (w) x 2.4m (h), 4mm Ø as specified</t>
  </si>
  <si>
    <t>LIST F:  BUILDINGS</t>
  </si>
  <si>
    <t>LIST G:  STEELWORK</t>
  </si>
  <si>
    <t>4.2.3</t>
  </si>
  <si>
    <t>4.2.4</t>
  </si>
  <si>
    <t>4.2.5</t>
  </si>
  <si>
    <t>4.2.6</t>
  </si>
  <si>
    <t>4.2.7</t>
  </si>
  <si>
    <t>4.2.8</t>
  </si>
  <si>
    <t>4.2.9</t>
  </si>
  <si>
    <t>4.2.10</t>
  </si>
  <si>
    <t>5.10</t>
  </si>
  <si>
    <t>D-DT-5254</t>
  </si>
  <si>
    <t>5.4.1</t>
  </si>
  <si>
    <t>5.4.2</t>
  </si>
  <si>
    <t>5.4.3</t>
  </si>
  <si>
    <t>5.4.4</t>
  </si>
  <si>
    <t>5.4.5</t>
  </si>
  <si>
    <t>5.4.6</t>
  </si>
  <si>
    <t>5.4.7</t>
  </si>
  <si>
    <t>5.4.8</t>
  </si>
  <si>
    <t>5.4.9</t>
  </si>
  <si>
    <t>5.4.10</t>
  </si>
  <si>
    <t>5.4.11</t>
  </si>
  <si>
    <t>5.4.12</t>
  </si>
  <si>
    <t>5.4.13</t>
  </si>
  <si>
    <t>5.5.1</t>
  </si>
  <si>
    <t>5.5.2</t>
  </si>
  <si>
    <t>5.5.3</t>
  </si>
  <si>
    <t>5.5.4</t>
  </si>
  <si>
    <t>5.5.5</t>
  </si>
  <si>
    <t>5.5.6</t>
  </si>
  <si>
    <t>5.5.7</t>
  </si>
  <si>
    <t>5.5.8</t>
  </si>
  <si>
    <t>5.5.9</t>
  </si>
  <si>
    <t>5.5.10</t>
  </si>
  <si>
    <t>5.5.11</t>
  </si>
  <si>
    <t>5.5.12</t>
  </si>
  <si>
    <t>5.6.1</t>
  </si>
  <si>
    <t>5.6.2</t>
  </si>
  <si>
    <t>5.6.3</t>
  </si>
  <si>
    <t>5.6.4</t>
  </si>
  <si>
    <t>5.6.7</t>
  </si>
  <si>
    <t>5.6.5</t>
  </si>
  <si>
    <t>5.6.6</t>
  </si>
  <si>
    <t>5.6.8</t>
  </si>
  <si>
    <t>5.6.9</t>
  </si>
  <si>
    <t>5.6.10</t>
  </si>
  <si>
    <t>5.7.1</t>
  </si>
  <si>
    <t>5.7.2</t>
  </si>
  <si>
    <t>5.7.3</t>
  </si>
  <si>
    <t>5.7.4</t>
  </si>
  <si>
    <t>5.7.5</t>
  </si>
  <si>
    <t>5.7.6</t>
  </si>
  <si>
    <t>5.7.7</t>
  </si>
  <si>
    <t>5.7.8</t>
  </si>
  <si>
    <t>5.7.9</t>
  </si>
  <si>
    <t>5.7.10</t>
  </si>
  <si>
    <t>5.7.11</t>
  </si>
  <si>
    <t>5.7.12</t>
  </si>
  <si>
    <t>5.7.13</t>
  </si>
  <si>
    <t>5.7.14</t>
  </si>
  <si>
    <t>5.7.15</t>
  </si>
  <si>
    <t>5.7.16</t>
  </si>
  <si>
    <t>5.7.17</t>
  </si>
  <si>
    <t>5.7.18</t>
  </si>
  <si>
    <t>5.8.1</t>
  </si>
  <si>
    <t>5.8.2</t>
  </si>
  <si>
    <t>5.8.3</t>
  </si>
  <si>
    <t>5.8.4</t>
  </si>
  <si>
    <t>5.8.5</t>
  </si>
  <si>
    <t>5.8.6</t>
  </si>
  <si>
    <t>5.8.7</t>
  </si>
  <si>
    <t>5.8.8</t>
  </si>
  <si>
    <t>5.8.9</t>
  </si>
  <si>
    <t>5.9.1</t>
  </si>
  <si>
    <t>5.9.2</t>
  </si>
  <si>
    <t>5.9.3</t>
  </si>
  <si>
    <t>5.9.4</t>
  </si>
  <si>
    <t>5.9.5</t>
  </si>
  <si>
    <t>5.9.6</t>
  </si>
  <si>
    <t>5.9.7</t>
  </si>
  <si>
    <t>5.9.8</t>
  </si>
  <si>
    <t>5.10.1</t>
  </si>
  <si>
    <t>5.10.2</t>
  </si>
  <si>
    <t>5.10.3</t>
  </si>
  <si>
    <t>5.10.4</t>
  </si>
  <si>
    <t>5.10.5</t>
  </si>
  <si>
    <t>5.10.6</t>
  </si>
  <si>
    <t>5.10.7</t>
  </si>
  <si>
    <t>5.10.8</t>
  </si>
  <si>
    <t>5.10.9</t>
  </si>
  <si>
    <t>5.10.10</t>
  </si>
  <si>
    <t>5.10.11</t>
  </si>
  <si>
    <t>5.10.12</t>
  </si>
  <si>
    <t>5.10.13</t>
  </si>
  <si>
    <t>5.10.14</t>
  </si>
  <si>
    <t>5.10.15</t>
  </si>
  <si>
    <t>5.10.16</t>
  </si>
  <si>
    <t>5.10.17</t>
  </si>
  <si>
    <t>5.10.18</t>
  </si>
  <si>
    <t>5.10.19</t>
  </si>
  <si>
    <t>5.10.20</t>
  </si>
  <si>
    <t>6.2.7.2</t>
  </si>
  <si>
    <t>6.2.7.3</t>
  </si>
  <si>
    <t>6.2.7.4</t>
  </si>
  <si>
    <t>6.2.7.5</t>
  </si>
  <si>
    <t>6.2.7.6</t>
  </si>
  <si>
    <t>6.2.7.7</t>
  </si>
  <si>
    <t>6.2.7.8</t>
  </si>
  <si>
    <t>6.2.7.9</t>
  </si>
  <si>
    <t>6.2.7.10</t>
  </si>
  <si>
    <t>6.3.1</t>
  </si>
  <si>
    <t>6.3.2</t>
  </si>
  <si>
    <t>6.3.3</t>
  </si>
  <si>
    <t>6.4.1</t>
  </si>
  <si>
    <t>6.5.1</t>
  </si>
  <si>
    <t>6.5.2</t>
  </si>
  <si>
    <t>6.4.2</t>
  </si>
  <si>
    <t>6.6.1</t>
  </si>
  <si>
    <t>6.6.3</t>
  </si>
  <si>
    <t>6.6.2</t>
  </si>
  <si>
    <t>6.6.4</t>
  </si>
  <si>
    <t>6.6.5</t>
  </si>
  <si>
    <t>6.6.6</t>
  </si>
  <si>
    <t>6.6.7</t>
  </si>
  <si>
    <t>6.6.8</t>
  </si>
  <si>
    <t>6.6.9</t>
  </si>
  <si>
    <t>6.6.10</t>
  </si>
  <si>
    <t>6.6.11</t>
  </si>
  <si>
    <t>6.6.12</t>
  </si>
  <si>
    <t>6.6.13</t>
  </si>
  <si>
    <t>6.6.14</t>
  </si>
  <si>
    <t>6.6.15</t>
  </si>
  <si>
    <t>6.7.1</t>
  </si>
  <si>
    <t>6.7.2</t>
  </si>
  <si>
    <t>6.7.3</t>
  </si>
  <si>
    <t>6.8.1</t>
  </si>
  <si>
    <t>6.8.2</t>
  </si>
  <si>
    <t>6.8.3</t>
  </si>
  <si>
    <t>6.9.1</t>
  </si>
  <si>
    <t>6.10</t>
  </si>
  <si>
    <t>6.10.1</t>
  </si>
  <si>
    <t>6.10.3</t>
  </si>
  <si>
    <t>6.10.2</t>
  </si>
  <si>
    <t>6.10.4</t>
  </si>
  <si>
    <t>6.11.1</t>
  </si>
  <si>
    <t>6.11.2</t>
  </si>
  <si>
    <t>6.11.3</t>
  </si>
  <si>
    <t>6.11.4</t>
  </si>
  <si>
    <t>6.11.5</t>
  </si>
  <si>
    <t>6.11</t>
  </si>
  <si>
    <t>6.12.1</t>
  </si>
  <si>
    <t>6.13</t>
  </si>
  <si>
    <t>6.12</t>
  </si>
  <si>
    <t>6.13.1</t>
  </si>
  <si>
    <t>6.13.2</t>
  </si>
  <si>
    <t>6.13.3</t>
  </si>
  <si>
    <t>6.13.4</t>
  </si>
  <si>
    <t>6.13.5</t>
  </si>
  <si>
    <t>6.14</t>
  </si>
  <si>
    <t>6.14.1</t>
  </si>
  <si>
    <t>6.14.2</t>
  </si>
  <si>
    <t>6.14.3</t>
  </si>
  <si>
    <t>6.14.4</t>
  </si>
  <si>
    <t>6.14.5</t>
  </si>
  <si>
    <t>6.15</t>
  </si>
  <si>
    <t>6.15.1</t>
  </si>
  <si>
    <t>6.15.2</t>
  </si>
  <si>
    <t>6.16</t>
  </si>
  <si>
    <t>6.16.1</t>
  </si>
  <si>
    <t>6.17</t>
  </si>
  <si>
    <t>6.17.1</t>
  </si>
  <si>
    <t>6.17.3</t>
  </si>
  <si>
    <t>6.17.2</t>
  </si>
  <si>
    <t>6.17.4</t>
  </si>
  <si>
    <t>6.17.5</t>
  </si>
  <si>
    <t>6.18</t>
  </si>
  <si>
    <t>6.18.1</t>
  </si>
  <si>
    <t>6.18.2</t>
  </si>
  <si>
    <t>6.18.3</t>
  </si>
  <si>
    <t>6.19</t>
  </si>
  <si>
    <t>8.3.1</t>
  </si>
  <si>
    <t>Plus:  15 % VAT</t>
  </si>
  <si>
    <t>Posts, 3.4m Taper Locking Post (85mm-45mm, depth:85mm) Including Locking Recess Mechanism, Posts sealed with a UV stabilized polymer cap, Galvanized coating</t>
  </si>
  <si>
    <t>6.19.1</t>
  </si>
  <si>
    <t>6.20</t>
  </si>
  <si>
    <t>6.21</t>
  </si>
  <si>
    <t>6.22</t>
  </si>
  <si>
    <t>6.23</t>
  </si>
  <si>
    <t>6.26</t>
  </si>
  <si>
    <t>6.24</t>
  </si>
  <si>
    <t>6.27</t>
  </si>
  <si>
    <t>6.28</t>
  </si>
  <si>
    <t>6.29</t>
  </si>
  <si>
    <t>6.30</t>
  </si>
  <si>
    <t>6.31</t>
  </si>
  <si>
    <t>6.32</t>
  </si>
  <si>
    <t>1.1.1</t>
  </si>
  <si>
    <r>
      <t>150 mm</t>
    </r>
    <r>
      <rPr>
        <sz val="12"/>
        <color indexed="8"/>
        <rFont val="Calibri"/>
        <family val="2"/>
      </rPr>
      <t>²</t>
    </r>
    <r>
      <rPr>
        <sz val="12"/>
        <color indexed="8"/>
        <rFont val="Times New Roman"/>
        <family val="1"/>
      </rPr>
      <t xml:space="preserve"> Copper Equivalent CAMO CCS</t>
    </r>
  </si>
  <si>
    <t>4.10</t>
  </si>
  <si>
    <t>NOTE: Brick built trench walls will not be considered or accepted,  1.2m.K/W bedding to be used for power cables</t>
  </si>
  <si>
    <t>REF</t>
  </si>
  <si>
    <t>FOUNDATIONS - EXCAVATION, FILLING, ETC</t>
  </si>
  <si>
    <t>6.1.4.2</t>
  </si>
  <si>
    <t>6.1.4.3</t>
  </si>
  <si>
    <t>6.1.4.4</t>
  </si>
  <si>
    <t>6.1.4.6</t>
  </si>
  <si>
    <t>Finishing top surfaces of concrete smooth with a steel trowel</t>
  </si>
  <si>
    <t>6.20.1</t>
  </si>
  <si>
    <t>6.20.4</t>
  </si>
  <si>
    <t>6.20.5</t>
  </si>
  <si>
    <t>6.20.2</t>
  </si>
  <si>
    <t>6.20.3</t>
  </si>
  <si>
    <t>6.20.6</t>
  </si>
  <si>
    <t>6.22.1</t>
  </si>
  <si>
    <t>6.22.2</t>
  </si>
  <si>
    <t>6.22.3</t>
  </si>
  <si>
    <t>6.23.1</t>
  </si>
  <si>
    <t>6.23.2</t>
  </si>
  <si>
    <t>6.23.3</t>
  </si>
  <si>
    <t>6.24.1</t>
  </si>
  <si>
    <t>6.24.2</t>
  </si>
  <si>
    <t>6.24.3</t>
  </si>
  <si>
    <t>6.25.1</t>
  </si>
  <si>
    <t>6.26.1</t>
  </si>
  <si>
    <t>6.27.1</t>
  </si>
  <si>
    <t>6.27.2</t>
  </si>
  <si>
    <t>6.28.1</t>
  </si>
  <si>
    <t>6.29.1</t>
  </si>
  <si>
    <t>6.30.1</t>
  </si>
  <si>
    <t>6.30.2</t>
  </si>
  <si>
    <t>6.30.3</t>
  </si>
  <si>
    <t>6.30.4</t>
  </si>
  <si>
    <t>6.30.5</t>
  </si>
  <si>
    <t>6.31.1</t>
  </si>
  <si>
    <t>6.31.2</t>
  </si>
  <si>
    <t>6.32.1</t>
  </si>
  <si>
    <t>6.32.2</t>
  </si>
  <si>
    <t>6.33.1</t>
  </si>
  <si>
    <t>6.36.1</t>
  </si>
  <si>
    <t>6.37</t>
  </si>
  <si>
    <t>6.37.1</t>
  </si>
  <si>
    <t>6.38</t>
  </si>
  <si>
    <t>6.38.1</t>
  </si>
  <si>
    <t>6.39</t>
  </si>
  <si>
    <t>6.39.1</t>
  </si>
  <si>
    <t>6.39.2</t>
  </si>
  <si>
    <t>Note: No tender will be considered if the provided bill of quantities is not fully completed.  The quantities provided are estimated figures and are subject to change.  Ensure all rates are priced.  Contractor to confirm quantities and submit an ordering schedule to the Engineer before any equipment orders are placed.</t>
  </si>
  <si>
    <t>1.1.2</t>
  </si>
  <si>
    <t>1.1.3</t>
  </si>
  <si>
    <t>1.1.4</t>
  </si>
  <si>
    <t>1.1.5</t>
  </si>
  <si>
    <t>1.1.6</t>
  </si>
  <si>
    <t>1.1.7</t>
  </si>
  <si>
    <t>1.1.8</t>
  </si>
  <si>
    <t>1.1.9</t>
  </si>
  <si>
    <t>Provide all required PPE's to local labour on project</t>
  </si>
  <si>
    <t>Setting out and maintaining of longitudinal and transverse stakes indicating earth grid layout &amp; level</t>
  </si>
  <si>
    <t>Supply and install complete earth grid as per earth grid drawing.</t>
  </si>
  <si>
    <t>Note: Copper quantified is for the earth grid only, and not for the earthing of the hold-down bolts.  Copper for holding down bolts to be priced and allowed for with the foundations.</t>
  </si>
  <si>
    <t>3.2.7</t>
  </si>
  <si>
    <t>3.2.8</t>
  </si>
  <si>
    <t>3.2.9</t>
  </si>
  <si>
    <t>3.2.10</t>
  </si>
  <si>
    <t>3.2.11</t>
  </si>
  <si>
    <t>3.2.12</t>
  </si>
  <si>
    <t>3.2.13</t>
  </si>
  <si>
    <t>3.2.14</t>
  </si>
  <si>
    <t>3.2.15</t>
  </si>
  <si>
    <t>3.3.3</t>
  </si>
  <si>
    <t>3.3.4</t>
  </si>
  <si>
    <t>3.3.5</t>
  </si>
  <si>
    <t>3.3.6</t>
  </si>
  <si>
    <t>3.5.1</t>
  </si>
  <si>
    <t>3.5.2</t>
  </si>
  <si>
    <t>3.2.16</t>
  </si>
  <si>
    <t>3.2.17</t>
  </si>
  <si>
    <t>HV control room &amp; control panels' earthing</t>
  </si>
  <si>
    <t>Excavate, backfill and compaction of trenches for earthmat (1000 mm below finish level and 450 mm wide) for:</t>
  </si>
  <si>
    <t>3.3.7</t>
  </si>
  <si>
    <t>Supply and install new 1.8m diamond mesh  (safety) separation / barrier fence c/w all auxiliary equipment</t>
  </si>
  <si>
    <t>Piggyback Electric fence behind see-through fence panels from ground to top - all auxiliary equipment to be included (gates, etc.)</t>
  </si>
  <si>
    <t>General rules applicable to casting of concrete: cast below 35°C; use wood shuttering as far as possible; use slow curing concrete; use low 
shrinkage concrete.</t>
  </si>
  <si>
    <t>Concrete maximum shrinkage, stress and modulus of elasticity obtainable from the Civil Engineer's drawing / specification.</t>
  </si>
  <si>
    <t>5.9.19</t>
  </si>
  <si>
    <t>Sump Controller</t>
  </si>
  <si>
    <t>5.9.20</t>
  </si>
  <si>
    <t>5.9.21</t>
  </si>
  <si>
    <t>ESKOM BUILDINGS</t>
  </si>
  <si>
    <t>Finishing top surfaces of concrete smooth with a power float with a.b.e. ® cron non-metallic, dry shake floor surface hardener curing compound applied at a rate of 5kg/m², curing with  duracure SBC compound at a rate of 7-9m²/l, subsequently removing curing compound and sealing with suitable sealer at a rate of 7m²/l all in in accordance with a.b.e. ® Construction Chemicals</t>
  </si>
  <si>
    <r>
      <rPr>
        <i/>
        <u/>
        <sz val="12"/>
        <color rgb="FF000000"/>
        <rFont val="Times New Roman"/>
        <family val="1"/>
      </rPr>
      <t>SUPPLEMENTARY PREAMBLES</t>
    </r>
    <r>
      <rPr>
        <i/>
        <sz val="12"/>
        <color rgb="FF000000"/>
        <rFont val="Times New Roman"/>
        <family val="1"/>
      </rPr>
      <t xml:space="preserve">
Trusses are at maximum 600mm centres
Roof coverings are on 50 x 76mm purlins</t>
    </r>
  </si>
  <si>
    <r>
      <rPr>
        <i/>
        <u/>
        <sz val="12"/>
        <color rgb="FF000000"/>
        <rFont val="Times New Roman"/>
        <family val="1"/>
      </rPr>
      <t>SUPPLEMENTARY PREAMBLES</t>
    </r>
    <r>
      <rPr>
        <i/>
        <sz val="12"/>
        <color rgb="FF000000"/>
        <rFont val="Times New Roman"/>
        <family val="1"/>
      </rPr>
      <t xml:space="preserve">
PAINT SPECIFICATIONS
All painting shall be done in accordance with "Dulux" specifications unless otherwise described</t>
    </r>
  </si>
  <si>
    <t>6.37.2</t>
  </si>
  <si>
    <t>6.38.2</t>
  </si>
  <si>
    <t>6.38.3</t>
  </si>
  <si>
    <t>8.4.3</t>
  </si>
  <si>
    <t>Bonding of Eskom grid to Midvaal grid at the separation fence (10 mm to 10 mm)</t>
  </si>
  <si>
    <t xml:space="preserve">Load control, MV control room &amp; MV switch rooms earthing </t>
  </si>
  <si>
    <t>Fence anti-tunnelling</t>
  </si>
  <si>
    <t>Supply and install new welded-mesh and electrical substation fence</t>
  </si>
  <si>
    <t>12M Wide Concrete Gate Entrance (to be cast continuous with the Midvaal contractor)</t>
  </si>
  <si>
    <t>Excavate, supply, dispose of waste and cast complete concrete foundations with holding down bolts, fdn, internal earthing and earth 
connections detailed in the drawings:</t>
  </si>
  <si>
    <t>Medium equipment support foundation (power VT)</t>
  </si>
  <si>
    <t>Manholes, etc.</t>
  </si>
  <si>
    <t>Breaking into existing manhole and connecting new sewer, including all fittings etc.</t>
  </si>
  <si>
    <t>900mm Diameter manhole with a depth of 1,0 to 1,5m</t>
  </si>
  <si>
    <t>Storm water Drainage</t>
  </si>
  <si>
    <t>Storm water pipes</t>
  </si>
  <si>
    <t>Supply and Install Manholes, Catch pits, etc.</t>
  </si>
  <si>
    <t>Storm water outlet and wing wall</t>
  </si>
  <si>
    <t>Not exceeding 500mm deep for placing and removing formwork to walls etc.</t>
  </si>
  <si>
    <t>Exceeding 500mm and not exceeding 1000mm deep for placing and removing formwork to walls etc.</t>
  </si>
  <si>
    <t>Exceeding 1000mm and not exceeding 1500mm deep for placing and removing formwork to walls etc.</t>
  </si>
  <si>
    <t>Surplus material from excavations and/or stock piles on site, to a dumping site to be located by the contractor</t>
  </si>
  <si>
    <t>Under floors, steps, paving's, etc.</t>
  </si>
  <si>
    <t>Backfilling to trenches, holes, etc.</t>
  </si>
  <si>
    <t xml:space="preserve">Clean, washed river sand layer evenly spread over filling (elsewhere), levelled, watered and rammed to receive waterproof membrane (elsewhere) under solid floors </t>
  </si>
  <si>
    <t>Compaction of ground surface under floors etc. including scarifying for a depth of 150mm, breaking down oversize material, adding suitable material where necessary and compacting to 98% Mod AASHTO density</t>
  </si>
  <si>
    <t>Under floors etc. including forming and poisoning shallow furrows against foundation walls etc., filling in furrows and ramming</t>
  </si>
  <si>
    <t>To bottoms and sides of trenches etc.</t>
  </si>
  <si>
    <t>Galvanised hoop iron cramps, ties, etc.</t>
  </si>
  <si>
    <t>Surface beds, slabs, etc.</t>
  </si>
  <si>
    <t>To tops of walls, beams, etc.</t>
  </si>
  <si>
    <t>Surface beds, slabs, etc. with tolerances of surfaces finished to Degree of Accuracy I</t>
  </si>
  <si>
    <t>Surface beds, slabs, etc. with tolerances of surfaces finished to Degree of Accuracy II</t>
  </si>
  <si>
    <t>Walls of service ducts, etc.</t>
  </si>
  <si>
    <t>Decking for slabs over service ducts, etc.</t>
  </si>
  <si>
    <t>Two layers of 375 micron damp-proof course in slip joints between horizontal concrete and brick surfaces including cement mortar bed</t>
  </si>
  <si>
    <t>Mild steel dowel bras</t>
  </si>
  <si>
    <t>Type 193 fabric reinforcement in concrete surface beds etc.</t>
  </si>
  <si>
    <t>Type 311 fabric reinforcement in concrete surface beds etc.</t>
  </si>
  <si>
    <t>Type 395 fabric reinforcement in concrete surface beds etc.</t>
  </si>
  <si>
    <t>41 x 41mm Single channel concrete insert (Type P 3270) complete with electroplated spring nuts and bolts etc.</t>
  </si>
  <si>
    <t>Purpose made precast concrete window and door surrounds etc. finished smooth on exposed surfaces, including bedding, jointing and pointing</t>
  </si>
  <si>
    <t>230mm Brick walls in beam filling</t>
  </si>
  <si>
    <t>Turning pieces to lintels etc.</t>
  </si>
  <si>
    <t>Air bricks, etc.</t>
  </si>
  <si>
    <t>Brick-on-edge header course copings, sills, etc. of approved face bricks, pointed with recessed joints on all exposed faces</t>
  </si>
  <si>
    <t>Flat lintel 230mm wide on soffit, in whole face bricks pointed on soffit and two sides</t>
  </si>
  <si>
    <t>One layer 375 micron embossed polyethylene damp-proof course (SANS 952-1985 type B)</t>
  </si>
  <si>
    <t>On bottoms and sides of floor ducts, channels, etc.</t>
  </si>
  <si>
    <t>"ABE Flexothane CTW" polyurethane sealing compound including backing cord, bond breaker, primer, etc.</t>
  </si>
  <si>
    <t>Z275 Spelter Galvanised steel slope mounted turbine type ventilator (Model: CP250) with Chromadek finish (Colour: Traffic Green), including isolation trimmers, fixed through roof sheeting to timber purlins including watertight joints, sealing strips, fixing accessories etc., installed in accordance to the manufacturer's details and instructions</t>
  </si>
  <si>
    <t>Design, manufacture and supply double pitched roof, approximately 37m2 overall on plan, including trusses, bracing, hangers, wall plates, purlins, hurricane clips, nails, and all sundry bracing and timbers, etc. complete</t>
  </si>
  <si>
    <t>Design, manufacture and supply double pitched roof, approximately 42m2 overall on plan, including trusses, bracing, hangers, wall plates, purlins, hurricane clips, nails, and all sundry bracing and timbers, etc. complete</t>
  </si>
  <si>
    <t>Design, manufacture and supply double pitched roof, approximately 291m2 overall on plan, including trusses, bracing, hangers, wall plates, purlins, hurricane clips, nails, and all sundry bracing and timbers, etc. complete</t>
  </si>
  <si>
    <t>Clear perspex numeral plate reverse engraved and enamelled in numerals and/or letters, twice countersunk holed for and tap-screwed to steel door frames or gate framing with chromium plated dome-headed self tapping screws</t>
  </si>
  <si>
    <t>As per "Walton's" catalogue</t>
  </si>
  <si>
    <t>1800 x 900 x 450mm Stationary cupboard with four (4) shelves (product code 54070IK)</t>
  </si>
  <si>
    <t>"Xpanda Roll-a-Door" Sub station doors and frames of pre-galvanized mild steel with and including 3 bullet hinges per door leaf, solid steel slats, cabin hooks, earth strap, shooting bolt housing and Xpanda 3 Point locking system for padlock, 100mm diameter lock concealing pipe section, with perimeter framing plugged and screwed to face at maximum 300mm centres to concrete or brickwork using Xpanda concealed rivets</t>
  </si>
  <si>
    <t>On walls in isolated panels, splashbacks, etc.</t>
  </si>
  <si>
    <t>4mm Obscure glass</t>
  </si>
  <si>
    <t>One coat "Dulux Plaster Primer", one coat "Dulux Primer Sealer" and two full coats "Dulux Weather guard Ultra smooth" extremely durable UV-resistant water based mica reinforced fine textured acrylic paint</t>
  </si>
  <si>
    <t>Ceilings and cornices, including priming metal cover strips and nail heads</t>
  </si>
  <si>
    <t>Fascia's and barge boards, including priming metal jointing strips</t>
  </si>
  <si>
    <t>Gates, grilles, burglar screens, balustrades, etc. (both sides measured over the full flat area)</t>
  </si>
  <si>
    <t>External face brickwork pointed with square recessed horizontal and vertical joints</t>
  </si>
  <si>
    <t>GALVANISED STEEL GATES, SCREENS, ETC (LOAD CONTROL)</t>
  </si>
  <si>
    <t>Not applicable to Eskom portion</t>
  </si>
  <si>
    <t>1.3.7</t>
  </si>
  <si>
    <t>1.</t>
  </si>
  <si>
    <t>PRELIMINARIES AND GENERAL</t>
  </si>
  <si>
    <t>Amount allowed for all expenses, regarding the following:</t>
  </si>
  <si>
    <t>1.1</t>
  </si>
  <si>
    <t>CONTRACTUAL REQUIREMENTS - FIXED AMOUNT</t>
  </si>
  <si>
    <t>SANS 1200A</t>
  </si>
  <si>
    <t xml:space="preserve">Nett price for the fulfilment of the Tender Requirements, Conditions of Contract and Performance Security/Security Bond. Performance </t>
  </si>
  <si>
    <t>Security to remain valid until date of issue of the Final Completion Certificate or within 28 days after expiry Defects Notification Period.</t>
  </si>
  <si>
    <r>
      <t xml:space="preserve">Insurance of the Works in the </t>
    </r>
    <r>
      <rPr>
        <b/>
        <u/>
        <sz val="12"/>
        <rFont val="Times New Roman"/>
        <family val="1"/>
      </rPr>
      <t>joint</t>
    </r>
    <r>
      <rPr>
        <sz val="12"/>
        <rFont val="Times New Roman"/>
        <family val="1"/>
      </rPr>
      <t xml:space="preserve"> names of the Employer and Contractor, Insurance of the Construction Plant to its full replacement</t>
    </r>
  </si>
  <si>
    <t>value and Third Party Insurance</t>
  </si>
  <si>
    <t>Site establishment, which includes site office, site store, laydown area, temporary housing, security fence, sanitary, toilets, obtaining</t>
  </si>
  <si>
    <t>water, electrical connection, etc.</t>
  </si>
  <si>
    <t>8.3.2.2a)</t>
  </si>
  <si>
    <t>Site survey / Setting out of works by a qualified land surveyor i.e. substation yard, access roads, buildings, cable routes inc. multiple</t>
  </si>
  <si>
    <t>reinstating of pegs during construction and reinstating of pegs following completion</t>
  </si>
  <si>
    <t xml:space="preserve">Reinstating of missing S.G. pegs prior to construction of any works and obtaining Surveyors Certificate of Compliance by a </t>
  </si>
  <si>
    <t>Professional Land Surveyor</t>
  </si>
  <si>
    <t>5.1.2</t>
  </si>
  <si>
    <t>Determining and locating of existing services as well as management of wayleaves throughout the delivery of the works</t>
  </si>
  <si>
    <t>Erecting of temporary obstructions and barricades</t>
  </si>
  <si>
    <t>CONSTRUCTION NOTICE BOARD ( mm. 2600 X 1600)</t>
  </si>
  <si>
    <t>8.3.2.1c)</t>
  </si>
  <si>
    <t>Cleaning of the site, removal of all refuse, rubble, rock, etc. prior to handing over of every phase</t>
  </si>
  <si>
    <t>1.1.10.1</t>
  </si>
  <si>
    <t xml:space="preserve">Obtaining access to the Eskom Website (//scot.eskom.co.za) for access to the relevant Eskom Standards and compile a site manual </t>
  </si>
  <si>
    <t>complete with all relevant Eskom DT drawings.</t>
  </si>
  <si>
    <t>Prov Sum</t>
  </si>
  <si>
    <t>1.1.10.2</t>
  </si>
  <si>
    <t>Overheads, charges and profit on above (Maximum of 10 % allowed)</t>
  </si>
  <si>
    <t>%</t>
  </si>
  <si>
    <t>1.1.11</t>
  </si>
  <si>
    <t xml:space="preserve">Tools, material, safety clothing, and the appropriate PPE for the labourers (incl. local labourers) to conduct </t>
  </si>
  <si>
    <t>their work in accordance with safety requirements</t>
  </si>
  <si>
    <t>8.3.2.2f)</t>
  </si>
  <si>
    <t>1.1.12</t>
  </si>
  <si>
    <t>Medical evaluation and induction cost for all staff</t>
  </si>
  <si>
    <t>1.1.13</t>
  </si>
  <si>
    <t>As built drawings and manuals (5 x sets). As builts to include surveying of the works by a qualified surveyor, i.e. MV and LV</t>
  </si>
  <si>
    <t>conductors, equipment positions and any relevant site information (drawings to be issued in CAD format)</t>
  </si>
  <si>
    <t>1.1.14</t>
  </si>
  <si>
    <t>Removal from site following completion of the Works.</t>
  </si>
  <si>
    <t>1.1.15</t>
  </si>
  <si>
    <t xml:space="preserve">Temporary removal from site for an undetermined period following completion of a section of the work and re-establishment to complete </t>
  </si>
  <si>
    <t>the remainder of the Works</t>
  </si>
  <si>
    <t>1.1.16</t>
  </si>
  <si>
    <t xml:space="preserve">Compile a detailed Quality Control Program for construction activities. </t>
  </si>
  <si>
    <t>1.1.17</t>
  </si>
  <si>
    <t>SEQUENCE OF WORK</t>
  </si>
  <si>
    <t>Allow adequately to adhere to Eskom / Municipalities switching procedures, obtaining and signing of permits, arranging outages, giving notices</t>
  </si>
  <si>
    <t>Days</t>
  </si>
  <si>
    <t>1.1.18</t>
  </si>
  <si>
    <t>1.2</t>
  </si>
  <si>
    <t xml:space="preserve">COMPLY WITH THE FOLLOWING SAFETY, HEALTH, ENVIRONMENTAL AND  </t>
  </si>
  <si>
    <t>QUALITY (SHEQ) REQUIREMENTS - FIXED AMOUNT</t>
  </si>
  <si>
    <t>Compile a Health and Safety Plan (H &amp; S Plan)</t>
  </si>
  <si>
    <t>Section 5
C3.1.11.10</t>
  </si>
  <si>
    <t>Compile a Risk Assessment for activities (RA)</t>
  </si>
  <si>
    <t>Comply with Environmental Management Plan (EMP), inclduing Eskom Specifications</t>
  </si>
  <si>
    <t>Submit proof of calibration of equipment e.g. Crimper, HV test apparatus etc.</t>
  </si>
  <si>
    <t>Compile a SHEQ File to also include all the above distinct sections</t>
  </si>
  <si>
    <t>Construction work notification and permit application (assist the Employer to obtain a construction permit)</t>
  </si>
  <si>
    <t>1.3</t>
  </si>
  <si>
    <t xml:space="preserve">TOTAL TIME RELATED COST BASED ON MONTHLY EXPENDITURE - ADJUSTABLE </t>
  </si>
  <si>
    <t>WITH CONTRACT PERIOD</t>
  </si>
  <si>
    <t xml:space="preserve">The running cost of the project related to the contract period, which will also be used to adjust the cost if an event occurs that becomes the </t>
  </si>
  <si>
    <t>Employers Risk:</t>
  </si>
  <si>
    <t>Head office overhead cost and contractual obligations</t>
  </si>
  <si>
    <t>8.4.4</t>
  </si>
  <si>
    <t>Month</t>
  </si>
  <si>
    <t>Site overhead cost</t>
  </si>
  <si>
    <t>Material-store cost on site</t>
  </si>
  <si>
    <t>8.4.2.2a)</t>
  </si>
  <si>
    <t>Material-store cost off site</t>
  </si>
  <si>
    <t>Maintenance of setting out of the works by a qualified surveyor</t>
  </si>
  <si>
    <t>8.4.5</t>
  </si>
  <si>
    <t>Contracts Manager/ Contractor's Representative : Office and Site based</t>
  </si>
  <si>
    <t>Health, Safety and Environmental Officer</t>
  </si>
  <si>
    <t>1.3.8</t>
  </si>
  <si>
    <t>Site Supervisor / Planner : Office and Site based</t>
  </si>
  <si>
    <t>1.3.9</t>
  </si>
  <si>
    <t>Site Agent and SHE Representative: Site based</t>
  </si>
  <si>
    <t>1.3.10</t>
  </si>
  <si>
    <t>Comply with SHEQ requirements by Safety Officer e.g. regular review and update of Health and Safety File</t>
  </si>
  <si>
    <t>1.3.11</t>
  </si>
  <si>
    <t>Site offices cost , including ablution facilities, site administration, transport, accommodation etc.</t>
  </si>
  <si>
    <t>1.3.12</t>
  </si>
  <si>
    <t xml:space="preserve">Periodic medical, fitness and induction costs </t>
  </si>
  <si>
    <t>1.3.13</t>
  </si>
  <si>
    <t>Security for site camp and work on site</t>
  </si>
  <si>
    <t>1.3.14</t>
  </si>
  <si>
    <t>Local labour management cost for:</t>
  </si>
  <si>
    <t>1.3.14.1</t>
  </si>
  <si>
    <t>Overhead cost to manage SMME's that will execute a portion of the contract (30% portion)</t>
  </si>
  <si>
    <t>1.3.14.2</t>
  </si>
  <si>
    <t>Community Liaison Officer (R 5 500.00 p/month)</t>
  </si>
  <si>
    <t>1.3.14.3</t>
  </si>
  <si>
    <t>Overheads, charges and profit on item 1.3.14.2 (Maximum of 10 % allowed)</t>
  </si>
  <si>
    <t>1.3.14.4</t>
  </si>
  <si>
    <t>Community liaison and communication (R 500/month)</t>
  </si>
  <si>
    <t>1.3.14.5</t>
  </si>
  <si>
    <t>Overheads, charges and profit on item 1.3.14.4 (Maximum of 10 % allowed)</t>
  </si>
  <si>
    <t>1.3.14.6</t>
  </si>
  <si>
    <t>Employment of EPWP workers for the duration of the project (10 EPWP Workers at R 140.85 p/day per worker)</t>
  </si>
  <si>
    <t>1.3.14.7</t>
  </si>
  <si>
    <t>Overheads, charges and profit on item 1.3.14.6 (Maximum of 10 % allowed) (Management of  EPWP workers).</t>
  </si>
  <si>
    <t>Training of semi-skilled labourers</t>
  </si>
  <si>
    <t>1.4</t>
  </si>
  <si>
    <t>COMPLY WITH THE FOLLOWING SHEQ REQUIREMENTS- TIME RELATED</t>
  </si>
  <si>
    <t>1.4.1</t>
  </si>
  <si>
    <t>Monthly review and update the Health and Safety Plan (H &amp; S Plan)</t>
  </si>
  <si>
    <t>1.4.2</t>
  </si>
  <si>
    <t>Monthly review and update the Risk Assessment for activities (RA)</t>
  </si>
  <si>
    <t>1.4.3</t>
  </si>
  <si>
    <t>Monthly review and update the Environmental Management Plan (EMP)</t>
  </si>
  <si>
    <t>1.5</t>
  </si>
  <si>
    <t>ITEMS NOT COVERED ELSEWHERE</t>
  </si>
  <si>
    <t>1.5.1</t>
  </si>
  <si>
    <t>Provisonal Amount allow for additional works instructed by the Engineer and Employer</t>
  </si>
  <si>
    <t>1.5.2</t>
  </si>
  <si>
    <t>Supply a temporary Miniature Substation (MSS) and remove following completion.  Cut into existing 300mm² 11kV cable and terminate</t>
  </si>
  <si>
    <t>to the temporary MSS to supply auxiliary LV power to all construction activities including other contractors.</t>
  </si>
  <si>
    <t>8.4.2.2g)</t>
  </si>
  <si>
    <t>1.5.3</t>
  </si>
  <si>
    <t xml:space="preserve">Construction lights to be provided prior to starting of the civil works for security purposes. All equipment and labour to be provided for </t>
  </si>
  <si>
    <t>by the contractor including the temporary lights which shall be sufficient enough to light up the entire proposed site.  Temporary fencing to</t>
  </si>
  <si>
    <t xml:space="preserve">to be installed around the site, fence and lights to be removed following completion.  </t>
  </si>
  <si>
    <t>Excavate, supply, transport to site and install complete concrete kerbing (SABS 927 fig 7c kerb to edges of earthworks platform</t>
  </si>
  <si>
    <t>6.33.1.1</t>
  </si>
  <si>
    <t>6.33.2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</si>
</sst>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1" formatCode="_-* #,##0_-;\-* #,##0_-;_-* &quot;-&quot;_-;_-@_-"/>
    <numFmt numFmtId="43" formatCode="_-* #,##0.00_-;\-* #,##0.00_-;_-* &quot;-&quot;??_-;_-@_-"/>
    <numFmt numFmtId="164" formatCode="&quot;R&quot;\ #,##0;&quot;R&quot;\ \-#,##0"/>
    <numFmt numFmtId="165" formatCode="&quot;R&quot;\ #,##0.00;&quot;R&quot;\ \-#,##0.00"/>
    <numFmt numFmtId="166" formatCode="_ &quot;R&quot;\ * #,##0.00_ ;_ &quot;R&quot;\ * \-#,##0.00_ ;_ &quot;R&quot;\ * &quot;-&quot;??_ ;_ @_ "/>
    <numFmt numFmtId="167" formatCode="_ * #,##0.00_ ;_ * \-#,##0.00_ ;_ * &quot;-&quot;??_ ;_ @_ "/>
    <numFmt numFmtId="168" formatCode="&quot;$&quot;#,##0_);\(&quot;$&quot;#,##0\)"/>
    <numFmt numFmtId="169" formatCode="_(&quot;$&quot;* #,##0.00_);_(&quot;$&quot;* \(#,##0.00\);_(&quot;$&quot;* &quot;-&quot;??_);_(@_)"/>
    <numFmt numFmtId="170" formatCode="_(* #,##0.00_);_(* \(#,##0.00\);_(* &quot;-&quot;??_);_(@_)"/>
    <numFmt numFmtId="171" formatCode="_ &quot; R&quot;\ * #,##0.00_ ;_ &quot; R&quot;\ * \-#,##0.00_ ;_ &quot; R&quot;\ * &quot;-&quot;??_ ;_ @_ "/>
    <numFmt numFmtId="172" formatCode="&quot;R &quot;#,##0.00;&quot;R -&quot;#,##0.00"/>
    <numFmt numFmtId="173" formatCode="&quot;R &quot;#,##0;&quot;R -&quot;#,##0"/>
    <numFmt numFmtId="174" formatCode="_ [$USD]\ * #,##0.00_ ;_ [$USD]\ * \-#,##0.00_ ;_ [$USD]\ * &quot;-&quot;??_ ;_ @_ "/>
    <numFmt numFmtId="175" formatCode="0.0"/>
    <numFmt numFmtId="176" formatCode="_ &quot; R&quot;\ * #,##0.00_ ;_ &quot; R&quot;\ * \-#,##0.00_ ;\ "/>
    <numFmt numFmtId="177" formatCode="_ &quot;R&quot;\ * #,##0_ ;_ &quot;R&quot;\ * \-#,##0_ ;_ &quot;R&quot;\ * &quot;-&quot;??_ ;_ @_ "/>
  </numFmts>
  <fonts count="63">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sz val="8"/>
      <name val="Arial"/>
      <family val="2"/>
    </font>
    <font>
      <sz val="10"/>
      <name val="Arial"/>
      <family val="2"/>
    </font>
    <font>
      <b/>
      <sz val="18"/>
      <name val="Arial"/>
      <family val="2"/>
    </font>
    <font>
      <b/>
      <sz val="12"/>
      <name val="Arial"/>
      <family val="2"/>
    </font>
    <font>
      <sz val="10"/>
      <name val="Arial"/>
      <family val="2"/>
    </font>
    <font>
      <sz val="10"/>
      <name val="Arial"/>
      <family val="2"/>
      <charset val="1"/>
    </font>
    <font>
      <sz val="10"/>
      <name val="Mangal"/>
      <family val="2"/>
    </font>
    <font>
      <sz val="11"/>
      <color indexed="8"/>
      <name val="Calibri"/>
      <family val="2"/>
    </font>
    <font>
      <sz val="12"/>
      <name val="Arial"/>
      <family val="2"/>
    </font>
    <font>
      <sz val="18"/>
      <name val="Arial"/>
      <family val="2"/>
    </font>
    <font>
      <b/>
      <sz val="14"/>
      <name val="Times New Roman"/>
      <family val="1"/>
    </font>
    <font>
      <sz val="14"/>
      <name val="Times New Roman"/>
      <family val="1"/>
    </font>
    <font>
      <sz val="10"/>
      <name val="Times New Roman"/>
      <family val="1"/>
    </font>
    <font>
      <b/>
      <sz val="10"/>
      <name val="Times New Roman"/>
      <family val="1"/>
    </font>
    <font>
      <sz val="8"/>
      <name val="Times New Roman"/>
      <family val="1"/>
    </font>
    <font>
      <sz val="6"/>
      <name val="Times New Roman"/>
      <family val="1"/>
    </font>
    <font>
      <sz val="11"/>
      <color theme="1"/>
      <name val="Calibri"/>
      <family val="2"/>
      <scheme val="minor"/>
    </font>
    <font>
      <sz val="10"/>
      <color indexed="8"/>
      <name val="Times New Roman"/>
      <family val="1"/>
    </font>
    <font>
      <sz val="10"/>
      <name val="Arial"/>
      <family val="2"/>
    </font>
    <font>
      <b/>
      <sz val="11"/>
      <color theme="3"/>
      <name val="Calibri"/>
      <family val="2"/>
      <scheme val="minor"/>
    </font>
    <font>
      <sz val="12"/>
      <name val="宋体"/>
      <charset val="134"/>
    </font>
    <font>
      <sz val="12"/>
      <name val="宋体"/>
      <family val="3"/>
      <charset val="134"/>
    </font>
    <font>
      <sz val="12"/>
      <name val="Times New Roman"/>
      <family val="1"/>
    </font>
    <font>
      <sz val="10"/>
      <color theme="1"/>
      <name val="Calibri"/>
      <family val="2"/>
      <scheme val="minor"/>
    </font>
    <font>
      <sz val="10"/>
      <name val="Arial"/>
      <family val="2"/>
    </font>
    <font>
      <sz val="10"/>
      <color indexed="8"/>
      <name val="Arial"/>
      <family val="2"/>
    </font>
    <font>
      <b/>
      <sz val="12"/>
      <name val="Times New Roman"/>
      <family val="1"/>
    </font>
    <font>
      <i/>
      <sz val="12"/>
      <name val="Times New Roman"/>
      <family val="1"/>
    </font>
    <font>
      <b/>
      <sz val="12"/>
      <color indexed="8"/>
      <name val="Times New Roman"/>
      <family val="1"/>
    </font>
    <font>
      <sz val="12"/>
      <color indexed="8"/>
      <name val="Times New Roman"/>
      <family val="1"/>
    </font>
    <font>
      <sz val="12"/>
      <color theme="1"/>
      <name val="Times New Roman"/>
      <family val="1"/>
    </font>
    <font>
      <b/>
      <sz val="14"/>
      <color indexed="8"/>
      <name val="Times New Roman"/>
      <family val="1"/>
    </font>
    <font>
      <sz val="14"/>
      <color indexed="8"/>
      <name val="Times New Roman"/>
      <family val="1"/>
    </font>
    <font>
      <sz val="14"/>
      <name val="Arial"/>
      <family val="2"/>
    </font>
    <font>
      <sz val="12"/>
      <color rgb="FFFF0000"/>
      <name val="Times New Roman"/>
      <family val="1"/>
    </font>
    <font>
      <sz val="12"/>
      <color indexed="8"/>
      <name val="Calibri"/>
      <family val="2"/>
    </font>
    <font>
      <sz val="12"/>
      <color rgb="FFFF0000"/>
      <name val="Arial"/>
      <family val="2"/>
    </font>
    <font>
      <b/>
      <sz val="14"/>
      <name val="Arial"/>
      <family val="2"/>
    </font>
    <font>
      <b/>
      <sz val="12"/>
      <color rgb="FFFF0000"/>
      <name val="Times New Roman"/>
      <family val="1"/>
    </font>
    <font>
      <sz val="14"/>
      <color rgb="FFFF0000"/>
      <name val="Times New Roman"/>
      <family val="1"/>
    </font>
    <font>
      <b/>
      <sz val="12"/>
      <color theme="1"/>
      <name val="Times New Roman"/>
      <family val="1"/>
    </font>
    <font>
      <sz val="14"/>
      <color theme="1"/>
      <name val="Times New Roman"/>
      <family val="1"/>
    </font>
    <font>
      <b/>
      <sz val="12"/>
      <color rgb="FF000000"/>
      <name val="Times New Roman"/>
      <family val="1"/>
    </font>
    <font>
      <sz val="12"/>
      <color rgb="FF000000"/>
      <name val="Times New Roman"/>
      <family val="1"/>
    </font>
    <font>
      <u/>
      <sz val="12"/>
      <color rgb="FF000000"/>
      <name val="Times New Roman"/>
      <family val="1"/>
    </font>
    <font>
      <b/>
      <u/>
      <sz val="12"/>
      <color rgb="FF000000"/>
      <name val="Times New Roman"/>
      <family val="1"/>
    </font>
    <font>
      <u/>
      <sz val="12"/>
      <name val="Times New Roman"/>
      <family val="1"/>
    </font>
    <font>
      <b/>
      <sz val="14"/>
      <color rgb="FF000000"/>
      <name val="Times New Roman"/>
      <family val="1"/>
    </font>
    <font>
      <i/>
      <sz val="12"/>
      <color rgb="FF000000"/>
      <name val="Times New Roman"/>
      <family val="1"/>
    </font>
    <font>
      <i/>
      <u/>
      <sz val="12"/>
      <color rgb="FF000000"/>
      <name val="Times New Roman"/>
      <family val="1"/>
    </font>
    <font>
      <b/>
      <u/>
      <sz val="12"/>
      <name val="Times New Roman"/>
      <family val="1"/>
    </font>
    <font>
      <sz val="11.5"/>
      <name val="Times New Roman"/>
      <family val="1"/>
    </font>
    <font>
      <sz val="10"/>
      <color rgb="FFFF0000"/>
      <name val="Arial"/>
      <family val="2"/>
    </font>
    <font>
      <sz val="10"/>
      <color rgb="FFFF0000"/>
      <name val="Times New Roman"/>
      <family val="1"/>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3" tint="0.79998168889431442"/>
        <bgColor indexed="64"/>
      </patternFill>
    </fill>
    <fill>
      <patternFill patternType="solid">
        <fgColor rgb="FFFFFF00"/>
        <bgColor indexed="64"/>
      </patternFill>
    </fill>
  </fills>
  <borders count="11">
    <border>
      <left/>
      <right/>
      <top/>
      <bottom/>
      <diagonal/>
    </border>
    <border>
      <left/>
      <right/>
      <top style="double">
        <color indexed="0"/>
      </top>
      <bottom/>
      <diagonal/>
    </border>
    <border>
      <left style="thin">
        <color indexed="64"/>
      </left>
      <right style="thin">
        <color indexed="64"/>
      </right>
      <top style="thin">
        <color indexed="64"/>
      </top>
      <bottom style="thin">
        <color indexed="64"/>
      </bottom>
      <diagonal/>
    </border>
    <border>
      <left/>
      <right/>
      <top/>
      <bottom style="thin">
        <color theme="3"/>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hair">
        <color indexed="64"/>
      </top>
      <bottom style="hair">
        <color indexed="64"/>
      </bottom>
      <diagonal/>
    </border>
    <border>
      <left style="double">
        <color indexed="64"/>
      </left>
      <right style="thin">
        <color indexed="64"/>
      </right>
      <top style="thin">
        <color indexed="64"/>
      </top>
      <bottom/>
      <diagonal/>
    </border>
  </borders>
  <cellStyleXfs count="1711">
    <xf numFmtId="0" fontId="0" fillId="0" borderId="0"/>
    <xf numFmtId="170" fontId="8" fillId="0" borderId="0" applyFont="0" applyFill="0" applyBorder="0" applyAlignment="0" applyProtection="0"/>
    <xf numFmtId="170" fontId="8" fillId="0" borderId="0" applyFont="0" applyFill="0" applyBorder="0" applyAlignment="0" applyProtection="0"/>
    <xf numFmtId="4" fontId="8" fillId="0" borderId="0" applyFont="0" applyFill="0" applyBorder="0" applyAlignment="0" applyProtection="0"/>
    <xf numFmtId="167" fontId="8" fillId="0" borderId="0" applyFont="0" applyFill="0" applyBorder="0" applyAlignment="0" applyProtection="0"/>
    <xf numFmtId="167" fontId="13" fillId="0" borderId="0" applyFont="0" applyFill="0" applyBorder="0" applyAlignment="0" applyProtection="0"/>
    <xf numFmtId="167" fontId="16" fillId="0" borderId="0" applyFont="0" applyFill="0" applyBorder="0" applyAlignment="0" applyProtection="0"/>
    <xf numFmtId="167" fontId="8" fillId="0" borderId="0" applyFont="0" applyFill="0" applyBorder="0" applyAlignment="0" applyProtection="0"/>
    <xf numFmtId="3" fontId="8" fillId="0" borderId="0" applyFont="0" applyFill="0" applyBorder="0" applyAlignment="0" applyProtection="0"/>
    <xf numFmtId="3" fontId="15" fillId="0" borderId="0" applyFill="0" applyBorder="0" applyAlignment="0" applyProtection="0"/>
    <xf numFmtId="3" fontId="15" fillId="0" borderId="0" applyFill="0" applyBorder="0" applyAlignment="0" applyProtection="0"/>
    <xf numFmtId="3" fontId="15" fillId="0" borderId="0" applyFill="0" applyBorder="0" applyAlignment="0" applyProtection="0"/>
    <xf numFmtId="3" fontId="15" fillId="0" borderId="0" applyFill="0" applyBorder="0" applyAlignment="0" applyProtection="0"/>
    <xf numFmtId="3" fontId="15" fillId="0" borderId="0" applyFill="0" applyBorder="0" applyAlignment="0" applyProtection="0"/>
    <xf numFmtId="3" fontId="15" fillId="0" borderId="0" applyFill="0" applyBorder="0" applyAlignment="0" applyProtection="0"/>
    <xf numFmtId="3" fontId="15" fillId="0" borderId="0" applyFill="0" applyBorder="0" applyAlignment="0" applyProtection="0"/>
    <xf numFmtId="3" fontId="8" fillId="0" borderId="0" applyFont="0" applyFill="0" applyBorder="0" applyAlignment="0" applyProtection="0"/>
    <xf numFmtId="3" fontId="17" fillId="0" borderId="0" applyFont="0" applyFill="0" applyBorder="0" applyAlignment="0" applyProtection="0"/>
    <xf numFmtId="3" fontId="15" fillId="0" borderId="0" applyFill="0" applyBorder="0" applyAlignment="0" applyProtection="0"/>
    <xf numFmtId="3" fontId="17" fillId="0" borderId="0" applyFont="0" applyFill="0" applyBorder="0" applyAlignment="0" applyProtection="0"/>
    <xf numFmtId="3" fontId="15" fillId="0" borderId="0" applyFill="0" applyBorder="0" applyAlignment="0" applyProtection="0"/>
    <xf numFmtId="3" fontId="15" fillId="0" borderId="0" applyFill="0" applyBorder="0" applyAlignment="0" applyProtection="0"/>
    <xf numFmtId="3" fontId="17" fillId="0" borderId="0" applyFont="0" applyFill="0" applyBorder="0" applyAlignment="0" applyProtection="0"/>
    <xf numFmtId="3" fontId="15" fillId="0" borderId="0" applyFill="0" applyBorder="0" applyAlignment="0" applyProtection="0"/>
    <xf numFmtId="3" fontId="15" fillId="0" borderId="0" applyFill="0" applyBorder="0" applyAlignment="0" applyProtection="0"/>
    <xf numFmtId="3" fontId="15" fillId="0" borderId="0" applyFill="0" applyBorder="0" applyAlignment="0" applyProtection="0"/>
    <xf numFmtId="3" fontId="15" fillId="0" borderId="0" applyFill="0" applyBorder="0" applyAlignment="0" applyProtection="0"/>
    <xf numFmtId="3" fontId="15" fillId="0" borderId="0" applyFill="0" applyBorder="0" applyAlignment="0" applyProtection="0"/>
    <xf numFmtId="3" fontId="15" fillId="0" borderId="0" applyFill="0" applyBorder="0" applyAlignment="0" applyProtection="0"/>
    <xf numFmtId="171" fontId="6" fillId="0" borderId="0" applyFont="0" applyFill="0" applyBorder="0" applyAlignment="0" applyProtection="0"/>
    <xf numFmtId="171" fontId="10"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10"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66" fontId="25"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25" fillId="0" borderId="0" applyFont="0" applyFill="0" applyBorder="0" applyAlignment="0" applyProtection="0"/>
    <xf numFmtId="166" fontId="25" fillId="0" borderId="0" applyFont="0" applyFill="0" applyBorder="0" applyAlignment="0" applyProtection="0"/>
    <xf numFmtId="166" fontId="25" fillId="0" borderId="0" applyFont="0" applyFill="0" applyBorder="0" applyAlignment="0" applyProtection="0"/>
    <xf numFmtId="166" fontId="16" fillId="0" borderId="0" applyFont="0" applyFill="0" applyBorder="0" applyAlignment="0" applyProtection="0"/>
    <xf numFmtId="171" fontId="8"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169" fontId="8" fillId="0" borderId="0" applyFont="0" applyFill="0" applyBorder="0" applyAlignment="0" applyProtection="0"/>
    <xf numFmtId="171" fontId="13" fillId="0" borderId="0" applyFont="0" applyFill="0" applyBorder="0" applyAlignment="0" applyProtection="0"/>
    <xf numFmtId="172" fontId="15" fillId="0" borderId="0" applyFill="0" applyBorder="0" applyAlignment="0" applyProtection="0"/>
    <xf numFmtId="171" fontId="8" fillId="0" borderId="0" applyFont="0" applyFill="0" applyBorder="0" applyAlignment="0" applyProtection="0"/>
    <xf numFmtId="172" fontId="15" fillId="0" borderId="0" applyFill="0" applyBorder="0" applyAlignment="0" applyProtection="0"/>
    <xf numFmtId="172" fontId="15" fillId="0" borderId="0" applyFill="0" applyBorder="0" applyAlignment="0" applyProtection="0"/>
    <xf numFmtId="171" fontId="8" fillId="0" borderId="0" applyFont="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13" fillId="0" borderId="0" applyFont="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2" fontId="15" fillId="0" borderId="0" applyFill="0" applyBorder="0" applyAlignment="0" applyProtection="0"/>
    <xf numFmtId="172" fontId="15" fillId="0" borderId="0" applyFill="0" applyBorder="0" applyAlignment="0" applyProtection="0"/>
    <xf numFmtId="172" fontId="15" fillId="0" borderId="0" applyFill="0" applyBorder="0" applyAlignment="0" applyProtection="0"/>
    <xf numFmtId="172" fontId="15" fillId="0" borderId="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166"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10"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0"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41" fontId="8" fillId="0" borderId="0" applyFont="0" applyFill="0" applyBorder="0" applyAlignment="0" applyProtection="0"/>
    <xf numFmtId="166"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65" fontId="8" fillId="0" borderId="0" applyFont="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41" fontId="8" fillId="0" borderId="0" applyFont="0" applyFill="0" applyBorder="0" applyAlignment="0" applyProtection="0"/>
    <xf numFmtId="171" fontId="10"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71" fontId="13" fillId="0" borderId="0" applyFont="0" applyFill="0" applyBorder="0" applyAlignment="0" applyProtection="0"/>
    <xf numFmtId="171" fontId="8" fillId="0" borderId="0" applyFont="0" applyFill="0" applyBorder="0" applyAlignment="0" applyProtection="0"/>
    <xf numFmtId="171" fontId="8" fillId="0" borderId="0" applyFont="0" applyFill="0" applyBorder="0" applyAlignment="0" applyProtection="0"/>
    <xf numFmtId="164" fontId="8" fillId="0" borderId="0" applyFont="0" applyFill="0" applyBorder="0" applyAlignment="0" applyProtection="0"/>
    <xf numFmtId="173" fontId="15" fillId="0" borderId="0" applyFill="0" applyBorder="0" applyAlignment="0" applyProtection="0"/>
    <xf numFmtId="173" fontId="15" fillId="0" borderId="0" applyFill="0" applyBorder="0" applyAlignment="0" applyProtection="0"/>
    <xf numFmtId="173" fontId="15" fillId="0" borderId="0" applyFill="0" applyBorder="0" applyAlignment="0" applyProtection="0"/>
    <xf numFmtId="173" fontId="15" fillId="0" borderId="0" applyFill="0" applyBorder="0" applyAlignment="0" applyProtection="0"/>
    <xf numFmtId="173" fontId="15" fillId="0" borderId="0" applyFill="0" applyBorder="0" applyAlignment="0" applyProtection="0"/>
    <xf numFmtId="173" fontId="15" fillId="0" borderId="0" applyFill="0" applyBorder="0" applyAlignment="0" applyProtection="0"/>
    <xf numFmtId="164" fontId="8" fillId="0" borderId="0" applyFont="0" applyFill="0" applyBorder="0" applyAlignment="0" applyProtection="0"/>
    <xf numFmtId="168" fontId="17" fillId="0" borderId="0" applyFont="0" applyFill="0" applyBorder="0" applyAlignment="0" applyProtection="0"/>
    <xf numFmtId="173" fontId="15" fillId="0" borderId="0" applyFill="0" applyBorder="0" applyAlignment="0" applyProtection="0"/>
    <xf numFmtId="168" fontId="17" fillId="0" borderId="0" applyFont="0" applyFill="0" applyBorder="0" applyAlignment="0" applyProtection="0"/>
    <xf numFmtId="173" fontId="15" fillId="0" borderId="0" applyFill="0" applyBorder="0" applyAlignment="0" applyProtection="0"/>
    <xf numFmtId="173" fontId="15" fillId="0" borderId="0" applyFill="0" applyBorder="0" applyAlignment="0" applyProtection="0"/>
    <xf numFmtId="168" fontId="17" fillId="0" borderId="0" applyFont="0" applyFill="0" applyBorder="0" applyAlignment="0" applyProtection="0"/>
    <xf numFmtId="173" fontId="15" fillId="0" borderId="0" applyFill="0" applyBorder="0" applyAlignment="0" applyProtection="0"/>
    <xf numFmtId="173" fontId="15" fillId="0" borderId="0" applyFill="0" applyBorder="0" applyAlignment="0" applyProtection="0"/>
    <xf numFmtId="173" fontId="15" fillId="0" borderId="0" applyFill="0" applyBorder="0" applyAlignment="0" applyProtection="0"/>
    <xf numFmtId="173" fontId="15" fillId="0" borderId="0" applyFill="0" applyBorder="0" applyAlignment="0" applyProtection="0"/>
    <xf numFmtId="173" fontId="15" fillId="0" borderId="0" applyFill="0" applyBorder="0" applyAlignment="0" applyProtection="0"/>
    <xf numFmtId="173" fontId="15" fillId="0" borderId="0" applyFill="0" applyBorder="0" applyAlignment="0" applyProtection="0"/>
    <xf numFmtId="0" fontId="8" fillId="0" borderId="0" applyFont="0" applyFill="0" applyBorder="0" applyAlignment="0" applyProtection="0"/>
    <xf numFmtId="0" fontId="15" fillId="0" borderId="0" applyFill="0" applyBorder="0" applyAlignment="0" applyProtection="0"/>
    <xf numFmtId="0" fontId="15" fillId="0" borderId="0" applyFill="0" applyBorder="0" applyAlignment="0" applyProtection="0"/>
    <xf numFmtId="0" fontId="15" fillId="0" borderId="0" applyFill="0" applyBorder="0" applyAlignment="0" applyProtection="0"/>
    <xf numFmtId="0" fontId="15" fillId="0" borderId="0" applyFill="0" applyBorder="0" applyAlignment="0" applyProtection="0"/>
    <xf numFmtId="0" fontId="15" fillId="0" borderId="0" applyFill="0" applyBorder="0" applyAlignment="0" applyProtection="0"/>
    <xf numFmtId="0" fontId="15" fillId="0" borderId="0" applyFill="0" applyBorder="0" applyAlignment="0" applyProtection="0"/>
    <xf numFmtId="0" fontId="8" fillId="0" borderId="0" applyFont="0" applyFill="0" applyBorder="0" applyAlignment="0" applyProtection="0"/>
    <xf numFmtId="0" fontId="15" fillId="0" borderId="0" applyFill="0" applyBorder="0" applyAlignment="0" applyProtection="0"/>
    <xf numFmtId="0" fontId="17" fillId="0" borderId="0" applyFont="0" applyFill="0" applyBorder="0" applyAlignment="0" applyProtection="0"/>
    <xf numFmtId="0" fontId="15" fillId="0" borderId="0" applyFill="0" applyBorder="0" applyAlignment="0" applyProtection="0"/>
    <xf numFmtId="0" fontId="17" fillId="0" borderId="0" applyFont="0" applyFill="0" applyBorder="0" applyAlignment="0" applyProtection="0"/>
    <xf numFmtId="0" fontId="15" fillId="0" borderId="0" applyFill="0" applyBorder="0" applyAlignment="0" applyProtection="0"/>
    <xf numFmtId="0" fontId="15" fillId="0" borderId="0" applyFill="0" applyBorder="0" applyAlignment="0" applyProtection="0"/>
    <xf numFmtId="0" fontId="17" fillId="0" borderId="0" applyFont="0" applyFill="0" applyBorder="0" applyAlignment="0" applyProtection="0"/>
    <xf numFmtId="0" fontId="15" fillId="0" borderId="0" applyFill="0" applyBorder="0" applyAlignment="0" applyProtection="0"/>
    <xf numFmtId="0" fontId="15" fillId="0" borderId="0" applyFill="0" applyBorder="0" applyAlignment="0" applyProtection="0"/>
    <xf numFmtId="0" fontId="15" fillId="0" borderId="0" applyFill="0" applyBorder="0" applyAlignment="0" applyProtection="0"/>
    <xf numFmtId="0" fontId="15" fillId="0" borderId="0" applyFill="0" applyBorder="0" applyAlignment="0" applyProtection="0"/>
    <xf numFmtId="0" fontId="15" fillId="0" borderId="0" applyFill="0" applyBorder="0" applyAlignment="0" applyProtection="0"/>
    <xf numFmtId="0" fontId="15" fillId="0" borderId="0" applyFill="0" applyBorder="0" applyAlignment="0" applyProtection="0"/>
    <xf numFmtId="2" fontId="8" fillId="0" borderId="0" applyFont="0" applyFill="0" applyBorder="0" applyAlignment="0" applyProtection="0"/>
    <xf numFmtId="2" fontId="15" fillId="0" borderId="0" applyFill="0" applyBorder="0" applyAlignment="0" applyProtection="0"/>
    <xf numFmtId="2" fontId="15" fillId="0" borderId="0" applyFill="0" applyBorder="0" applyAlignment="0" applyProtection="0"/>
    <xf numFmtId="2" fontId="15" fillId="0" borderId="0" applyFill="0" applyBorder="0" applyAlignment="0" applyProtection="0"/>
    <xf numFmtId="2" fontId="15" fillId="0" borderId="0" applyFill="0" applyBorder="0" applyAlignment="0" applyProtection="0"/>
    <xf numFmtId="2" fontId="15" fillId="0" borderId="0" applyFill="0" applyBorder="0" applyAlignment="0" applyProtection="0"/>
    <xf numFmtId="2" fontId="15" fillId="0" borderId="0" applyFill="0" applyBorder="0" applyAlignment="0" applyProtection="0"/>
    <xf numFmtId="2" fontId="8" fillId="0" borderId="0" applyFont="0" applyFill="0" applyBorder="0" applyAlignment="0" applyProtection="0"/>
    <xf numFmtId="2" fontId="17" fillId="0" borderId="0" applyFont="0" applyFill="0" applyBorder="0" applyAlignment="0" applyProtection="0"/>
    <xf numFmtId="2" fontId="15" fillId="0" borderId="0" applyFill="0" applyBorder="0" applyAlignment="0" applyProtection="0"/>
    <xf numFmtId="2" fontId="17" fillId="0" borderId="0" applyFont="0" applyFill="0" applyBorder="0" applyAlignment="0" applyProtection="0"/>
    <xf numFmtId="2" fontId="15" fillId="0" borderId="0" applyFill="0" applyBorder="0" applyAlignment="0" applyProtection="0"/>
    <xf numFmtId="2" fontId="15" fillId="0" borderId="0" applyFill="0" applyBorder="0" applyAlignment="0" applyProtection="0"/>
    <xf numFmtId="2" fontId="17" fillId="0" borderId="0" applyFont="0" applyFill="0" applyBorder="0" applyAlignment="0" applyProtection="0"/>
    <xf numFmtId="2" fontId="15" fillId="0" borderId="0" applyFill="0" applyBorder="0" applyAlignment="0" applyProtection="0"/>
    <xf numFmtId="2" fontId="15" fillId="0" borderId="0" applyFill="0" applyBorder="0" applyAlignment="0" applyProtection="0"/>
    <xf numFmtId="2" fontId="15" fillId="0" borderId="0" applyFill="0" applyBorder="0" applyAlignment="0" applyProtection="0"/>
    <xf numFmtId="2" fontId="15" fillId="0" borderId="0" applyFill="0" applyBorder="0" applyAlignment="0" applyProtection="0"/>
    <xf numFmtId="2" fontId="15" fillId="0" borderId="0" applyFill="0" applyBorder="0" applyAlignment="0" applyProtection="0"/>
    <xf numFmtId="2" fontId="15" fillId="0" borderId="0" applyFill="0" applyBorder="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1"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8"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8"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1" fillId="0" borderId="0" applyNumberFormat="0" applyFont="0" applyFill="0" applyAlignment="0" applyProtection="0"/>
    <xf numFmtId="0" fontId="15" fillId="0" borderId="0" applyNumberFormat="0" applyFill="0" applyAlignment="0" applyProtection="0"/>
    <xf numFmtId="0" fontId="18"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8"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1"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1" fillId="0" borderId="0" applyNumberFormat="0" applyFont="0" applyFill="0" applyAlignment="0" applyProtection="0"/>
    <xf numFmtId="0" fontId="15" fillId="0" borderId="0" applyNumberFormat="0" applyFill="0" applyAlignment="0" applyProtection="0"/>
    <xf numFmtId="0" fontId="11"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1"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2"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9"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2" fillId="0" borderId="0" applyNumberFormat="0" applyFont="0" applyFill="0" applyAlignment="0" applyProtection="0"/>
    <xf numFmtId="0" fontId="15" fillId="0" borderId="0"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9"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2"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2" fillId="0" borderId="0" applyNumberFormat="0" applyFont="0" applyFill="0" applyAlignment="0" applyProtection="0"/>
    <xf numFmtId="0" fontId="15" fillId="0" borderId="0" applyNumberFormat="0" applyFill="0" applyAlignment="0" applyProtection="0"/>
    <xf numFmtId="0" fontId="12"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2" fillId="0" borderId="0" applyNumberFormat="0" applyFon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5" fillId="0" borderId="0" applyNumberFormat="0" applyFill="0" applyAlignment="0" applyProtection="0"/>
    <xf numFmtId="0" fontId="11" fillId="0" borderId="0" applyProtection="0"/>
    <xf numFmtId="0" fontId="12" fillId="0" borderId="0" applyProtection="0"/>
    <xf numFmtId="0" fontId="8" fillId="0" borderId="0"/>
    <xf numFmtId="0" fontId="17" fillId="0" borderId="0"/>
    <xf numFmtId="0" fontId="17" fillId="0" borderId="0"/>
    <xf numFmtId="0" fontId="8" fillId="0" borderId="0"/>
    <xf numFmtId="0" fontId="17" fillId="0" borderId="0"/>
    <xf numFmtId="0" fontId="8" fillId="0" borderId="0"/>
    <xf numFmtId="0" fontId="17" fillId="0" borderId="0"/>
    <xf numFmtId="0" fontId="17" fillId="0" borderId="0"/>
    <xf numFmtId="0" fontId="8" fillId="0" borderId="0"/>
    <xf numFmtId="0" fontId="25" fillId="0" borderId="0"/>
    <xf numFmtId="0" fontId="8" fillId="0" borderId="0"/>
    <xf numFmtId="0" fontId="8" fillId="0" borderId="0"/>
    <xf numFmtId="0" fontId="8" fillId="0" borderId="0"/>
    <xf numFmtId="0" fontId="8" fillId="0" borderId="0"/>
    <xf numFmtId="0" fontId="8" fillId="0" borderId="0">
      <alignment vertical="top"/>
    </xf>
    <xf numFmtId="0" fontId="17" fillId="0" borderId="0"/>
    <xf numFmtId="0" fontId="17" fillId="0" borderId="0"/>
    <xf numFmtId="0" fontId="8" fillId="0" borderId="0"/>
    <xf numFmtId="0" fontId="8" fillId="0" borderId="0"/>
    <xf numFmtId="0" fontId="8" fillId="0" borderId="0">
      <alignment vertical="top"/>
    </xf>
    <xf numFmtId="0" fontId="8" fillId="0" borderId="0"/>
    <xf numFmtId="0" fontId="8" fillId="0" borderId="0"/>
    <xf numFmtId="0" fontId="8" fillId="0" borderId="0">
      <alignment vertical="top"/>
    </xf>
    <xf numFmtId="0" fontId="8" fillId="0" borderId="0">
      <alignment vertical="top"/>
    </xf>
    <xf numFmtId="0" fontId="8" fillId="0" borderId="0"/>
    <xf numFmtId="0" fontId="8" fillId="0" borderId="0"/>
    <xf numFmtId="0" fontId="8" fillId="0" borderId="0"/>
    <xf numFmtId="0" fontId="8" fillId="0" borderId="0"/>
    <xf numFmtId="0" fontId="8"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alignment vertical="top"/>
    </xf>
    <xf numFmtId="0" fontId="8"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14" fillId="0" borderId="0">
      <alignment vertical="top"/>
    </xf>
    <xf numFmtId="0" fontId="8" fillId="0" borderId="0"/>
    <xf numFmtId="0" fontId="14" fillId="0" borderId="0">
      <alignment vertical="top"/>
    </xf>
    <xf numFmtId="0" fontId="14" fillId="0" borderId="0">
      <alignment vertical="top"/>
    </xf>
    <xf numFmtId="0" fontId="8" fillId="0" borderId="0"/>
    <xf numFmtId="0" fontId="14" fillId="0" borderId="0">
      <alignment vertical="top"/>
    </xf>
    <xf numFmtId="0" fontId="8" fillId="0" borderId="0"/>
    <xf numFmtId="0" fontId="14" fillId="0" borderId="0">
      <alignment vertical="top"/>
    </xf>
    <xf numFmtId="0" fontId="14" fillId="0" borderId="0">
      <alignment vertical="top"/>
    </xf>
    <xf numFmtId="0" fontId="8" fillId="0" borderId="0"/>
    <xf numFmtId="0" fontId="14" fillId="0" borderId="0">
      <alignment vertical="top"/>
    </xf>
    <xf numFmtId="0" fontId="8" fillId="0" borderId="0"/>
    <xf numFmtId="0" fontId="14" fillId="0" borderId="0">
      <alignment vertical="top"/>
    </xf>
    <xf numFmtId="0" fontId="14"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0" borderId="0">
      <alignment vertical="top"/>
    </xf>
    <xf numFmtId="0" fontId="14" fillId="0" borderId="0">
      <alignment vertical="top"/>
    </xf>
    <xf numFmtId="0" fontId="8" fillId="0" borderId="0"/>
    <xf numFmtId="0" fontId="14" fillId="0" borderId="0">
      <alignment vertical="top"/>
    </xf>
    <xf numFmtId="0" fontId="14" fillId="0" borderId="0">
      <alignment vertical="top"/>
    </xf>
    <xf numFmtId="0" fontId="8" fillId="0" borderId="0"/>
    <xf numFmtId="0" fontId="14" fillId="0" borderId="0">
      <alignment vertical="top"/>
    </xf>
    <xf numFmtId="0" fontId="8" fillId="0" borderId="0"/>
    <xf numFmtId="0" fontId="14" fillId="0" borderId="0">
      <alignment vertical="top"/>
    </xf>
    <xf numFmtId="0" fontId="14" fillId="0" borderId="0">
      <alignment vertical="top"/>
    </xf>
    <xf numFmtId="0" fontId="8" fillId="0" borderId="0"/>
    <xf numFmtId="0" fontId="14" fillId="0" borderId="0">
      <alignment vertical="top"/>
    </xf>
    <xf numFmtId="0" fontId="8" fillId="0" borderId="0"/>
    <xf numFmtId="0" fontId="14" fillId="0" borderId="0">
      <alignment vertical="top"/>
    </xf>
    <xf numFmtId="0" fontId="14" fillId="0" borderId="0">
      <alignment vertical="top"/>
    </xf>
    <xf numFmtId="0" fontId="8" fillId="0" borderId="0"/>
    <xf numFmtId="0" fontId="14" fillId="0" borderId="0">
      <alignment vertical="top"/>
    </xf>
    <xf numFmtId="0" fontId="8" fillId="0" borderId="0"/>
    <xf numFmtId="0" fontId="14" fillId="0" borderId="0">
      <alignment vertical="top"/>
    </xf>
    <xf numFmtId="0" fontId="14" fillId="0" borderId="0">
      <alignment vertical="top"/>
    </xf>
    <xf numFmtId="0" fontId="8" fillId="0" borderId="0"/>
    <xf numFmtId="0" fontId="14" fillId="0" borderId="0">
      <alignment vertical="top"/>
    </xf>
    <xf numFmtId="0" fontId="8" fillId="0" borderId="0"/>
    <xf numFmtId="0" fontId="14" fillId="0" borderId="0">
      <alignment vertical="top"/>
    </xf>
    <xf numFmtId="0" fontId="14" fillId="0" borderId="0">
      <alignment vertical="top"/>
    </xf>
    <xf numFmtId="0" fontId="8" fillId="0" borderId="0"/>
    <xf numFmtId="0" fontId="14" fillId="0" borderId="0">
      <alignment vertical="top"/>
    </xf>
    <xf numFmtId="0" fontId="8" fillId="0" borderId="0"/>
    <xf numFmtId="0" fontId="14" fillId="0" borderId="0">
      <alignment vertical="top"/>
    </xf>
    <xf numFmtId="0" fontId="14" fillId="0" borderId="0">
      <alignment vertical="top"/>
    </xf>
    <xf numFmtId="0" fontId="8" fillId="0" borderId="0"/>
    <xf numFmtId="0" fontId="8" fillId="0" borderId="0"/>
    <xf numFmtId="0" fontId="25" fillId="0" borderId="0"/>
    <xf numFmtId="0" fontId="25"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14" fillId="0" borderId="0">
      <alignment vertical="top"/>
    </xf>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applyFont="0" applyBorder="0" applyAlignment="0"/>
    <xf numFmtId="9" fontId="10"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0"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3"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25"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8"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25"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3" fillId="0" borderId="0" applyFont="0" applyFill="0" applyBorder="0" applyAlignment="0" applyProtection="0"/>
    <xf numFmtId="9" fontId="8"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3" fillId="0" borderId="0" applyFont="0" applyFill="0" applyBorder="0" applyAlignment="0" applyProtection="0"/>
    <xf numFmtId="9" fontId="8"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3"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0"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0"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13" fillId="0" borderId="0" applyFont="0" applyFill="0" applyBorder="0" applyAlignment="0" applyProtection="0"/>
    <xf numFmtId="9" fontId="8" fillId="0" borderId="0" applyFont="0" applyFill="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8" fillId="0" borderId="1" applyNumberFormat="0" applyFon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7" fillId="0" borderId="1" applyNumberFormat="0" applyFont="0" applyBorder="0" applyAlignment="0" applyProtection="0"/>
    <xf numFmtId="0" fontId="15" fillId="0" borderId="0" applyNumberFormat="0" applyBorder="0" applyAlignment="0" applyProtection="0"/>
    <xf numFmtId="0" fontId="15" fillId="0" borderId="0" applyNumberFormat="0" applyBorder="0" applyAlignment="0" applyProtection="0"/>
    <xf numFmtId="0" fontId="17" fillId="0" borderId="1" applyNumberFormat="0" applyFon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8" fillId="0" borderId="1" applyNumberFormat="0" applyFont="0" applyBorder="0" applyAlignment="0" applyProtection="0"/>
    <xf numFmtId="0" fontId="17" fillId="0" borderId="1" applyNumberFormat="0" applyFont="0" applyBorder="0" applyAlignment="0" applyProtection="0"/>
    <xf numFmtId="0" fontId="8" fillId="0" borderId="1" applyNumberFormat="0" applyFont="0" applyBorder="0" applyAlignment="0" applyProtection="0"/>
    <xf numFmtId="0" fontId="17" fillId="0" borderId="1" applyNumberFormat="0" applyFon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0" fontId="15" fillId="0" borderId="0" applyNumberFormat="0" applyBorder="0" applyAlignment="0" applyProtection="0"/>
    <xf numFmtId="170" fontId="6" fillId="0" borderId="0" applyFont="0" applyFill="0" applyBorder="0" applyAlignment="0" applyProtection="0"/>
    <xf numFmtId="170" fontId="6" fillId="0" borderId="0" applyFont="0" applyFill="0" applyBorder="0" applyAlignment="0" applyProtection="0"/>
    <xf numFmtId="4" fontId="6" fillId="0" borderId="0" applyFont="0" applyFill="0" applyBorder="0" applyAlignment="0" applyProtection="0"/>
    <xf numFmtId="167" fontId="6" fillId="0" borderId="0" applyFont="0" applyFill="0" applyBorder="0" applyAlignment="0" applyProtection="0"/>
    <xf numFmtId="167" fontId="27" fillId="0" borderId="0" applyFont="0" applyFill="0" applyBorder="0" applyAlignment="0" applyProtection="0"/>
    <xf numFmtId="167" fontId="6" fillId="0" borderId="0" applyFont="0" applyFill="0" applyBorder="0" applyAlignment="0" applyProtection="0"/>
    <xf numFmtId="3" fontId="6" fillId="0" borderId="0" applyFont="0" applyFill="0" applyBorder="0" applyAlignment="0" applyProtection="0"/>
    <xf numFmtId="3"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71" fontId="27" fillId="0" borderId="0" applyFont="0" applyFill="0" applyBorder="0" applyAlignment="0" applyProtection="0"/>
    <xf numFmtId="171" fontId="27"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66" fontId="5"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69"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27"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66"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0"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41" fontId="6" fillId="0" borderId="0" applyFont="0" applyFill="0" applyBorder="0" applyAlignment="0" applyProtection="0"/>
    <xf numFmtId="166"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65"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4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27"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2" fontId="6" fillId="0" borderId="0" applyFont="0" applyFill="0" applyBorder="0" applyAlignment="0" applyProtection="0"/>
    <xf numFmtId="2" fontId="6" fillId="0" borderId="0" applyFont="0" applyFill="0" applyBorder="0" applyAlignment="0" applyProtection="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alignment vertical="top"/>
    </xf>
    <xf numFmtId="0" fontId="6" fillId="0" borderId="0"/>
    <xf numFmtId="0" fontId="6" fillId="0" borderId="0"/>
    <xf numFmtId="0" fontId="6" fillId="0" borderId="0">
      <alignment vertical="top"/>
    </xf>
    <xf numFmtId="0" fontId="6" fillId="0" borderId="0"/>
    <xf numFmtId="0" fontId="6" fillId="0" borderId="0"/>
    <xf numFmtId="0" fontId="6" fillId="0" borderId="0">
      <alignment vertical="top"/>
    </xf>
    <xf numFmtId="0" fontId="6" fillId="0" borderId="0">
      <alignment vertical="top"/>
    </xf>
    <xf numFmtId="0" fontId="6" fillId="0" borderId="0"/>
    <xf numFmtId="0" fontId="6" fillId="0" borderId="0"/>
    <xf numFmtId="0" fontId="6" fillId="0" borderId="0"/>
    <xf numFmtId="0" fontId="6" fillId="0" borderId="0"/>
    <xf numFmtId="0" fontId="6" fillId="0" borderId="0">
      <alignment vertical="top"/>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top"/>
    </xf>
    <xf numFmtId="0" fontId="6" fillId="0" borderId="0">
      <alignment vertical="top"/>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5" fillId="0" borderId="0" applyFont="0" applyFill="0" applyBorder="0" applyAlignment="0" applyProtection="0"/>
    <xf numFmtId="9" fontId="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7" fillId="0" borderId="0" applyFont="0" applyFill="0" applyBorder="0" applyAlignment="0" applyProtection="0"/>
    <xf numFmtId="9" fontId="6"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7" fillId="0" borderId="0" applyFont="0" applyFill="0" applyBorder="0" applyAlignment="0" applyProtection="0"/>
    <xf numFmtId="9" fontId="6"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27" fillId="0" borderId="0" applyFont="0" applyFill="0" applyBorder="0" applyAlignment="0" applyProtection="0"/>
    <xf numFmtId="9" fontId="6" fillId="0" borderId="0" applyFont="0" applyFill="0" applyBorder="0" applyAlignment="0" applyProtection="0"/>
    <xf numFmtId="0" fontId="6" fillId="0" borderId="1" applyNumberFormat="0" applyFont="0" applyBorder="0" applyAlignment="0" applyProtection="0"/>
    <xf numFmtId="0" fontId="6" fillId="0" borderId="1" applyNumberFormat="0" applyFont="0" applyBorder="0" applyAlignment="0" applyProtection="0"/>
    <xf numFmtId="0" fontId="6" fillId="0" borderId="1" applyNumberFormat="0" applyFont="0" applyBorder="0" applyAlignment="0" applyProtection="0"/>
    <xf numFmtId="0" fontId="5" fillId="0" borderId="0"/>
    <xf numFmtId="43" fontId="27" fillId="0" borderId="0" applyFont="0" applyFill="0" applyBorder="0" applyAlignment="0" applyProtection="0"/>
    <xf numFmtId="0" fontId="4" fillId="0" borderId="0"/>
    <xf numFmtId="0" fontId="29" fillId="0" borderId="0">
      <alignment vertical="center"/>
    </xf>
    <xf numFmtId="0" fontId="31" fillId="0" borderId="0"/>
    <xf numFmtId="0" fontId="9" fillId="0" borderId="0"/>
    <xf numFmtId="0" fontId="30" fillId="0" borderId="0">
      <alignment vertical="center"/>
    </xf>
    <xf numFmtId="0" fontId="30" fillId="0" borderId="0"/>
    <xf numFmtId="0" fontId="6" fillId="0" borderId="0"/>
    <xf numFmtId="174" fontId="4" fillId="0" borderId="0"/>
    <xf numFmtId="167" fontId="29" fillId="0" borderId="0" applyFont="0" applyFill="0" applyBorder="0" applyAlignment="0" applyProtection="0"/>
    <xf numFmtId="9" fontId="29" fillId="0" borderId="0" applyFont="0" applyFill="0" applyBorder="0" applyAlignment="0" applyProtection="0"/>
    <xf numFmtId="0" fontId="28" fillId="4" borderId="3" applyNumberFormat="0" applyProtection="0">
      <alignment vertical="top"/>
    </xf>
    <xf numFmtId="0" fontId="28" fillId="4" borderId="3" applyNumberFormat="0" applyProtection="0">
      <alignment horizontal="center" vertical="top" textRotation="90"/>
    </xf>
    <xf numFmtId="0" fontId="32" fillId="0" borderId="0">
      <alignment horizontal="center"/>
    </xf>
    <xf numFmtId="0" fontId="6" fillId="0" borderId="0"/>
    <xf numFmtId="170" fontId="4" fillId="0" borderId="0" applyFont="0" applyFill="0" applyBorder="0" applyAlignment="0" applyProtection="0"/>
    <xf numFmtId="0" fontId="6" fillId="0" borderId="0"/>
    <xf numFmtId="0" fontId="6" fillId="0" borderId="0"/>
    <xf numFmtId="0" fontId="6" fillId="0" borderId="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71" fontId="6" fillId="0" borderId="0" applyFont="0" applyFill="0" applyBorder="0" applyAlignment="0" applyProtection="0"/>
    <xf numFmtId="0" fontId="3" fillId="0" borderId="0"/>
    <xf numFmtId="0" fontId="3" fillId="0" borderId="0"/>
    <xf numFmtId="0" fontId="3" fillId="0" borderId="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0" fontId="3" fillId="0" borderId="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174" fontId="3" fillId="0" borderId="0"/>
    <xf numFmtId="170" fontId="3" fillId="0" borderId="0" applyFont="0" applyFill="0" applyBorder="0" applyAlignment="0" applyProtection="0"/>
    <xf numFmtId="167" fontId="33"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167" fontId="6" fillId="0" borderId="0" applyFont="0" applyFill="0" applyBorder="0" applyAlignment="0" applyProtection="0"/>
    <xf numFmtId="167" fontId="16" fillId="0" borderId="0" applyFont="0" applyFill="0" applyBorder="0" applyAlignment="0" applyProtection="0"/>
    <xf numFmtId="167" fontId="6" fillId="0" borderId="0" applyFont="0" applyFill="0" applyBorder="0" applyAlignment="0" applyProtection="0"/>
    <xf numFmtId="166" fontId="2"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16" fillId="0" borderId="0" applyFont="0" applyFill="0" applyBorder="0" applyAlignment="0" applyProtection="0"/>
    <xf numFmtId="166" fontId="6" fillId="0" borderId="0" applyFont="0" applyFill="0" applyBorder="0" applyAlignment="0" applyProtection="0"/>
    <xf numFmtId="166" fontId="6" fillId="0" borderId="0" applyFont="0" applyFill="0" applyBorder="0" applyAlignment="0" applyProtection="0"/>
    <xf numFmtId="165" fontId="6" fillId="0" borderId="0" applyFont="0" applyFill="0" applyBorder="0" applyAlignment="0" applyProtection="0"/>
    <xf numFmtId="164" fontId="6" fillId="0" borderId="0" applyFont="0" applyFill="0" applyBorder="0" applyAlignment="0" applyProtection="0"/>
    <xf numFmtId="164" fontId="6" fillId="0" borderId="0" applyFont="0" applyFill="0" applyBorder="0" applyAlignment="0" applyProtection="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6"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67"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171" fontId="6" fillId="0" borderId="0" applyFont="0" applyFill="0" applyBorder="0" applyAlignment="0" applyProtection="0"/>
    <xf numFmtId="0" fontId="1" fillId="0" borderId="0"/>
    <xf numFmtId="0" fontId="1" fillId="0" borderId="0"/>
    <xf numFmtId="0" fontId="1" fillId="0" borderId="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1" fillId="0" borderId="0"/>
    <xf numFmtId="43" fontId="6" fillId="0" borderId="0" applyFont="0" applyFill="0" applyBorder="0" applyAlignment="0" applyProtection="0"/>
    <xf numFmtId="0" fontId="1" fillId="0" borderId="0"/>
    <xf numFmtId="174" fontId="1" fillId="0" borderId="0"/>
    <xf numFmtId="170"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174" fontId="1" fillId="0" borderId="0"/>
    <xf numFmtId="170"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1"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6" fillId="0" borderId="0"/>
    <xf numFmtId="0" fontId="6" fillId="0" borderId="0"/>
    <xf numFmtId="0" fontId="6" fillId="0" borderId="0"/>
  </cellStyleXfs>
  <cellXfs count="337">
    <xf numFmtId="0" fontId="0" fillId="0" borderId="0" xfId="0"/>
    <xf numFmtId="0" fontId="19" fillId="0" borderId="0" xfId="0" applyFont="1" applyAlignment="1">
      <alignment horizontal="left" vertical="center"/>
    </xf>
    <xf numFmtId="0" fontId="20" fillId="0" borderId="0" xfId="0" applyFont="1" applyAlignment="1">
      <alignment vertical="center"/>
    </xf>
    <xf numFmtId="0" fontId="21" fillId="0" borderId="0" xfId="29" quotePrefix="1" applyNumberFormat="1" applyFont="1" applyAlignment="1" applyProtection="1">
      <alignment horizontal="right" vertical="center"/>
      <protection locked="0"/>
    </xf>
    <xf numFmtId="0" fontId="19" fillId="2" borderId="0" xfId="0" applyFont="1" applyFill="1" applyAlignment="1">
      <alignment horizontal="left" vertical="center"/>
    </xf>
    <xf numFmtId="0" fontId="20" fillId="2" borderId="0" xfId="0" applyFont="1" applyFill="1" applyAlignment="1">
      <alignment vertical="center"/>
    </xf>
    <xf numFmtId="0" fontId="21" fillId="2" borderId="0" xfId="29" quotePrefix="1" applyNumberFormat="1" applyFont="1" applyFill="1" applyAlignment="1" applyProtection="1">
      <alignment horizontal="right" vertical="center"/>
      <protection locked="0"/>
    </xf>
    <xf numFmtId="0" fontId="21" fillId="0" borderId="0" xfId="0" applyFont="1" applyAlignment="1">
      <alignment horizontal="center" vertical="center"/>
    </xf>
    <xf numFmtId="0" fontId="21" fillId="0" borderId="0" xfId="0" applyFont="1" applyAlignment="1">
      <alignment vertical="center"/>
    </xf>
    <xf numFmtId="171" fontId="21" fillId="0" borderId="0" xfId="29" applyFont="1" applyAlignment="1" applyProtection="1">
      <alignment vertical="center"/>
      <protection locked="0"/>
    </xf>
    <xf numFmtId="0" fontId="21" fillId="0" borderId="2" xfId="0" applyFont="1" applyBorder="1" applyAlignment="1">
      <alignment vertical="center"/>
    </xf>
    <xf numFmtId="0" fontId="21" fillId="0" borderId="2" xfId="0" applyFont="1" applyBorder="1" applyAlignment="1">
      <alignment horizontal="center" vertical="center"/>
    </xf>
    <xf numFmtId="0" fontId="20" fillId="0" borderId="0" xfId="0" applyFont="1" applyAlignment="1">
      <alignment horizontal="center" vertical="center"/>
    </xf>
    <xf numFmtId="0" fontId="20" fillId="2" borderId="0" xfId="0" applyFont="1" applyFill="1" applyAlignment="1">
      <alignment horizontal="center" vertical="center"/>
    </xf>
    <xf numFmtId="0" fontId="22" fillId="0" borderId="2" xfId="0" applyFont="1" applyBorder="1" applyAlignment="1">
      <alignment horizontal="center" vertical="center" wrapText="1"/>
    </xf>
    <xf numFmtId="0" fontId="22" fillId="0" borderId="2" xfId="0" applyFont="1" applyBorder="1" applyAlignment="1">
      <alignment horizontal="center" vertical="center"/>
    </xf>
    <xf numFmtId="171" fontId="22" fillId="0" borderId="2" xfId="29" applyFont="1" applyBorder="1" applyAlignment="1" applyProtection="1">
      <alignment horizontal="center" vertical="center"/>
      <protection locked="0"/>
    </xf>
    <xf numFmtId="171" fontId="21" fillId="0" borderId="2" xfId="29" applyFont="1" applyBorder="1" applyAlignment="1" applyProtection="1">
      <alignment vertical="center"/>
      <protection locked="0"/>
    </xf>
    <xf numFmtId="0" fontId="21" fillId="0" borderId="2" xfId="0" applyFont="1" applyBorder="1" applyAlignment="1">
      <alignment vertical="center" wrapText="1"/>
    </xf>
    <xf numFmtId="0" fontId="22" fillId="0" borderId="2" xfId="0" applyFont="1" applyBorder="1" applyAlignment="1">
      <alignment vertical="center" wrapText="1"/>
    </xf>
    <xf numFmtId="0" fontId="24" fillId="0" borderId="2" xfId="0" applyFont="1" applyBorder="1" applyAlignment="1">
      <alignment horizontal="left" vertical="center"/>
    </xf>
    <xf numFmtId="0" fontId="23" fillId="0" borderId="2" xfId="0" applyFont="1" applyBorder="1" applyAlignment="1">
      <alignment vertical="center"/>
    </xf>
    <xf numFmtId="0" fontId="22" fillId="0" borderId="0" xfId="0" applyFont="1" applyAlignment="1">
      <alignment vertical="center"/>
    </xf>
    <xf numFmtId="171" fontId="22" fillId="0" borderId="2" xfId="29" applyFont="1" applyBorder="1" applyAlignment="1" applyProtection="1">
      <alignment vertical="center"/>
      <protection locked="0"/>
    </xf>
    <xf numFmtId="0" fontId="0" fillId="0" borderId="0" xfId="0" applyAlignment="1">
      <alignment vertical="center"/>
    </xf>
    <xf numFmtId="0" fontId="0" fillId="3" borderId="0" xfId="0" applyFill="1" applyAlignment="1">
      <alignment vertical="center"/>
    </xf>
    <xf numFmtId="171" fontId="26" fillId="3" borderId="0" xfId="29" applyFont="1" applyFill="1" applyAlignment="1" applyProtection="1">
      <alignment vertical="center"/>
      <protection locked="0"/>
    </xf>
    <xf numFmtId="171" fontId="26" fillId="3" borderId="0" xfId="29" quotePrefix="1" applyFont="1" applyFill="1" applyAlignment="1" applyProtection="1">
      <alignment horizontal="right" vertical="center"/>
      <protection locked="0"/>
    </xf>
    <xf numFmtId="0" fontId="21" fillId="3" borderId="0" xfId="0" applyFont="1" applyFill="1" applyAlignment="1">
      <alignment vertical="center"/>
    </xf>
    <xf numFmtId="0" fontId="0" fillId="3" borderId="0" xfId="0" applyFill="1"/>
    <xf numFmtId="0" fontId="6" fillId="3" borderId="0" xfId="0" applyFont="1" applyFill="1"/>
    <xf numFmtId="2" fontId="21" fillId="3" borderId="0" xfId="29" applyNumberFormat="1" applyFont="1" applyFill="1" applyBorder="1" applyAlignment="1">
      <alignment vertical="center" wrapText="1"/>
    </xf>
    <xf numFmtId="0" fontId="0" fillId="5" borderId="0" xfId="0" applyFill="1"/>
    <xf numFmtId="0" fontId="6" fillId="5" borderId="0" xfId="0" applyFont="1" applyFill="1"/>
    <xf numFmtId="0" fontId="35" fillId="3" borderId="0" xfId="0" applyFont="1" applyFill="1" applyAlignment="1">
      <alignment horizontal="left" vertical="center"/>
    </xf>
    <xf numFmtId="0" fontId="31" fillId="3" borderId="0" xfId="0" applyFont="1" applyFill="1" applyAlignment="1">
      <alignment vertical="center"/>
    </xf>
    <xf numFmtId="0" fontId="31" fillId="3" borderId="0" xfId="0" applyFont="1" applyFill="1" applyAlignment="1">
      <alignment horizontal="center" vertical="center"/>
    </xf>
    <xf numFmtId="171" fontId="31" fillId="3" borderId="0" xfId="29" applyFont="1" applyFill="1" applyBorder="1" applyAlignment="1" applyProtection="1">
      <alignment horizontal="right" vertical="center"/>
      <protection locked="0"/>
    </xf>
    <xf numFmtId="0" fontId="37" fillId="3" borderId="2" xfId="0" applyFont="1" applyFill="1" applyBorder="1" applyAlignment="1">
      <alignment horizontal="center" vertical="center"/>
    </xf>
    <xf numFmtId="0" fontId="37" fillId="3" borderId="2" xfId="0" applyFont="1" applyFill="1" applyBorder="1" applyAlignment="1">
      <alignment horizontal="center" vertical="center" wrapText="1"/>
    </xf>
    <xf numFmtId="171" fontId="37" fillId="3" borderId="2" xfId="29" applyFont="1" applyFill="1" applyBorder="1" applyAlignment="1" applyProtection="1">
      <alignment horizontal="center" vertical="center" wrapText="1"/>
      <protection locked="0"/>
    </xf>
    <xf numFmtId="171" fontId="37" fillId="3" borderId="2" xfId="29" applyFont="1" applyFill="1" applyBorder="1" applyAlignment="1" applyProtection="1">
      <alignment horizontal="center" vertical="center"/>
      <protection locked="0"/>
    </xf>
    <xf numFmtId="0" fontId="31" fillId="3" borderId="2" xfId="0" applyFont="1" applyFill="1" applyBorder="1" applyAlignment="1">
      <alignment horizontal="center" vertical="center" wrapText="1"/>
    </xf>
    <xf numFmtId="0" fontId="31" fillId="3" borderId="2" xfId="0" applyFont="1" applyFill="1" applyBorder="1" applyAlignment="1">
      <alignment horizontal="center" vertical="center"/>
    </xf>
    <xf numFmtId="171" fontId="31" fillId="3" borderId="2" xfId="29" applyFont="1" applyFill="1" applyBorder="1" applyAlignment="1" applyProtection="1">
      <alignment horizontal="left" vertical="center"/>
      <protection locked="0"/>
    </xf>
    <xf numFmtId="171" fontId="31" fillId="3" borderId="2" xfId="29" applyFont="1" applyFill="1" applyBorder="1" applyAlignment="1" applyProtection="1">
      <alignment vertical="center"/>
      <protection locked="0"/>
    </xf>
    <xf numFmtId="0" fontId="35" fillId="3" borderId="2" xfId="0" applyFont="1" applyFill="1" applyBorder="1" applyAlignment="1">
      <alignment horizontal="center" vertical="center"/>
    </xf>
    <xf numFmtId="0" fontId="31" fillId="3" borderId="2" xfId="0" quotePrefix="1" applyFont="1" applyFill="1" applyBorder="1" applyAlignment="1">
      <alignment horizontal="left" vertical="center"/>
    </xf>
    <xf numFmtId="0" fontId="31" fillId="3" borderId="2" xfId="0" quotePrefix="1" applyFont="1" applyFill="1" applyBorder="1" applyAlignment="1">
      <alignment horizontal="left" vertical="center" wrapText="1"/>
    </xf>
    <xf numFmtId="0" fontId="31" fillId="3" borderId="2" xfId="0" applyFont="1" applyFill="1" applyBorder="1" applyAlignment="1">
      <alignment horizontal="left" vertical="center"/>
    </xf>
    <xf numFmtId="171" fontId="37" fillId="3" borderId="2" xfId="29" applyFont="1" applyFill="1" applyBorder="1" applyAlignment="1" applyProtection="1">
      <alignment vertical="center"/>
      <protection locked="0"/>
    </xf>
    <xf numFmtId="0" fontId="38" fillId="3" borderId="0" xfId="0" applyFont="1" applyFill="1" applyAlignment="1">
      <alignment horizontal="center" vertical="center"/>
    </xf>
    <xf numFmtId="0" fontId="17" fillId="3" borderId="0" xfId="0" applyFont="1" applyFill="1" applyAlignment="1">
      <alignment vertical="center"/>
    </xf>
    <xf numFmtId="171" fontId="38" fillId="3" borderId="2" xfId="29" applyFont="1" applyFill="1" applyBorder="1" applyAlignment="1" applyProtection="1">
      <alignment vertical="center"/>
      <protection locked="0"/>
    </xf>
    <xf numFmtId="0" fontId="40" fillId="3" borderId="2" xfId="0" applyFont="1" applyFill="1" applyBorder="1" applyAlignment="1">
      <alignment vertical="center" wrapText="1"/>
    </xf>
    <xf numFmtId="171" fontId="40" fillId="3" borderId="2" xfId="29" applyFont="1" applyFill="1" applyBorder="1" applyAlignment="1" applyProtection="1">
      <alignment vertical="center"/>
      <protection locked="0"/>
    </xf>
    <xf numFmtId="0" fontId="38" fillId="3" borderId="0" xfId="0" applyFont="1" applyFill="1"/>
    <xf numFmtId="0" fontId="38" fillId="3" borderId="0" xfId="0" applyFont="1" applyFill="1" applyAlignment="1">
      <alignment horizontal="center"/>
    </xf>
    <xf numFmtId="2" fontId="43" fillId="3" borderId="0" xfId="0" applyNumberFormat="1" applyFont="1" applyFill="1" applyAlignment="1">
      <alignment horizontal="center"/>
    </xf>
    <xf numFmtId="171" fontId="38" fillId="3" borderId="0" xfId="29" applyFont="1" applyFill="1" applyProtection="1">
      <protection locked="0"/>
    </xf>
    <xf numFmtId="171" fontId="38" fillId="3" borderId="0" xfId="29" quotePrefix="1" applyFont="1" applyFill="1" applyAlignment="1" applyProtection="1">
      <alignment horizontal="right"/>
      <protection locked="0"/>
    </xf>
    <xf numFmtId="0" fontId="35" fillId="3" borderId="0" xfId="0" applyFont="1" applyFill="1" applyAlignment="1">
      <alignment horizontal="left"/>
    </xf>
    <xf numFmtId="0" fontId="31" fillId="3" borderId="0" xfId="0" applyFont="1" applyFill="1" applyAlignment="1">
      <alignment horizontal="left"/>
    </xf>
    <xf numFmtId="171" fontId="37" fillId="3" borderId="0" xfId="29" applyFont="1" applyFill="1" applyBorder="1" applyAlignment="1" applyProtection="1">
      <protection locked="0"/>
    </xf>
    <xf numFmtId="1" fontId="31" fillId="3" borderId="0" xfId="29" applyNumberFormat="1" applyFont="1" applyFill="1" applyBorder="1" applyAlignment="1">
      <alignment wrapText="1"/>
    </xf>
    <xf numFmtId="2" fontId="35" fillId="3" borderId="2" xfId="0" applyNumberFormat="1" applyFont="1" applyFill="1" applyBorder="1" applyAlignment="1">
      <alignment horizontal="center" vertical="center" wrapText="1"/>
    </xf>
    <xf numFmtId="0" fontId="37" fillId="3" borderId="2" xfId="448" applyFont="1" applyFill="1" applyBorder="1" applyAlignment="1">
      <alignment horizontal="left"/>
    </xf>
    <xf numFmtId="0" fontId="37" fillId="3" borderId="2" xfId="448" applyFont="1" applyFill="1" applyBorder="1"/>
    <xf numFmtId="0" fontId="38" fillId="3" borderId="2" xfId="448" applyFont="1" applyFill="1" applyBorder="1" applyAlignment="1">
      <alignment horizontal="center"/>
    </xf>
    <xf numFmtId="2" fontId="43" fillId="3" borderId="2" xfId="448" applyNumberFormat="1" applyFont="1" applyFill="1" applyBorder="1" applyAlignment="1">
      <alignment horizontal="center"/>
    </xf>
    <xf numFmtId="171" fontId="38" fillId="3" borderId="2" xfId="29" applyFont="1" applyFill="1" applyBorder="1" applyProtection="1">
      <protection locked="0"/>
    </xf>
    <xf numFmtId="0" fontId="38" fillId="3" borderId="2" xfId="448" applyFont="1" applyFill="1" applyBorder="1" applyAlignment="1">
      <alignment horizontal="left"/>
    </xf>
    <xf numFmtId="171" fontId="37" fillId="3" borderId="2" xfId="29" applyFont="1" applyFill="1" applyBorder="1" applyProtection="1">
      <protection locked="0"/>
    </xf>
    <xf numFmtId="0" fontId="38" fillId="3" borderId="2" xfId="448" applyFont="1" applyFill="1" applyBorder="1"/>
    <xf numFmtId="1" fontId="31" fillId="3" borderId="2" xfId="448" applyNumberFormat="1" applyFont="1" applyFill="1" applyBorder="1" applyAlignment="1">
      <alignment horizontal="center"/>
    </xf>
    <xf numFmtId="0" fontId="38" fillId="0" borderId="2" xfId="448" applyFont="1" applyBorder="1"/>
    <xf numFmtId="171" fontId="31" fillId="3" borderId="2" xfId="29" applyFont="1" applyFill="1" applyBorder="1" applyProtection="1">
      <protection locked="0"/>
    </xf>
    <xf numFmtId="0" fontId="38" fillId="3" borderId="2" xfId="0" applyFont="1" applyFill="1" applyBorder="1" applyAlignment="1">
      <alignment horizontal="left"/>
    </xf>
    <xf numFmtId="0" fontId="31" fillId="3" borderId="2" xfId="448" applyFont="1" applyFill="1" applyBorder="1"/>
    <xf numFmtId="0" fontId="38" fillId="3" borderId="2" xfId="0" applyFont="1" applyFill="1" applyBorder="1" applyAlignment="1">
      <alignment horizontal="center"/>
    </xf>
    <xf numFmtId="0" fontId="31" fillId="3" borderId="2" xfId="0" applyFont="1" applyFill="1" applyBorder="1"/>
    <xf numFmtId="0" fontId="38" fillId="3" borderId="2" xfId="0" applyFont="1" applyFill="1" applyBorder="1"/>
    <xf numFmtId="0" fontId="31" fillId="3" borderId="2" xfId="0" applyFont="1" applyFill="1" applyBorder="1" applyAlignment="1">
      <alignment horizontal="center"/>
    </xf>
    <xf numFmtId="0" fontId="31" fillId="3" borderId="2" xfId="0" applyFont="1" applyFill="1" applyBorder="1" applyAlignment="1">
      <alignment horizontal="left"/>
    </xf>
    <xf numFmtId="0" fontId="37" fillId="3" borderId="2" xfId="0" applyFont="1" applyFill="1" applyBorder="1" applyAlignment="1">
      <alignment horizontal="left"/>
    </xf>
    <xf numFmtId="0" fontId="37" fillId="3" borderId="2" xfId="0" applyFont="1" applyFill="1" applyBorder="1"/>
    <xf numFmtId="0" fontId="38" fillId="0" borderId="2" xfId="0" applyFont="1" applyBorder="1" applyAlignment="1">
      <alignment horizontal="left"/>
    </xf>
    <xf numFmtId="0" fontId="31" fillId="0" borderId="2" xfId="0" applyFont="1" applyBorder="1"/>
    <xf numFmtId="0" fontId="38" fillId="0" borderId="2" xfId="0" applyFont="1" applyBorder="1" applyAlignment="1">
      <alignment horizontal="center"/>
    </xf>
    <xf numFmtId="0" fontId="31" fillId="0" borderId="2" xfId="0" applyFont="1" applyBorder="1" applyAlignment="1">
      <alignment horizontal="left"/>
    </xf>
    <xf numFmtId="0" fontId="31" fillId="0" borderId="2" xfId="0" applyFont="1" applyBorder="1" applyAlignment="1">
      <alignment horizontal="center"/>
    </xf>
    <xf numFmtId="171" fontId="31" fillId="0" borderId="2" xfId="29" applyFont="1" applyFill="1" applyBorder="1" applyProtection="1">
      <protection locked="0"/>
    </xf>
    <xf numFmtId="0" fontId="17" fillId="3" borderId="0" xfId="0" applyFont="1" applyFill="1"/>
    <xf numFmtId="0" fontId="38" fillId="3" borderId="0" xfId="0" applyFont="1" applyFill="1" applyAlignment="1">
      <alignment horizontal="center" wrapText="1"/>
    </xf>
    <xf numFmtId="0" fontId="43" fillId="3" borderId="0" xfId="0" applyFont="1" applyFill="1" applyAlignment="1">
      <alignment horizontal="center" wrapText="1"/>
    </xf>
    <xf numFmtId="0" fontId="45" fillId="3" borderId="0" xfId="0" applyFont="1" applyFill="1"/>
    <xf numFmtId="0" fontId="40" fillId="3" borderId="2" xfId="0" applyFont="1" applyFill="1" applyBorder="1" applyAlignment="1">
      <alignment horizontal="left" vertical="center"/>
    </xf>
    <xf numFmtId="0" fontId="40" fillId="3" borderId="2" xfId="0" applyFont="1" applyFill="1" applyBorder="1" applyAlignment="1">
      <alignment horizontal="center" vertical="center"/>
    </xf>
    <xf numFmtId="0" fontId="40" fillId="3" borderId="2" xfId="0" applyFont="1" applyFill="1" applyBorder="1" applyAlignment="1">
      <alignment horizontal="center" vertical="center" wrapText="1"/>
    </xf>
    <xf numFmtId="1" fontId="20" fillId="3" borderId="2" xfId="448" applyNumberFormat="1" applyFont="1" applyFill="1" applyBorder="1" applyAlignment="1">
      <alignment horizontal="center" vertical="center"/>
    </xf>
    <xf numFmtId="171" fontId="40" fillId="3" borderId="2" xfId="29" applyFont="1" applyFill="1" applyBorder="1" applyAlignment="1" applyProtection="1">
      <alignment vertical="center" wrapText="1"/>
      <protection locked="0"/>
    </xf>
    <xf numFmtId="0" fontId="46" fillId="3" borderId="0" xfId="0" applyFont="1" applyFill="1" applyAlignment="1">
      <alignment vertical="center"/>
    </xf>
    <xf numFmtId="0" fontId="38" fillId="0" borderId="0" xfId="0" applyFont="1" applyAlignment="1">
      <alignment horizontal="center"/>
    </xf>
    <xf numFmtId="2" fontId="43" fillId="0" borderId="0" xfId="0" applyNumberFormat="1" applyFont="1" applyAlignment="1">
      <alignment horizontal="center"/>
    </xf>
    <xf numFmtId="171" fontId="38" fillId="0" borderId="0" xfId="29" applyFont="1" applyProtection="1">
      <protection locked="0"/>
    </xf>
    <xf numFmtId="171" fontId="38" fillId="0" borderId="0" xfId="29" quotePrefix="1" applyFont="1" applyAlignment="1" applyProtection="1">
      <alignment horizontal="right"/>
      <protection locked="0"/>
    </xf>
    <xf numFmtId="0" fontId="35" fillId="0" borderId="0" xfId="431" applyFont="1" applyAlignment="1">
      <alignment horizontal="left"/>
    </xf>
    <xf numFmtId="0" fontId="31" fillId="0" borderId="0" xfId="0" applyFont="1" applyAlignment="1">
      <alignment horizontal="left"/>
    </xf>
    <xf numFmtId="171" fontId="37" fillId="0" borderId="0" xfId="29" applyFont="1" applyFill="1" applyBorder="1" applyAlignment="1" applyProtection="1">
      <protection locked="0"/>
    </xf>
    <xf numFmtId="1" fontId="31" fillId="0" borderId="0" xfId="29" applyNumberFormat="1" applyFont="1" applyFill="1" applyBorder="1" applyAlignment="1">
      <alignment wrapText="1"/>
    </xf>
    <xf numFmtId="0" fontId="37" fillId="0" borderId="2" xfId="0" applyFont="1" applyBorder="1" applyAlignment="1">
      <alignment horizontal="center" vertical="center"/>
    </xf>
    <xf numFmtId="0" fontId="37" fillId="0" borderId="2" xfId="0" applyFont="1" applyBorder="1" applyAlignment="1">
      <alignment horizontal="center" vertical="center" wrapText="1"/>
    </xf>
    <xf numFmtId="2" fontId="35" fillId="0" borderId="2" xfId="0" applyNumberFormat="1" applyFont="1" applyBorder="1" applyAlignment="1">
      <alignment horizontal="center" vertical="center" wrapText="1"/>
    </xf>
    <xf numFmtId="171" fontId="37" fillId="0" borderId="2" xfId="29" applyFont="1" applyBorder="1" applyAlignment="1" applyProtection="1">
      <alignment horizontal="center" vertical="center" wrapText="1"/>
      <protection locked="0"/>
    </xf>
    <xf numFmtId="171" fontId="37" fillId="0" borderId="2" xfId="29" applyFont="1" applyBorder="1" applyAlignment="1" applyProtection="1">
      <alignment horizontal="center" vertical="center"/>
      <protection locked="0"/>
    </xf>
    <xf numFmtId="0" fontId="37" fillId="0" borderId="2" xfId="0" applyFont="1" applyBorder="1" applyAlignment="1">
      <alignment horizontal="left" vertical="center"/>
    </xf>
    <xf numFmtId="2" fontId="47" fillId="0" borderId="2" xfId="0" applyNumberFormat="1" applyFont="1" applyBorder="1" applyAlignment="1">
      <alignment horizontal="center" vertical="center" wrapText="1"/>
    </xf>
    <xf numFmtId="0" fontId="38" fillId="0" borderId="2" xfId="448" applyFont="1" applyBorder="1" applyAlignment="1">
      <alignment horizontal="left" vertical="center"/>
    </xf>
    <xf numFmtId="0" fontId="38" fillId="0" borderId="2" xfId="448" applyFont="1" applyBorder="1" applyAlignment="1">
      <alignment horizontal="center" vertical="center"/>
    </xf>
    <xf numFmtId="0" fontId="31" fillId="0" borderId="2" xfId="1135" applyFont="1" applyBorder="1" applyAlignment="1">
      <alignment horizontal="center" vertical="center"/>
    </xf>
    <xf numFmtId="1" fontId="31" fillId="0" borderId="2" xfId="448" applyNumberFormat="1" applyFont="1" applyBorder="1" applyAlignment="1">
      <alignment horizontal="center" vertical="center"/>
    </xf>
    <xf numFmtId="171" fontId="38" fillId="0" borderId="2" xfId="29" applyFont="1" applyFill="1" applyBorder="1" applyAlignment="1" applyProtection="1">
      <alignment vertical="center"/>
      <protection locked="0"/>
    </xf>
    <xf numFmtId="0" fontId="31" fillId="0" borderId="2" xfId="448" applyFont="1" applyBorder="1" applyAlignment="1">
      <alignment horizontal="center" vertical="center"/>
    </xf>
    <xf numFmtId="0" fontId="37" fillId="0" borderId="2" xfId="448" applyFont="1" applyBorder="1" applyAlignment="1">
      <alignment horizontal="center" vertical="center"/>
    </xf>
    <xf numFmtId="0" fontId="17" fillId="0" borderId="0" xfId="0" applyFont="1"/>
    <xf numFmtId="0" fontId="45" fillId="0" borderId="0" xfId="0" applyFont="1"/>
    <xf numFmtId="0" fontId="41" fillId="0" borderId="2" xfId="0" applyFont="1" applyBorder="1" applyAlignment="1">
      <alignment horizontal="left" vertical="center"/>
    </xf>
    <xf numFmtId="0" fontId="40" fillId="0" borderId="2" xfId="0" applyFont="1" applyBorder="1" applyAlignment="1">
      <alignment vertical="center" wrapText="1"/>
    </xf>
    <xf numFmtId="0" fontId="41" fillId="0" borderId="2" xfId="0" applyFont="1" applyBorder="1" applyAlignment="1">
      <alignment horizontal="center" vertical="center" wrapText="1"/>
    </xf>
    <xf numFmtId="2" fontId="48" fillId="0" borderId="2" xfId="0" applyNumberFormat="1" applyFont="1" applyBorder="1" applyAlignment="1">
      <alignment horizontal="center" vertical="center" wrapText="1"/>
    </xf>
    <xf numFmtId="171" fontId="41" fillId="0" borderId="2" xfId="29" applyFont="1" applyFill="1" applyBorder="1" applyAlignment="1" applyProtection="1">
      <alignment vertical="center" wrapText="1"/>
      <protection locked="0"/>
    </xf>
    <xf numFmtId="171" fontId="40" fillId="0" borderId="2" xfId="29" applyFont="1" applyFill="1" applyBorder="1" applyAlignment="1" applyProtection="1">
      <alignment vertical="center"/>
      <protection locked="0"/>
    </xf>
    <xf numFmtId="0" fontId="42" fillId="0" borderId="0" xfId="0" applyFont="1" applyAlignment="1">
      <alignment vertical="center"/>
    </xf>
    <xf numFmtId="0" fontId="38" fillId="0" borderId="2" xfId="448" quotePrefix="1" applyFont="1" applyBorder="1" applyAlignment="1">
      <alignment horizontal="left" vertical="center"/>
    </xf>
    <xf numFmtId="0" fontId="38" fillId="0" borderId="0" xfId="0" applyFont="1"/>
    <xf numFmtId="0" fontId="40" fillId="0" borderId="2" xfId="0" applyFont="1" applyBorder="1" applyAlignment="1">
      <alignment wrapText="1"/>
    </xf>
    <xf numFmtId="0" fontId="38" fillId="0" borderId="0" xfId="0" applyFont="1" applyAlignment="1">
      <alignment vertical="center"/>
    </xf>
    <xf numFmtId="0" fontId="38" fillId="0" borderId="0" xfId="0" applyFont="1" applyAlignment="1">
      <alignment horizontal="center" vertical="center"/>
    </xf>
    <xf numFmtId="171" fontId="38" fillId="0" borderId="0" xfId="29" quotePrefix="1" applyFont="1" applyAlignment="1" applyProtection="1">
      <alignment horizontal="right" vertical="center"/>
      <protection locked="0"/>
    </xf>
    <xf numFmtId="2" fontId="38" fillId="0" borderId="0" xfId="29" applyNumberFormat="1" applyFont="1" applyAlignment="1">
      <alignment horizontal="center" vertical="center"/>
    </xf>
    <xf numFmtId="166" fontId="38" fillId="0" borderId="0" xfId="29" applyNumberFormat="1" applyFont="1" applyAlignment="1" applyProtection="1">
      <alignment vertical="center"/>
      <protection locked="0"/>
    </xf>
    <xf numFmtId="171" fontId="38" fillId="0" borderId="0" xfId="29" applyFont="1" applyAlignment="1" applyProtection="1">
      <alignment vertical="center"/>
      <protection locked="0"/>
    </xf>
    <xf numFmtId="0" fontId="35" fillId="0" borderId="0" xfId="0" applyFont="1" applyAlignment="1">
      <alignment horizontal="left" vertical="center"/>
    </xf>
    <xf numFmtId="171" fontId="37" fillId="0" borderId="0" xfId="29" applyFont="1" applyFill="1" applyBorder="1" applyAlignment="1" applyProtection="1">
      <alignment vertical="center"/>
      <protection locked="0"/>
    </xf>
    <xf numFmtId="1" fontId="31" fillId="0" borderId="0" xfId="29" applyNumberFormat="1" applyFont="1" applyFill="1" applyBorder="1" applyAlignment="1">
      <alignment vertical="center" wrapText="1"/>
    </xf>
    <xf numFmtId="0" fontId="35" fillId="0" borderId="2" xfId="1135" applyFont="1" applyBorder="1" applyAlignment="1">
      <alignment horizontal="left" vertical="center"/>
    </xf>
    <xf numFmtId="0" fontId="49" fillId="0" borderId="2" xfId="1135" applyFont="1" applyBorder="1" applyAlignment="1">
      <alignment vertical="center"/>
    </xf>
    <xf numFmtId="0" fontId="49" fillId="0" borderId="2" xfId="1135" applyFont="1" applyBorder="1" applyAlignment="1">
      <alignment horizontal="center" vertical="center"/>
    </xf>
    <xf numFmtId="171" fontId="49" fillId="0" borderId="2" xfId="29" applyFont="1" applyBorder="1" applyAlignment="1" applyProtection="1">
      <alignment vertical="center"/>
      <protection locked="0"/>
    </xf>
    <xf numFmtId="166" fontId="49" fillId="0" borderId="2" xfId="29" applyNumberFormat="1" applyFont="1" applyBorder="1" applyAlignment="1" applyProtection="1">
      <alignment vertical="center"/>
      <protection locked="0"/>
    </xf>
    <xf numFmtId="0" fontId="31" fillId="0" borderId="2" xfId="1135" applyFont="1" applyBorder="1" applyAlignment="1">
      <alignment horizontal="left" vertical="center"/>
    </xf>
    <xf numFmtId="0" fontId="39" fillId="0" borderId="2" xfId="1135" applyFont="1" applyBorder="1" applyAlignment="1">
      <alignment vertical="center" wrapText="1"/>
    </xf>
    <xf numFmtId="0" fontId="39" fillId="0" borderId="2" xfId="1135" applyFont="1" applyBorder="1" applyAlignment="1">
      <alignment horizontal="center" vertical="center"/>
    </xf>
    <xf numFmtId="171" fontId="39" fillId="0" borderId="2" xfId="29" applyFont="1" applyBorder="1" applyAlignment="1" applyProtection="1">
      <alignment vertical="center"/>
      <protection locked="0"/>
    </xf>
    <xf numFmtId="166" fontId="38" fillId="0" borderId="2" xfId="29" applyNumberFormat="1" applyFont="1" applyBorder="1" applyAlignment="1" applyProtection="1">
      <alignment vertical="center"/>
      <protection locked="0"/>
    </xf>
    <xf numFmtId="0" fontId="39" fillId="0" borderId="2" xfId="1135" applyFont="1" applyBorder="1" applyAlignment="1">
      <alignment vertical="center"/>
    </xf>
    <xf numFmtId="0" fontId="31" fillId="0" borderId="2" xfId="1122" applyFont="1" applyBorder="1" applyAlignment="1">
      <alignment horizontal="left" vertical="center"/>
    </xf>
    <xf numFmtId="0" fontId="49" fillId="0" borderId="2" xfId="1135" applyFont="1" applyBorder="1"/>
    <xf numFmtId="0" fontId="39" fillId="0" borderId="2" xfId="1122" applyFont="1" applyBorder="1" applyAlignment="1">
      <alignment horizontal="center" vertical="center"/>
    </xf>
    <xf numFmtId="0" fontId="39" fillId="0" borderId="2" xfId="1135" applyFont="1" applyBorder="1"/>
    <xf numFmtId="171" fontId="39" fillId="0" borderId="2" xfId="29" applyFont="1" applyFill="1" applyBorder="1" applyAlignment="1" applyProtection="1">
      <alignment vertical="center"/>
      <protection locked="0"/>
    </xf>
    <xf numFmtId="0" fontId="31" fillId="0" borderId="2" xfId="1135" quotePrefix="1" applyFont="1" applyBorder="1" applyAlignment="1">
      <alignment horizontal="left" vertical="center"/>
    </xf>
    <xf numFmtId="0" fontId="49" fillId="0" borderId="2" xfId="1135" applyFont="1" applyBorder="1" applyAlignment="1">
      <alignment vertical="center" wrapText="1"/>
    </xf>
    <xf numFmtId="0" fontId="39" fillId="0" borderId="2" xfId="1122" applyFont="1" applyBorder="1" applyAlignment="1">
      <alignment vertical="center" wrapText="1"/>
    </xf>
    <xf numFmtId="0" fontId="31" fillId="0" borderId="2" xfId="1122" quotePrefix="1" applyFont="1" applyBorder="1" applyAlignment="1">
      <alignment horizontal="left" vertical="center"/>
    </xf>
    <xf numFmtId="0" fontId="39" fillId="0" borderId="2" xfId="1122" applyFont="1" applyBorder="1" applyAlignment="1">
      <alignment vertical="center"/>
    </xf>
    <xf numFmtId="0" fontId="31" fillId="0" borderId="2" xfId="1135" applyFont="1" applyBorder="1" applyAlignment="1">
      <alignment vertical="center" wrapText="1"/>
    </xf>
    <xf numFmtId="166" fontId="31" fillId="0" borderId="2" xfId="29" applyNumberFormat="1" applyFont="1" applyBorder="1" applyAlignment="1" applyProtection="1">
      <alignment vertical="center"/>
      <protection locked="0"/>
    </xf>
    <xf numFmtId="0" fontId="35" fillId="0" borderId="2" xfId="1135" quotePrefix="1" applyFont="1" applyBorder="1" applyAlignment="1">
      <alignment horizontal="left" vertical="center"/>
    </xf>
    <xf numFmtId="0" fontId="49" fillId="0" borderId="2" xfId="1122" quotePrefix="1" applyFont="1" applyBorder="1" applyAlignment="1">
      <alignment vertical="center"/>
    </xf>
    <xf numFmtId="0" fontId="49" fillId="0" borderId="2" xfId="1122" applyFont="1" applyBorder="1" applyAlignment="1">
      <alignment vertical="center" wrapText="1"/>
    </xf>
    <xf numFmtId="0" fontId="31" fillId="0" borderId="0" xfId="0" applyFont="1" applyAlignment="1">
      <alignment vertical="center"/>
    </xf>
    <xf numFmtId="166" fontId="31" fillId="0" borderId="0" xfId="0" applyNumberFormat="1" applyFont="1" applyAlignment="1">
      <alignment vertical="center"/>
    </xf>
    <xf numFmtId="0" fontId="35" fillId="0" borderId="2" xfId="0" applyFont="1" applyBorder="1" applyAlignment="1">
      <alignment horizontal="center" vertical="center"/>
    </xf>
    <xf numFmtId="166" fontId="37" fillId="0" borderId="2" xfId="29" applyNumberFormat="1" applyFont="1" applyBorder="1" applyAlignment="1" applyProtection="1">
      <alignment horizontal="center" vertical="center"/>
      <protection locked="0"/>
    </xf>
    <xf numFmtId="0" fontId="34" fillId="0" borderId="0" xfId="0" applyFont="1" applyAlignment="1">
      <alignment horizontal="center" vertical="center"/>
    </xf>
    <xf numFmtId="0" fontId="20" fillId="0" borderId="2" xfId="1122" applyFont="1" applyBorder="1" applyAlignment="1">
      <alignment horizontal="left" vertical="center"/>
    </xf>
    <xf numFmtId="0" fontId="50" fillId="0" borderId="2" xfId="1122" applyFont="1" applyBorder="1" applyAlignment="1">
      <alignment horizontal="center" vertical="center" wrapText="1"/>
    </xf>
    <xf numFmtId="171" fontId="50" fillId="0" borderId="2" xfId="29" applyFont="1" applyBorder="1" applyAlignment="1" applyProtection="1">
      <alignment vertical="center" wrapText="1"/>
      <protection locked="0"/>
    </xf>
    <xf numFmtId="166" fontId="40" fillId="0" borderId="2" xfId="29" applyNumberFormat="1" applyFont="1" applyBorder="1" applyAlignment="1" applyProtection="1">
      <alignment vertical="center"/>
      <protection locked="0"/>
    </xf>
    <xf numFmtId="0" fontId="38" fillId="3" borderId="0" xfId="0" applyFont="1" applyFill="1" applyAlignment="1">
      <alignment vertical="center" wrapText="1"/>
    </xf>
    <xf numFmtId="166" fontId="31" fillId="3" borderId="0" xfId="29" applyNumberFormat="1" applyFont="1" applyFill="1" applyAlignment="1" applyProtection="1">
      <alignment vertical="center"/>
      <protection locked="0"/>
    </xf>
    <xf numFmtId="166" fontId="35" fillId="3" borderId="0" xfId="29" applyNumberFormat="1" applyFont="1" applyFill="1" applyBorder="1" applyAlignment="1" applyProtection="1">
      <alignment vertical="center"/>
      <protection locked="0"/>
    </xf>
    <xf numFmtId="166" fontId="31" fillId="3" borderId="0" xfId="0" applyNumberFormat="1" applyFont="1" applyFill="1" applyAlignment="1">
      <alignment vertical="center"/>
    </xf>
    <xf numFmtId="166" fontId="35" fillId="3" borderId="2" xfId="1564" applyNumberFormat="1" applyFont="1" applyFill="1" applyBorder="1" applyAlignment="1">
      <alignment horizontal="center" vertical="center"/>
    </xf>
    <xf numFmtId="0" fontId="51" fillId="3" borderId="2" xfId="0" applyFont="1" applyFill="1" applyBorder="1" applyAlignment="1">
      <alignment vertical="center" wrapText="1"/>
    </xf>
    <xf numFmtId="0" fontId="52" fillId="3" borderId="2" xfId="0" applyFont="1" applyFill="1" applyBorder="1" applyAlignment="1">
      <alignment horizontal="center" vertical="center"/>
    </xf>
    <xf numFmtId="166" fontId="31" fillId="3" borderId="2" xfId="1564" applyNumberFormat="1" applyFont="1" applyFill="1" applyBorder="1" applyAlignment="1">
      <alignment vertical="center"/>
    </xf>
    <xf numFmtId="0" fontId="53" fillId="3" borderId="2" xfId="0" applyFont="1" applyFill="1" applyBorder="1" applyAlignment="1">
      <alignment vertical="center" wrapText="1"/>
    </xf>
    <xf numFmtId="0" fontId="52" fillId="3" borderId="2" xfId="0" applyFont="1" applyFill="1" applyBorder="1" applyAlignment="1">
      <alignment wrapText="1"/>
    </xf>
    <xf numFmtId="0" fontId="52" fillId="3" borderId="2" xfId="0" applyFont="1" applyFill="1" applyBorder="1" applyAlignment="1">
      <alignment vertical="center" wrapText="1"/>
    </xf>
    <xf numFmtId="0" fontId="31" fillId="3" borderId="2" xfId="0" applyFont="1" applyFill="1" applyBorder="1" applyAlignment="1">
      <alignment vertical="center" wrapText="1"/>
    </xf>
    <xf numFmtId="166" fontId="31" fillId="3" borderId="2" xfId="0" applyNumberFormat="1" applyFont="1" applyFill="1" applyBorder="1" applyAlignment="1">
      <alignment vertical="center"/>
    </xf>
    <xf numFmtId="0" fontId="53" fillId="3" borderId="2" xfId="0" quotePrefix="1" applyFont="1" applyFill="1" applyBorder="1" applyAlignment="1">
      <alignment vertical="center" wrapText="1"/>
    </xf>
    <xf numFmtId="0" fontId="35" fillId="3" borderId="2" xfId="0" applyFont="1" applyFill="1" applyBorder="1" applyAlignment="1">
      <alignment vertical="center" wrapText="1"/>
    </xf>
    <xf numFmtId="0" fontId="54" fillId="3" borderId="2" xfId="0" applyFont="1" applyFill="1" applyBorder="1" applyAlignment="1">
      <alignment vertical="center" wrapText="1"/>
    </xf>
    <xf numFmtId="0" fontId="55" fillId="3" borderId="2" xfId="0" applyFont="1" applyFill="1" applyBorder="1" applyAlignment="1">
      <alignment vertical="center" wrapText="1"/>
    </xf>
    <xf numFmtId="166" fontId="35" fillId="3" borderId="2" xfId="1564" applyNumberFormat="1" applyFont="1" applyFill="1" applyBorder="1" applyAlignment="1">
      <alignment vertical="center"/>
    </xf>
    <xf numFmtId="0" fontId="31" fillId="3" borderId="0" xfId="0" applyFont="1" applyFill="1" applyAlignment="1">
      <alignment vertical="center" wrapText="1"/>
    </xf>
    <xf numFmtId="0" fontId="35" fillId="3" borderId="2" xfId="0" applyFont="1" applyFill="1" applyBorder="1" applyAlignment="1">
      <alignment horizontal="left"/>
    </xf>
    <xf numFmtId="175" fontId="35" fillId="3" borderId="2" xfId="0" applyNumberFormat="1" applyFont="1" applyFill="1" applyBorder="1" applyAlignment="1">
      <alignment horizontal="left"/>
    </xf>
    <xf numFmtId="175" fontId="31" fillId="3" borderId="2" xfId="0" applyNumberFormat="1" applyFont="1" applyFill="1" applyBorder="1" applyAlignment="1">
      <alignment horizontal="left"/>
    </xf>
    <xf numFmtId="175" fontId="35" fillId="3" borderId="2" xfId="0" quotePrefix="1" applyNumberFormat="1" applyFont="1" applyFill="1" applyBorder="1" applyAlignment="1">
      <alignment horizontal="left"/>
    </xf>
    <xf numFmtId="175" fontId="31" fillId="3" borderId="2" xfId="0" quotePrefix="1" applyNumberFormat="1" applyFont="1" applyFill="1" applyBorder="1" applyAlignment="1">
      <alignment horizontal="left"/>
    </xf>
    <xf numFmtId="2" fontId="35" fillId="3" borderId="2" xfId="0" applyNumberFormat="1" applyFont="1" applyFill="1" applyBorder="1" applyAlignment="1">
      <alignment horizontal="left"/>
    </xf>
    <xf numFmtId="2" fontId="35" fillId="3" borderId="2" xfId="0" quotePrefix="1" applyNumberFormat="1" applyFont="1" applyFill="1" applyBorder="1" applyAlignment="1">
      <alignment horizontal="left"/>
    </xf>
    <xf numFmtId="0" fontId="38" fillId="3" borderId="0" xfId="0" applyFont="1" applyFill="1" applyAlignment="1">
      <alignment wrapText="1"/>
    </xf>
    <xf numFmtId="0" fontId="51" fillId="3" borderId="2" xfId="0" applyFont="1" applyFill="1" applyBorder="1" applyAlignment="1">
      <alignment wrapText="1"/>
    </xf>
    <xf numFmtId="0" fontId="31" fillId="3" borderId="2" xfId="0" applyFont="1" applyFill="1" applyBorder="1" applyAlignment="1">
      <alignment wrapText="1"/>
    </xf>
    <xf numFmtId="0" fontId="53" fillId="3" borderId="2" xfId="0" applyFont="1" applyFill="1" applyBorder="1" applyAlignment="1">
      <alignment wrapText="1"/>
    </xf>
    <xf numFmtId="0" fontId="51" fillId="3" borderId="2" xfId="0" quotePrefix="1" applyFont="1" applyFill="1" applyBorder="1" applyAlignment="1">
      <alignment wrapText="1"/>
    </xf>
    <xf numFmtId="0" fontId="35" fillId="3" borderId="2" xfId="0" applyFont="1" applyFill="1" applyBorder="1" applyAlignment="1">
      <alignment wrapText="1"/>
    </xf>
    <xf numFmtId="0" fontId="31" fillId="3" borderId="0" xfId="0" applyFont="1" applyFill="1" applyAlignment="1">
      <alignment wrapText="1"/>
    </xf>
    <xf numFmtId="0" fontId="31" fillId="3" borderId="0" xfId="0" applyFont="1" applyFill="1"/>
    <xf numFmtId="0" fontId="31" fillId="3" borderId="0" xfId="0" applyFont="1" applyFill="1" applyAlignment="1">
      <alignment horizontal="center"/>
    </xf>
    <xf numFmtId="2" fontId="31" fillId="3" borderId="0" xfId="29" applyNumberFormat="1" applyFont="1" applyFill="1" applyBorder="1" applyAlignment="1">
      <alignment wrapText="1"/>
    </xf>
    <xf numFmtId="0" fontId="31" fillId="3" borderId="2" xfId="448" applyFont="1" applyFill="1" applyBorder="1" applyAlignment="1">
      <alignment horizontal="left"/>
    </xf>
    <xf numFmtId="0" fontId="31" fillId="3" borderId="2" xfId="448" applyFont="1" applyFill="1" applyBorder="1" applyAlignment="1">
      <alignment horizontal="center"/>
    </xf>
    <xf numFmtId="0" fontId="31" fillId="3" borderId="2" xfId="1135" applyFont="1" applyFill="1" applyBorder="1"/>
    <xf numFmtId="1" fontId="31" fillId="3" borderId="2" xfId="0" applyNumberFormat="1" applyFont="1" applyFill="1" applyBorder="1" applyAlignment="1">
      <alignment horizontal="center"/>
    </xf>
    <xf numFmtId="1" fontId="31" fillId="3" borderId="2" xfId="29" applyNumberFormat="1" applyFont="1" applyFill="1" applyBorder="1" applyAlignment="1">
      <alignment horizontal="center"/>
    </xf>
    <xf numFmtId="0" fontId="38" fillId="3" borderId="2" xfId="0" applyFont="1" applyFill="1" applyBorder="1" applyAlignment="1">
      <alignment horizontal="center" wrapText="1"/>
    </xf>
    <xf numFmtId="2" fontId="43" fillId="3" borderId="2" xfId="0" applyNumberFormat="1" applyFont="1" applyFill="1" applyBorder="1" applyAlignment="1">
      <alignment horizontal="center" wrapText="1"/>
    </xf>
    <xf numFmtId="171" fontId="38" fillId="3" borderId="2" xfId="29" applyFont="1" applyFill="1" applyBorder="1" applyAlignment="1" applyProtection="1">
      <alignment wrapText="1"/>
      <protection locked="0"/>
    </xf>
    <xf numFmtId="0" fontId="19" fillId="3" borderId="2" xfId="0" applyFont="1" applyFill="1" applyBorder="1" applyAlignment="1">
      <alignment wrapText="1"/>
    </xf>
    <xf numFmtId="0" fontId="31" fillId="0" borderId="2" xfId="0" applyFont="1" applyBorder="1" applyAlignment="1">
      <alignment horizontal="center" vertical="center"/>
    </xf>
    <xf numFmtId="0" fontId="31" fillId="0" borderId="2" xfId="0" applyFont="1" applyBorder="1" applyAlignment="1">
      <alignment vertical="center"/>
    </xf>
    <xf numFmtId="0" fontId="19" fillId="3" borderId="2" xfId="0" applyFont="1" applyFill="1" applyBorder="1" applyAlignment="1">
      <alignment vertical="center" wrapText="1"/>
    </xf>
    <xf numFmtId="0" fontId="31" fillId="0" borderId="2" xfId="0" applyFont="1" applyBorder="1" applyAlignment="1">
      <alignment vertical="center" wrapText="1"/>
    </xf>
    <xf numFmtId="0" fontId="38" fillId="3" borderId="2" xfId="448" applyFont="1" applyFill="1" applyBorder="1" applyAlignment="1">
      <alignment wrapText="1"/>
    </xf>
    <xf numFmtId="0" fontId="37" fillId="3" borderId="2" xfId="1135" applyFont="1" applyFill="1" applyBorder="1" applyAlignment="1">
      <alignment horizontal="left"/>
    </xf>
    <xf numFmtId="0" fontId="37" fillId="3" borderId="2" xfId="1135" applyFont="1" applyFill="1" applyBorder="1"/>
    <xf numFmtId="0" fontId="38" fillId="3" borderId="2" xfId="1135" applyFont="1" applyFill="1" applyBorder="1" applyAlignment="1">
      <alignment horizontal="center"/>
    </xf>
    <xf numFmtId="0" fontId="38" fillId="3" borderId="2" xfId="1135" applyFont="1" applyFill="1" applyBorder="1" applyAlignment="1">
      <alignment wrapText="1"/>
    </xf>
    <xf numFmtId="0" fontId="17" fillId="3" borderId="2" xfId="0" applyFont="1" applyFill="1" applyBorder="1"/>
    <xf numFmtId="175" fontId="31" fillId="0" borderId="2" xfId="1135" applyNumberFormat="1" applyFont="1" applyBorder="1" applyAlignment="1">
      <alignment horizontal="center" vertical="center" wrapText="1"/>
    </xf>
    <xf numFmtId="175" fontId="43" fillId="0" borderId="0" xfId="29" applyNumberFormat="1" applyFont="1" applyAlignment="1" applyProtection="1">
      <alignment vertical="center" wrapText="1"/>
      <protection locked="0"/>
    </xf>
    <xf numFmtId="175" fontId="47" fillId="0" borderId="0" xfId="29" applyNumberFormat="1" applyFont="1" applyBorder="1" applyAlignment="1" applyProtection="1">
      <alignment vertical="center" wrapText="1"/>
      <protection locked="0"/>
    </xf>
    <xf numFmtId="175" fontId="35" fillId="0" borderId="2" xfId="0" applyNumberFormat="1" applyFont="1" applyBorder="1" applyAlignment="1">
      <alignment horizontal="center" vertical="center" wrapText="1"/>
    </xf>
    <xf numFmtId="175" fontId="47" fillId="0" borderId="2" xfId="1135" applyNumberFormat="1" applyFont="1" applyBorder="1" applyAlignment="1">
      <alignment horizontal="center" vertical="center" wrapText="1"/>
    </xf>
    <xf numFmtId="175" fontId="20" fillId="0" borderId="2" xfId="1135" applyNumberFormat="1" applyFont="1" applyBorder="1" applyAlignment="1">
      <alignment horizontal="center" vertical="center" wrapText="1"/>
    </xf>
    <xf numFmtId="175" fontId="43" fillId="0" borderId="0" xfId="0" applyNumberFormat="1" applyFont="1" applyAlignment="1">
      <alignment vertical="center" wrapText="1"/>
    </xf>
    <xf numFmtId="0" fontId="39" fillId="0" borderId="2" xfId="1135" applyFont="1" applyBorder="1" applyAlignment="1">
      <alignment horizontal="left" vertical="center"/>
    </xf>
    <xf numFmtId="1" fontId="43" fillId="0" borderId="2" xfId="29" applyNumberFormat="1" applyFont="1" applyBorder="1" applyAlignment="1">
      <alignment horizontal="center" vertical="center" wrapText="1"/>
    </xf>
    <xf numFmtId="0" fontId="39" fillId="0" borderId="2" xfId="1122" applyFont="1" applyBorder="1" applyAlignment="1">
      <alignment horizontal="left" vertical="center"/>
    </xf>
    <xf numFmtId="1" fontId="31" fillId="0" borderId="2" xfId="29" applyNumberFormat="1" applyFont="1" applyBorder="1" applyAlignment="1">
      <alignment horizontal="center" vertical="center" wrapText="1"/>
    </xf>
    <xf numFmtId="0" fontId="57" fillId="3" borderId="2" xfId="0" applyFont="1" applyFill="1" applyBorder="1" applyAlignment="1">
      <alignment wrapText="1"/>
    </xf>
    <xf numFmtId="171" fontId="35" fillId="3" borderId="0" xfId="29" applyFont="1" applyFill="1" applyBorder="1" applyAlignment="1" applyProtection="1">
      <alignment horizontal="center" vertical="center" wrapText="1"/>
      <protection locked="0"/>
    </xf>
    <xf numFmtId="0" fontId="49" fillId="0" borderId="2" xfId="0" applyFont="1" applyBorder="1" applyAlignment="1">
      <alignment horizontal="left" vertical="center"/>
    </xf>
    <xf numFmtId="0" fontId="49" fillId="0" borderId="2" xfId="1708" applyFont="1" applyBorder="1" applyAlignment="1">
      <alignment vertical="center" wrapText="1"/>
    </xf>
    <xf numFmtId="0" fontId="39" fillId="0" borderId="9" xfId="1709" applyFont="1" applyBorder="1" applyAlignment="1">
      <alignment vertical="center"/>
    </xf>
    <xf numFmtId="0" fontId="31" fillId="0" borderId="2" xfId="0" quotePrefix="1" applyFont="1" applyBorder="1" applyAlignment="1">
      <alignment horizontal="left" vertical="center"/>
    </xf>
    <xf numFmtId="0" fontId="31" fillId="0" borderId="2" xfId="1709" applyFont="1" applyBorder="1" applyAlignment="1">
      <alignment horizontal="left" vertical="center" wrapText="1"/>
    </xf>
    <xf numFmtId="0" fontId="31" fillId="0" borderId="2" xfId="1709" applyFont="1" applyBorder="1" applyAlignment="1">
      <alignment vertical="center" wrapText="1"/>
    </xf>
    <xf numFmtId="0" fontId="31" fillId="0" borderId="2" xfId="1709" applyFont="1" applyBorder="1" applyAlignment="1">
      <alignment vertical="center"/>
    </xf>
    <xf numFmtId="0" fontId="31" fillId="0" borderId="2" xfId="1708" applyFont="1" applyBorder="1" applyAlignment="1">
      <alignment vertical="center" wrapText="1"/>
    </xf>
    <xf numFmtId="0" fontId="31" fillId="0" borderId="2" xfId="0" applyFont="1" applyBorder="1" applyAlignment="1">
      <alignment horizontal="center" vertical="center" wrapText="1"/>
    </xf>
    <xf numFmtId="0" fontId="31" fillId="0" borderId="6" xfId="0" quotePrefix="1" applyFont="1" applyBorder="1" applyAlignment="1">
      <alignment horizontal="left" vertical="center"/>
    </xf>
    <xf numFmtId="0" fontId="31" fillId="0" borderId="2" xfId="1708" applyFont="1" applyBorder="1" applyAlignment="1">
      <alignment vertical="center"/>
    </xf>
    <xf numFmtId="0" fontId="31" fillId="0" borderId="2" xfId="1710" applyFont="1" applyBorder="1" applyAlignment="1">
      <alignment horizontal="center" vertical="center"/>
    </xf>
    <xf numFmtId="0" fontId="31" fillId="0" borderId="10" xfId="0" applyFont="1" applyBorder="1" applyAlignment="1">
      <alignment horizontal="left" vertical="center"/>
    </xf>
    <xf numFmtId="0" fontId="31" fillId="0" borderId="4" xfId="0" applyFont="1" applyBorder="1" applyAlignment="1">
      <alignment vertical="center" wrapText="1"/>
    </xf>
    <xf numFmtId="0" fontId="35" fillId="0" borderId="4" xfId="0" applyFont="1" applyBorder="1" applyAlignment="1">
      <alignment horizontal="center" vertical="center"/>
    </xf>
    <xf numFmtId="0" fontId="60" fillId="0" borderId="4" xfId="0" applyFont="1" applyBorder="1" applyAlignment="1">
      <alignment vertical="center" wrapText="1"/>
    </xf>
    <xf numFmtId="0" fontId="31" fillId="0" borderId="4" xfId="0" applyFont="1" applyBorder="1" applyAlignment="1">
      <alignment horizontal="center" vertical="center"/>
    </xf>
    <xf numFmtId="0" fontId="31" fillId="3" borderId="2" xfId="1708" applyFont="1" applyFill="1" applyBorder="1" applyAlignment="1">
      <alignment vertical="center"/>
    </xf>
    <xf numFmtId="0" fontId="31" fillId="3" borderId="2" xfId="1708" applyFont="1" applyFill="1" applyBorder="1" applyAlignment="1">
      <alignment vertical="center" wrapText="1"/>
    </xf>
    <xf numFmtId="0" fontId="35" fillId="0" borderId="2" xfId="0" quotePrefix="1" applyFont="1" applyBorder="1" applyAlignment="1">
      <alignment horizontal="left" vertical="center"/>
    </xf>
    <xf numFmtId="0" fontId="35" fillId="0" borderId="2" xfId="1709" applyFont="1" applyBorder="1" applyAlignment="1">
      <alignment vertical="center" wrapText="1"/>
    </xf>
    <xf numFmtId="0" fontId="35" fillId="0" borderId="2" xfId="1709" applyFont="1" applyBorder="1" applyAlignment="1">
      <alignment vertical="center"/>
    </xf>
    <xf numFmtId="0" fontId="21" fillId="3" borderId="2" xfId="0" applyFont="1" applyFill="1" applyBorder="1" applyAlignment="1">
      <alignment horizontal="center" vertical="center" wrapText="1"/>
    </xf>
    <xf numFmtId="0" fontId="35" fillId="0" borderId="2" xfId="0" applyFont="1" applyBorder="1" applyAlignment="1">
      <alignment horizontal="left" vertical="center"/>
    </xf>
    <xf numFmtId="0" fontId="31" fillId="0" borderId="2" xfId="0" applyFont="1" applyBorder="1" applyAlignment="1">
      <alignment horizontal="left" vertical="center"/>
    </xf>
    <xf numFmtId="0" fontId="31" fillId="0" borderId="2" xfId="1708" applyFont="1" applyBorder="1" applyAlignment="1">
      <alignment horizontal="left" vertical="center"/>
    </xf>
    <xf numFmtId="0" fontId="35" fillId="0" borderId="2" xfId="1708" applyFont="1" applyBorder="1" applyAlignment="1">
      <alignment horizontal="left" vertical="center"/>
    </xf>
    <xf numFmtId="0" fontId="31" fillId="0" borderId="2" xfId="1708" applyFont="1" applyBorder="1" applyAlignment="1">
      <alignment horizontal="center" vertical="center"/>
    </xf>
    <xf numFmtId="0" fontId="49" fillId="0" borderId="2" xfId="1708" applyFont="1" applyBorder="1" applyAlignment="1">
      <alignment horizontal="left" vertical="center"/>
    </xf>
    <xf numFmtId="0" fontId="49" fillId="0" borderId="2" xfId="1709" applyFont="1" applyBorder="1" applyAlignment="1">
      <alignment vertical="center" wrapText="1"/>
    </xf>
    <xf numFmtId="0" fontId="39" fillId="0" borderId="2" xfId="1708" applyFont="1" applyBorder="1" applyAlignment="1">
      <alignment horizontal="center" vertical="center"/>
    </xf>
    <xf numFmtId="0" fontId="39" fillId="0" borderId="2" xfId="1708" applyFont="1" applyBorder="1" applyAlignment="1">
      <alignment horizontal="left" vertical="center"/>
    </xf>
    <xf numFmtId="0" fontId="39" fillId="0" borderId="2" xfId="1709" applyFont="1" applyBorder="1" applyAlignment="1">
      <alignment vertical="center"/>
    </xf>
    <xf numFmtId="0" fontId="38" fillId="3" borderId="2" xfId="1708" applyFont="1" applyFill="1" applyBorder="1" applyAlignment="1">
      <alignment vertical="center"/>
    </xf>
    <xf numFmtId="2" fontId="31" fillId="3" borderId="2" xfId="29" applyNumberFormat="1" applyFont="1" applyFill="1" applyBorder="1" applyAlignment="1">
      <alignment horizontal="center" vertical="center"/>
    </xf>
    <xf numFmtId="1" fontId="31" fillId="0" borderId="2" xfId="29" applyNumberFormat="1" applyFont="1" applyFill="1" applyBorder="1" applyAlignment="1">
      <alignment horizontal="center" vertical="center"/>
    </xf>
    <xf numFmtId="9" fontId="31" fillId="0" borderId="2" xfId="1331" applyFont="1" applyFill="1" applyBorder="1" applyAlignment="1">
      <alignment horizontal="center" vertical="center"/>
    </xf>
    <xf numFmtId="1" fontId="31" fillId="3" borderId="2" xfId="29" applyNumberFormat="1" applyFont="1" applyFill="1" applyBorder="1" applyAlignment="1">
      <alignment horizontal="center" vertical="center" wrapText="1"/>
    </xf>
    <xf numFmtId="1" fontId="31" fillId="0" borderId="2" xfId="0" applyNumberFormat="1" applyFont="1" applyBorder="1" applyAlignment="1">
      <alignment horizontal="center" vertical="center"/>
    </xf>
    <xf numFmtId="1" fontId="31" fillId="0" borderId="2" xfId="1708" applyNumberFormat="1" applyFont="1" applyBorder="1" applyAlignment="1">
      <alignment horizontal="center" vertical="center"/>
    </xf>
    <xf numFmtId="1" fontId="39" fillId="0" borderId="2" xfId="1708" applyNumberFormat="1" applyFont="1" applyBorder="1" applyAlignment="1">
      <alignment horizontal="center" vertical="center"/>
    </xf>
    <xf numFmtId="1" fontId="31" fillId="3" borderId="2" xfId="29" applyNumberFormat="1" applyFont="1" applyFill="1" applyBorder="1" applyAlignment="1">
      <alignment horizontal="center" vertical="center"/>
    </xf>
    <xf numFmtId="0" fontId="61" fillId="3" borderId="0" xfId="0" applyFont="1" applyFill="1" applyAlignment="1">
      <alignment vertical="center"/>
    </xf>
    <xf numFmtId="176" fontId="22" fillId="3" borderId="2" xfId="0" applyNumberFormat="1" applyFont="1" applyFill="1" applyBorder="1" applyAlignment="1">
      <alignment vertical="center"/>
    </xf>
    <xf numFmtId="171" fontId="62" fillId="3" borderId="2" xfId="29" applyFont="1" applyFill="1" applyBorder="1" applyAlignment="1" applyProtection="1">
      <alignment vertical="center" wrapText="1"/>
      <protection locked="0"/>
    </xf>
    <xf numFmtId="2" fontId="62" fillId="3" borderId="2" xfId="29" applyNumberFormat="1" applyFont="1" applyFill="1" applyBorder="1" applyAlignment="1">
      <alignment horizontal="center" vertical="center" wrapText="1"/>
    </xf>
    <xf numFmtId="0" fontId="62" fillId="3" borderId="2" xfId="0" applyFont="1" applyFill="1" applyBorder="1" applyAlignment="1">
      <alignment horizontal="center" vertical="center" wrapText="1"/>
    </xf>
    <xf numFmtId="0" fontId="62" fillId="3" borderId="2" xfId="0" applyFont="1" applyFill="1" applyBorder="1" applyAlignment="1">
      <alignment horizontal="center" vertical="center"/>
    </xf>
    <xf numFmtId="0" fontId="62" fillId="3" borderId="2" xfId="0" applyFont="1" applyFill="1" applyBorder="1" applyAlignment="1">
      <alignment horizontal="left" vertical="center"/>
    </xf>
    <xf numFmtId="176" fontId="31" fillId="3" borderId="2" xfId="0" applyNumberFormat="1" applyFont="1" applyFill="1" applyBorder="1" applyAlignment="1">
      <alignment vertical="center"/>
    </xf>
    <xf numFmtId="0" fontId="17" fillId="3" borderId="0" xfId="0" applyFont="1" applyFill="1" applyAlignment="1">
      <alignment vertical="center" wrapText="1"/>
    </xf>
    <xf numFmtId="176" fontId="35" fillId="3" borderId="2" xfId="0" applyNumberFormat="1" applyFont="1" applyFill="1" applyBorder="1" applyAlignment="1">
      <alignment vertical="center"/>
    </xf>
    <xf numFmtId="0" fontId="17" fillId="0" borderId="0" xfId="0" applyFont="1" applyAlignment="1">
      <alignment vertical="center"/>
    </xf>
    <xf numFmtId="2" fontId="37" fillId="3" borderId="2" xfId="29" applyNumberFormat="1" applyFont="1" applyFill="1" applyBorder="1" applyAlignment="1">
      <alignment horizontal="center" vertical="center" wrapText="1"/>
    </xf>
    <xf numFmtId="171" fontId="21" fillId="3" borderId="0" xfId="29" applyFont="1" applyFill="1" applyBorder="1" applyAlignment="1" applyProtection="1">
      <alignment vertical="center"/>
      <protection locked="0"/>
    </xf>
    <xf numFmtId="171" fontId="21" fillId="3" borderId="0" xfId="29" applyFont="1" applyFill="1" applyBorder="1" applyAlignment="1" applyProtection="1">
      <alignment horizontal="left" vertical="center"/>
      <protection locked="0"/>
    </xf>
    <xf numFmtId="2" fontId="21" fillId="3" borderId="0" xfId="29" applyNumberFormat="1" applyFont="1" applyFill="1" applyBorder="1" applyAlignment="1">
      <alignment horizontal="center" vertical="center"/>
    </xf>
    <xf numFmtId="0" fontId="21" fillId="3" borderId="0" xfId="0" applyFont="1" applyFill="1" applyAlignment="1">
      <alignment horizontal="center" vertical="center"/>
    </xf>
    <xf numFmtId="171" fontId="31" fillId="0" borderId="2" xfId="29" applyFont="1" applyBorder="1" applyAlignment="1">
      <alignment vertical="center"/>
    </xf>
    <xf numFmtId="171" fontId="31" fillId="3" borderId="2" xfId="29" applyFont="1" applyFill="1" applyBorder="1" applyAlignment="1">
      <alignment horizontal="center"/>
    </xf>
    <xf numFmtId="0" fontId="37" fillId="0" borderId="2" xfId="448" applyFont="1" applyBorder="1" applyAlignment="1">
      <alignment horizontal="left" vertical="center"/>
    </xf>
    <xf numFmtId="0" fontId="37" fillId="0" borderId="2" xfId="1135" applyFont="1" applyBorder="1" applyAlignment="1">
      <alignment vertical="center"/>
    </xf>
    <xf numFmtId="2" fontId="43" fillId="0" borderId="2" xfId="448" applyNumberFormat="1" applyFont="1" applyBorder="1" applyAlignment="1">
      <alignment horizontal="center" vertical="center"/>
    </xf>
    <xf numFmtId="0" fontId="31" fillId="0" borderId="2" xfId="1135" applyFont="1" applyBorder="1" applyAlignment="1">
      <alignment vertical="center"/>
    </xf>
    <xf numFmtId="171" fontId="31" fillId="0" borderId="2" xfId="29" applyFont="1" applyFill="1" applyBorder="1" applyAlignment="1" applyProtection="1">
      <alignment vertical="center"/>
      <protection locked="0"/>
    </xf>
    <xf numFmtId="0" fontId="6" fillId="0" borderId="0" xfId="0" applyFont="1" applyAlignment="1">
      <alignment vertical="center"/>
    </xf>
    <xf numFmtId="0" fontId="38" fillId="0" borderId="2" xfId="0" applyFont="1" applyBorder="1" applyAlignment="1">
      <alignment horizontal="center" vertical="center"/>
    </xf>
    <xf numFmtId="0" fontId="37" fillId="0" borderId="2" xfId="0" applyFont="1" applyBorder="1" applyAlignment="1">
      <alignment vertical="center"/>
    </xf>
    <xf numFmtId="171" fontId="35" fillId="0" borderId="2" xfId="29" applyFont="1" applyFill="1" applyBorder="1" applyAlignment="1" applyProtection="1">
      <alignment vertical="center"/>
      <protection locked="0"/>
    </xf>
    <xf numFmtId="0" fontId="7" fillId="0" borderId="0" xfId="0" applyFont="1" applyAlignment="1">
      <alignment vertical="center"/>
    </xf>
    <xf numFmtId="0" fontId="38" fillId="0" borderId="2" xfId="0" applyFont="1" applyBorder="1" applyAlignment="1">
      <alignment vertical="center"/>
    </xf>
    <xf numFmtId="171" fontId="31" fillId="0" borderId="2" xfId="29" applyFont="1" applyBorder="1" applyAlignment="1">
      <alignment horizontal="center" vertical="center"/>
    </xf>
    <xf numFmtId="1" fontId="31" fillId="0" borderId="2" xfId="1135" applyNumberFormat="1" applyFont="1" applyBorder="1" applyAlignment="1">
      <alignment horizontal="center" vertical="center" wrapText="1"/>
    </xf>
    <xf numFmtId="1" fontId="31" fillId="0" borderId="2" xfId="1122" applyNumberFormat="1" applyFont="1" applyBorder="1" applyAlignment="1">
      <alignment horizontal="center" vertical="center" wrapText="1"/>
    </xf>
    <xf numFmtId="166" fontId="31" fillId="0" borderId="2" xfId="1565" applyNumberFormat="1" applyFont="1" applyFill="1" applyBorder="1" applyAlignment="1">
      <alignment vertical="center"/>
    </xf>
    <xf numFmtId="166" fontId="31" fillId="3" borderId="2" xfId="1565" applyNumberFormat="1" applyFont="1" applyFill="1" applyBorder="1" applyAlignment="1">
      <alignment vertical="center"/>
    </xf>
    <xf numFmtId="177" fontId="31" fillId="3" borderId="2" xfId="1565" applyNumberFormat="1" applyFont="1" applyFill="1" applyBorder="1" applyAlignment="1">
      <alignment vertical="center"/>
    </xf>
    <xf numFmtId="2" fontId="31" fillId="3" borderId="2" xfId="0" applyNumberFormat="1" applyFont="1" applyFill="1" applyBorder="1" applyAlignment="1">
      <alignment vertical="center"/>
    </xf>
    <xf numFmtId="0" fontId="35" fillId="0" borderId="2" xfId="1135" applyFont="1" applyBorder="1" applyAlignment="1">
      <alignment vertical="center"/>
    </xf>
    <xf numFmtId="0" fontId="35" fillId="0" borderId="2" xfId="1135" applyFont="1" applyBorder="1" applyAlignment="1">
      <alignment horizontal="center" vertical="center"/>
    </xf>
    <xf numFmtId="171" fontId="35" fillId="0" borderId="2" xfId="29" applyFont="1" applyBorder="1" applyAlignment="1" applyProtection="1">
      <alignment vertical="center"/>
      <protection locked="0"/>
    </xf>
    <xf numFmtId="171" fontId="31" fillId="0" borderId="2" xfId="29" applyFont="1" applyBorder="1" applyAlignment="1" applyProtection="1">
      <alignment vertical="center"/>
      <protection locked="0"/>
    </xf>
    <xf numFmtId="0" fontId="35" fillId="0" borderId="2" xfId="1135" applyFont="1" applyBorder="1" applyAlignment="1">
      <alignment vertical="center" wrapText="1"/>
    </xf>
    <xf numFmtId="0" fontId="31" fillId="0" borderId="2" xfId="1122" applyFont="1" applyBorder="1" applyAlignment="1">
      <alignment vertical="center" wrapText="1"/>
    </xf>
    <xf numFmtId="0" fontId="31" fillId="0" borderId="2" xfId="1122" applyFont="1" applyBorder="1" applyAlignment="1">
      <alignment horizontal="center" vertical="center"/>
    </xf>
    <xf numFmtId="0" fontId="36" fillId="3" borderId="5" xfId="0" applyFont="1" applyFill="1" applyBorder="1" applyAlignment="1">
      <alignment horizontal="left" vertical="center" wrapText="1"/>
    </xf>
    <xf numFmtId="0" fontId="56" fillId="3" borderId="6" xfId="0" applyFont="1" applyFill="1" applyBorder="1" applyAlignment="1">
      <alignment horizontal="left" vertical="center" wrapText="1"/>
    </xf>
    <xf numFmtId="0" fontId="56" fillId="3" borderId="7" xfId="0" applyFont="1" applyFill="1" applyBorder="1" applyAlignment="1">
      <alignment horizontal="left" vertical="center" wrapText="1"/>
    </xf>
    <xf numFmtId="0" fontId="56" fillId="3" borderId="8" xfId="0" applyFont="1" applyFill="1" applyBorder="1" applyAlignment="1">
      <alignment horizontal="left" vertical="center" wrapText="1"/>
    </xf>
  </cellXfs>
  <cellStyles count="1711">
    <cellStyle name="=C:\WINNT\SYSTEM32\COMMAND.COM" xfId="1511" xr:uid="{00000000-0005-0000-0000-000000000000}"/>
    <cellStyle name="0,0_x000d__x000a_NA_x000d__x000a_" xfId="1513" xr:uid="{00000000-0005-0000-0000-000001000000}"/>
    <cellStyle name="Comma" xfId="1564" builtinId="3"/>
    <cellStyle name="Comma 2" xfId="1" xr:uid="{00000000-0005-0000-0000-000003000000}"/>
    <cellStyle name="Comma 2 2" xfId="906" xr:uid="{00000000-0005-0000-0000-000004000000}"/>
    <cellStyle name="Comma 2 3" xfId="1516" xr:uid="{00000000-0005-0000-0000-000005000000}"/>
    <cellStyle name="Comma 2 4" xfId="1565" xr:uid="{00000000-0005-0000-0000-000006000000}"/>
    <cellStyle name="Comma 3" xfId="2" xr:uid="{00000000-0005-0000-0000-000007000000}"/>
    <cellStyle name="Comma 3 2" xfId="907" xr:uid="{00000000-0005-0000-0000-000008000000}"/>
    <cellStyle name="Comma 3 3" xfId="1566" xr:uid="{00000000-0005-0000-0000-000009000000}"/>
    <cellStyle name="Comma 4" xfId="3" xr:uid="{00000000-0005-0000-0000-00000A000000}"/>
    <cellStyle name="Comma 4 2" xfId="4" xr:uid="{00000000-0005-0000-0000-00000B000000}"/>
    <cellStyle name="Comma 4 2 2" xfId="909" xr:uid="{00000000-0005-0000-0000-00000C000000}"/>
    <cellStyle name="Comma 4 2 3" xfId="1567" xr:uid="{00000000-0005-0000-0000-00000D000000}"/>
    <cellStyle name="Comma 4 3" xfId="908" xr:uid="{00000000-0005-0000-0000-00000E000000}"/>
    <cellStyle name="Comma 5" xfId="5" xr:uid="{00000000-0005-0000-0000-00000F000000}"/>
    <cellStyle name="Comma 5 2" xfId="6" xr:uid="{00000000-0005-0000-0000-000010000000}"/>
    <cellStyle name="Comma 5 2 2" xfId="1569" xr:uid="{00000000-0005-0000-0000-000011000000}"/>
    <cellStyle name="Comma 5 3" xfId="7" xr:uid="{00000000-0005-0000-0000-000012000000}"/>
    <cellStyle name="Comma 5 3 2" xfId="911" xr:uid="{00000000-0005-0000-0000-000013000000}"/>
    <cellStyle name="Comma 5 3 3" xfId="1570" xr:uid="{00000000-0005-0000-0000-000014000000}"/>
    <cellStyle name="Comma 5 4" xfId="910" xr:uid="{00000000-0005-0000-0000-000015000000}"/>
    <cellStyle name="Comma 5 4 2" xfId="1624" xr:uid="{00000000-0005-0000-0000-000016000000}"/>
    <cellStyle name="Comma 5 5" xfId="1568" xr:uid="{00000000-0005-0000-0000-000017000000}"/>
    <cellStyle name="Comma 6" xfId="1507" xr:uid="{00000000-0005-0000-0000-000018000000}"/>
    <cellStyle name="Comma 6 2" xfId="1666" xr:uid="{00000000-0005-0000-0000-000019000000}"/>
    <cellStyle name="Comma 7" xfId="1522" xr:uid="{00000000-0005-0000-0000-00001A000000}"/>
    <cellStyle name="Comma 7 2" xfId="1563" xr:uid="{00000000-0005-0000-0000-00001B000000}"/>
    <cellStyle name="Comma 7 2 2" xfId="1695" xr:uid="{00000000-0005-0000-0000-00001C000000}"/>
    <cellStyle name="Comma 7 3" xfId="1669" xr:uid="{00000000-0005-0000-0000-00001D000000}"/>
    <cellStyle name="Comma 8" xfId="1612" xr:uid="{00000000-0005-0000-0000-00001E000000}"/>
    <cellStyle name="Comma0" xfId="8" xr:uid="{00000000-0005-0000-0000-00001F000000}"/>
    <cellStyle name="Comma0 10" xfId="9" xr:uid="{00000000-0005-0000-0000-000020000000}"/>
    <cellStyle name="Comma0 11" xfId="10" xr:uid="{00000000-0005-0000-0000-000021000000}"/>
    <cellStyle name="Comma0 12" xfId="11" xr:uid="{00000000-0005-0000-0000-000022000000}"/>
    <cellStyle name="Comma0 13" xfId="12" xr:uid="{00000000-0005-0000-0000-000023000000}"/>
    <cellStyle name="Comma0 14" xfId="13" xr:uid="{00000000-0005-0000-0000-000024000000}"/>
    <cellStyle name="Comma0 15" xfId="14" xr:uid="{00000000-0005-0000-0000-000025000000}"/>
    <cellStyle name="Comma0 16" xfId="15" xr:uid="{00000000-0005-0000-0000-000026000000}"/>
    <cellStyle name="Comma0 17" xfId="912" xr:uid="{00000000-0005-0000-0000-000027000000}"/>
    <cellStyle name="Comma0 2" xfId="16" xr:uid="{00000000-0005-0000-0000-000028000000}"/>
    <cellStyle name="Comma0 2 2" xfId="17" xr:uid="{00000000-0005-0000-0000-000029000000}"/>
    <cellStyle name="Comma0 2 3" xfId="913" xr:uid="{00000000-0005-0000-0000-00002A000000}"/>
    <cellStyle name="Comma0 3" xfId="18" xr:uid="{00000000-0005-0000-0000-00002B000000}"/>
    <cellStyle name="Comma0 3 2" xfId="19" xr:uid="{00000000-0005-0000-0000-00002C000000}"/>
    <cellStyle name="Comma0 3 3" xfId="20" xr:uid="{00000000-0005-0000-0000-00002D000000}"/>
    <cellStyle name="Comma0 3 4" xfId="21" xr:uid="{00000000-0005-0000-0000-00002E000000}"/>
    <cellStyle name="Comma0 3 5" xfId="22" xr:uid="{00000000-0005-0000-0000-00002F000000}"/>
    <cellStyle name="Comma0 4" xfId="23" xr:uid="{00000000-0005-0000-0000-000030000000}"/>
    <cellStyle name="Comma0 5" xfId="24" xr:uid="{00000000-0005-0000-0000-000031000000}"/>
    <cellStyle name="Comma0 6" xfId="25" xr:uid="{00000000-0005-0000-0000-000032000000}"/>
    <cellStyle name="Comma0 7" xfId="26" xr:uid="{00000000-0005-0000-0000-000033000000}"/>
    <cellStyle name="Comma0 8" xfId="27" xr:uid="{00000000-0005-0000-0000-000034000000}"/>
    <cellStyle name="Comma0 9" xfId="28" xr:uid="{00000000-0005-0000-0000-000035000000}"/>
    <cellStyle name="Currency" xfId="29" builtinId="4"/>
    <cellStyle name="Currency 12" xfId="30" xr:uid="{00000000-0005-0000-0000-000037000000}"/>
    <cellStyle name="Currency 12 10" xfId="31" xr:uid="{00000000-0005-0000-0000-000038000000}"/>
    <cellStyle name="Currency 12 10 2" xfId="916" xr:uid="{00000000-0005-0000-0000-000039000000}"/>
    <cellStyle name="Currency 12 11" xfId="32" xr:uid="{00000000-0005-0000-0000-00003A000000}"/>
    <cellStyle name="Currency 12 11 2" xfId="917" xr:uid="{00000000-0005-0000-0000-00003B000000}"/>
    <cellStyle name="Currency 12 12" xfId="33" xr:uid="{00000000-0005-0000-0000-00003C000000}"/>
    <cellStyle name="Currency 12 12 2" xfId="918" xr:uid="{00000000-0005-0000-0000-00003D000000}"/>
    <cellStyle name="Currency 12 13" xfId="34" xr:uid="{00000000-0005-0000-0000-00003E000000}"/>
    <cellStyle name="Currency 12 13 2" xfId="919" xr:uid="{00000000-0005-0000-0000-00003F000000}"/>
    <cellStyle name="Currency 12 14" xfId="35" xr:uid="{00000000-0005-0000-0000-000040000000}"/>
    <cellStyle name="Currency 12 14 2" xfId="920" xr:uid="{00000000-0005-0000-0000-000041000000}"/>
    <cellStyle name="Currency 12 15" xfId="36" xr:uid="{00000000-0005-0000-0000-000042000000}"/>
    <cellStyle name="Currency 12 15 2" xfId="921" xr:uid="{00000000-0005-0000-0000-000043000000}"/>
    <cellStyle name="Currency 12 16" xfId="37" xr:uid="{00000000-0005-0000-0000-000044000000}"/>
    <cellStyle name="Currency 12 16 2" xfId="922" xr:uid="{00000000-0005-0000-0000-000045000000}"/>
    <cellStyle name="Currency 12 17" xfId="38" xr:uid="{00000000-0005-0000-0000-000046000000}"/>
    <cellStyle name="Currency 12 17 2" xfId="923" xr:uid="{00000000-0005-0000-0000-000047000000}"/>
    <cellStyle name="Currency 12 18" xfId="39" xr:uid="{00000000-0005-0000-0000-000048000000}"/>
    <cellStyle name="Currency 12 18 2" xfId="924" xr:uid="{00000000-0005-0000-0000-000049000000}"/>
    <cellStyle name="Currency 12 19" xfId="40" xr:uid="{00000000-0005-0000-0000-00004A000000}"/>
    <cellStyle name="Currency 12 19 2" xfId="925" xr:uid="{00000000-0005-0000-0000-00004B000000}"/>
    <cellStyle name="Currency 12 2" xfId="41" xr:uid="{00000000-0005-0000-0000-00004C000000}"/>
    <cellStyle name="Currency 12 2 2" xfId="42" xr:uid="{00000000-0005-0000-0000-00004D000000}"/>
    <cellStyle name="Currency 12 2 2 2" xfId="927" xr:uid="{00000000-0005-0000-0000-00004E000000}"/>
    <cellStyle name="Currency 12 2 3" xfId="926" xr:uid="{00000000-0005-0000-0000-00004F000000}"/>
    <cellStyle name="Currency 12 20" xfId="43" xr:uid="{00000000-0005-0000-0000-000050000000}"/>
    <cellStyle name="Currency 12 20 2" xfId="928" xr:uid="{00000000-0005-0000-0000-000051000000}"/>
    <cellStyle name="Currency 12 21" xfId="44" xr:uid="{00000000-0005-0000-0000-000052000000}"/>
    <cellStyle name="Currency 12 21 2" xfId="929" xr:uid="{00000000-0005-0000-0000-000053000000}"/>
    <cellStyle name="Currency 12 22" xfId="45" xr:uid="{00000000-0005-0000-0000-000054000000}"/>
    <cellStyle name="Currency 12 22 2" xfId="930" xr:uid="{00000000-0005-0000-0000-000055000000}"/>
    <cellStyle name="Currency 12 23" xfId="46" xr:uid="{00000000-0005-0000-0000-000056000000}"/>
    <cellStyle name="Currency 12 23 2" xfId="931" xr:uid="{00000000-0005-0000-0000-000057000000}"/>
    <cellStyle name="Currency 12 24" xfId="47" xr:uid="{00000000-0005-0000-0000-000058000000}"/>
    <cellStyle name="Currency 12 24 2" xfId="932" xr:uid="{00000000-0005-0000-0000-000059000000}"/>
    <cellStyle name="Currency 12 25" xfId="48" xr:uid="{00000000-0005-0000-0000-00005A000000}"/>
    <cellStyle name="Currency 12 25 2" xfId="933" xr:uid="{00000000-0005-0000-0000-00005B000000}"/>
    <cellStyle name="Currency 12 26" xfId="49" xr:uid="{00000000-0005-0000-0000-00005C000000}"/>
    <cellStyle name="Currency 12 26 2" xfId="934" xr:uid="{00000000-0005-0000-0000-00005D000000}"/>
    <cellStyle name="Currency 12 27" xfId="50" xr:uid="{00000000-0005-0000-0000-00005E000000}"/>
    <cellStyle name="Currency 12 27 2" xfId="935" xr:uid="{00000000-0005-0000-0000-00005F000000}"/>
    <cellStyle name="Currency 12 28" xfId="51" xr:uid="{00000000-0005-0000-0000-000060000000}"/>
    <cellStyle name="Currency 12 28 2" xfId="936" xr:uid="{00000000-0005-0000-0000-000061000000}"/>
    <cellStyle name="Currency 12 29" xfId="915" xr:uid="{00000000-0005-0000-0000-000062000000}"/>
    <cellStyle name="Currency 12 3" xfId="52" xr:uid="{00000000-0005-0000-0000-000063000000}"/>
    <cellStyle name="Currency 12 3 10" xfId="53" xr:uid="{00000000-0005-0000-0000-000064000000}"/>
    <cellStyle name="Currency 12 3 10 2" xfId="938" xr:uid="{00000000-0005-0000-0000-000065000000}"/>
    <cellStyle name="Currency 12 3 11" xfId="54" xr:uid="{00000000-0005-0000-0000-000066000000}"/>
    <cellStyle name="Currency 12 3 11 2" xfId="939" xr:uid="{00000000-0005-0000-0000-000067000000}"/>
    <cellStyle name="Currency 12 3 12" xfId="55" xr:uid="{00000000-0005-0000-0000-000068000000}"/>
    <cellStyle name="Currency 12 3 12 2" xfId="940" xr:uid="{00000000-0005-0000-0000-000069000000}"/>
    <cellStyle name="Currency 12 3 13" xfId="56" xr:uid="{00000000-0005-0000-0000-00006A000000}"/>
    <cellStyle name="Currency 12 3 13 2" xfId="941" xr:uid="{00000000-0005-0000-0000-00006B000000}"/>
    <cellStyle name="Currency 12 3 14" xfId="57" xr:uid="{00000000-0005-0000-0000-00006C000000}"/>
    <cellStyle name="Currency 12 3 14 2" xfId="942" xr:uid="{00000000-0005-0000-0000-00006D000000}"/>
    <cellStyle name="Currency 12 3 15" xfId="58" xr:uid="{00000000-0005-0000-0000-00006E000000}"/>
    <cellStyle name="Currency 12 3 15 2" xfId="943" xr:uid="{00000000-0005-0000-0000-00006F000000}"/>
    <cellStyle name="Currency 12 3 16" xfId="59" xr:uid="{00000000-0005-0000-0000-000070000000}"/>
    <cellStyle name="Currency 12 3 16 2" xfId="944" xr:uid="{00000000-0005-0000-0000-000071000000}"/>
    <cellStyle name="Currency 12 3 17" xfId="60" xr:uid="{00000000-0005-0000-0000-000072000000}"/>
    <cellStyle name="Currency 12 3 17 2" xfId="945" xr:uid="{00000000-0005-0000-0000-000073000000}"/>
    <cellStyle name="Currency 12 3 18" xfId="61" xr:uid="{00000000-0005-0000-0000-000074000000}"/>
    <cellStyle name="Currency 12 3 18 2" xfId="946" xr:uid="{00000000-0005-0000-0000-000075000000}"/>
    <cellStyle name="Currency 12 3 19" xfId="62" xr:uid="{00000000-0005-0000-0000-000076000000}"/>
    <cellStyle name="Currency 12 3 19 2" xfId="947" xr:uid="{00000000-0005-0000-0000-000077000000}"/>
    <cellStyle name="Currency 12 3 2" xfId="63" xr:uid="{00000000-0005-0000-0000-000078000000}"/>
    <cellStyle name="Currency 12 3 2 2" xfId="948" xr:uid="{00000000-0005-0000-0000-000079000000}"/>
    <cellStyle name="Currency 12 3 20" xfId="64" xr:uid="{00000000-0005-0000-0000-00007A000000}"/>
    <cellStyle name="Currency 12 3 20 2" xfId="949" xr:uid="{00000000-0005-0000-0000-00007B000000}"/>
    <cellStyle name="Currency 12 3 21" xfId="65" xr:uid="{00000000-0005-0000-0000-00007C000000}"/>
    <cellStyle name="Currency 12 3 21 2" xfId="950" xr:uid="{00000000-0005-0000-0000-00007D000000}"/>
    <cellStyle name="Currency 12 3 22" xfId="66" xr:uid="{00000000-0005-0000-0000-00007E000000}"/>
    <cellStyle name="Currency 12 3 22 2" xfId="951" xr:uid="{00000000-0005-0000-0000-00007F000000}"/>
    <cellStyle name="Currency 12 3 23" xfId="67" xr:uid="{00000000-0005-0000-0000-000080000000}"/>
    <cellStyle name="Currency 12 3 23 2" xfId="952" xr:uid="{00000000-0005-0000-0000-000081000000}"/>
    <cellStyle name="Currency 12 3 24" xfId="68" xr:uid="{00000000-0005-0000-0000-000082000000}"/>
    <cellStyle name="Currency 12 3 24 2" xfId="953" xr:uid="{00000000-0005-0000-0000-000083000000}"/>
    <cellStyle name="Currency 12 3 25" xfId="69" xr:uid="{00000000-0005-0000-0000-000084000000}"/>
    <cellStyle name="Currency 12 3 25 2" xfId="954" xr:uid="{00000000-0005-0000-0000-000085000000}"/>
    <cellStyle name="Currency 12 3 26" xfId="70" xr:uid="{00000000-0005-0000-0000-000086000000}"/>
    <cellStyle name="Currency 12 3 26 2" xfId="955" xr:uid="{00000000-0005-0000-0000-000087000000}"/>
    <cellStyle name="Currency 12 3 27" xfId="937" xr:uid="{00000000-0005-0000-0000-000088000000}"/>
    <cellStyle name="Currency 12 3 3" xfId="71" xr:uid="{00000000-0005-0000-0000-000089000000}"/>
    <cellStyle name="Currency 12 3 3 2" xfId="956" xr:uid="{00000000-0005-0000-0000-00008A000000}"/>
    <cellStyle name="Currency 12 3 4" xfId="72" xr:uid="{00000000-0005-0000-0000-00008B000000}"/>
    <cellStyle name="Currency 12 3 4 2" xfId="73" xr:uid="{00000000-0005-0000-0000-00008C000000}"/>
    <cellStyle name="Currency 12 3 4 2 2" xfId="74" xr:uid="{00000000-0005-0000-0000-00008D000000}"/>
    <cellStyle name="Currency 12 3 4 2 2 2" xfId="75" xr:uid="{00000000-0005-0000-0000-00008E000000}"/>
    <cellStyle name="Currency 12 3 4 2 2 2 2" xfId="960" xr:uid="{00000000-0005-0000-0000-00008F000000}"/>
    <cellStyle name="Currency 12 3 4 2 2 3" xfId="76" xr:uid="{00000000-0005-0000-0000-000090000000}"/>
    <cellStyle name="Currency 12 3 4 2 2 3 2" xfId="961" xr:uid="{00000000-0005-0000-0000-000091000000}"/>
    <cellStyle name="Currency 12 3 4 2 2 4" xfId="959" xr:uid="{00000000-0005-0000-0000-000092000000}"/>
    <cellStyle name="Currency 12 3 4 2 2 4 2" xfId="1626" xr:uid="{00000000-0005-0000-0000-000093000000}"/>
    <cellStyle name="Currency 12 3 4 2 3" xfId="77" xr:uid="{00000000-0005-0000-0000-000094000000}"/>
    <cellStyle name="Currency 12 3 4 2 3 2" xfId="962" xr:uid="{00000000-0005-0000-0000-000095000000}"/>
    <cellStyle name="Currency 12 3 4 2 4" xfId="78" xr:uid="{00000000-0005-0000-0000-000096000000}"/>
    <cellStyle name="Currency 12 3 4 2 4 2" xfId="963" xr:uid="{00000000-0005-0000-0000-000097000000}"/>
    <cellStyle name="Currency 12 3 4 2 4 2 2" xfId="1627" xr:uid="{00000000-0005-0000-0000-000098000000}"/>
    <cellStyle name="Currency 12 3 4 2 4 3" xfId="1526" xr:uid="{00000000-0005-0000-0000-000099000000}"/>
    <cellStyle name="Currency 12 3 4 2 5" xfId="958" xr:uid="{00000000-0005-0000-0000-00009A000000}"/>
    <cellStyle name="Currency 12 3 4 3" xfId="79" xr:uid="{00000000-0005-0000-0000-00009B000000}"/>
    <cellStyle name="Currency 12 3 4 3 2" xfId="80" xr:uid="{00000000-0005-0000-0000-00009C000000}"/>
    <cellStyle name="Currency 12 3 4 3 2 2" xfId="965" xr:uid="{00000000-0005-0000-0000-00009D000000}"/>
    <cellStyle name="Currency 12 3 4 3 2 2 2" xfId="1628" xr:uid="{00000000-0005-0000-0000-00009E000000}"/>
    <cellStyle name="Currency 12 3 4 3 2 3" xfId="1527" xr:uid="{00000000-0005-0000-0000-00009F000000}"/>
    <cellStyle name="Currency 12 3 4 3 3" xfId="81" xr:uid="{00000000-0005-0000-0000-0000A0000000}"/>
    <cellStyle name="Currency 12 3 4 3 3 2" xfId="966" xr:uid="{00000000-0005-0000-0000-0000A1000000}"/>
    <cellStyle name="Currency 12 3 4 3 3 2 2" xfId="1629" xr:uid="{00000000-0005-0000-0000-0000A2000000}"/>
    <cellStyle name="Currency 12 3 4 3 3 3" xfId="1528" xr:uid="{00000000-0005-0000-0000-0000A3000000}"/>
    <cellStyle name="Currency 12 3 4 3 4" xfId="964" xr:uid="{00000000-0005-0000-0000-0000A4000000}"/>
    <cellStyle name="Currency 12 3 4 4" xfId="82" xr:uid="{00000000-0005-0000-0000-0000A5000000}"/>
    <cellStyle name="Currency 12 3 4 4 2" xfId="967" xr:uid="{00000000-0005-0000-0000-0000A6000000}"/>
    <cellStyle name="Currency 12 3 4 4 2 2" xfId="1630" xr:uid="{00000000-0005-0000-0000-0000A7000000}"/>
    <cellStyle name="Currency 12 3 4 4 3" xfId="1529" xr:uid="{00000000-0005-0000-0000-0000A8000000}"/>
    <cellStyle name="Currency 12 3 4 5" xfId="83" xr:uid="{00000000-0005-0000-0000-0000A9000000}"/>
    <cellStyle name="Currency 12 3 4 5 2" xfId="968" xr:uid="{00000000-0005-0000-0000-0000AA000000}"/>
    <cellStyle name="Currency 12 3 4 6" xfId="957" xr:uid="{00000000-0005-0000-0000-0000AB000000}"/>
    <cellStyle name="Currency 12 3 4 6 2" xfId="1625" xr:uid="{00000000-0005-0000-0000-0000AC000000}"/>
    <cellStyle name="Currency 12 3 5" xfId="84" xr:uid="{00000000-0005-0000-0000-0000AD000000}"/>
    <cellStyle name="Currency 12 3 5 2" xfId="969" xr:uid="{00000000-0005-0000-0000-0000AE000000}"/>
    <cellStyle name="Currency 12 3 6" xfId="85" xr:uid="{00000000-0005-0000-0000-0000AF000000}"/>
    <cellStyle name="Currency 12 3 6 2" xfId="970" xr:uid="{00000000-0005-0000-0000-0000B0000000}"/>
    <cellStyle name="Currency 12 3 7" xfId="86" xr:uid="{00000000-0005-0000-0000-0000B1000000}"/>
    <cellStyle name="Currency 12 3 7 2" xfId="971" xr:uid="{00000000-0005-0000-0000-0000B2000000}"/>
    <cellStyle name="Currency 12 3 8" xfId="87" xr:uid="{00000000-0005-0000-0000-0000B3000000}"/>
    <cellStyle name="Currency 12 3 8 2" xfId="972" xr:uid="{00000000-0005-0000-0000-0000B4000000}"/>
    <cellStyle name="Currency 12 3 9" xfId="88" xr:uid="{00000000-0005-0000-0000-0000B5000000}"/>
    <cellStyle name="Currency 12 3 9 2" xfId="973" xr:uid="{00000000-0005-0000-0000-0000B6000000}"/>
    <cellStyle name="Currency 12 4" xfId="89" xr:uid="{00000000-0005-0000-0000-0000B7000000}"/>
    <cellStyle name="Currency 12 4 2" xfId="974" xr:uid="{00000000-0005-0000-0000-0000B8000000}"/>
    <cellStyle name="Currency 12 5" xfId="90" xr:uid="{00000000-0005-0000-0000-0000B9000000}"/>
    <cellStyle name="Currency 12 5 2" xfId="975" xr:uid="{00000000-0005-0000-0000-0000BA000000}"/>
    <cellStyle name="Currency 12 6" xfId="91" xr:uid="{00000000-0005-0000-0000-0000BB000000}"/>
    <cellStyle name="Currency 12 6 2" xfId="976" xr:uid="{00000000-0005-0000-0000-0000BC000000}"/>
    <cellStyle name="Currency 12 7" xfId="92" xr:uid="{00000000-0005-0000-0000-0000BD000000}"/>
    <cellStyle name="Currency 12 7 2" xfId="977" xr:uid="{00000000-0005-0000-0000-0000BE000000}"/>
    <cellStyle name="Currency 12 8" xfId="93" xr:uid="{00000000-0005-0000-0000-0000BF000000}"/>
    <cellStyle name="Currency 12 8 2" xfId="978" xr:uid="{00000000-0005-0000-0000-0000C0000000}"/>
    <cellStyle name="Currency 12 9" xfId="94" xr:uid="{00000000-0005-0000-0000-0000C1000000}"/>
    <cellStyle name="Currency 12 9 2" xfId="979" xr:uid="{00000000-0005-0000-0000-0000C2000000}"/>
    <cellStyle name="Currency 13" xfId="95" xr:uid="{00000000-0005-0000-0000-0000C3000000}"/>
    <cellStyle name="Currency 13 10" xfId="96" xr:uid="{00000000-0005-0000-0000-0000C4000000}"/>
    <cellStyle name="Currency 13 10 2" xfId="1572" xr:uid="{00000000-0005-0000-0000-0000C5000000}"/>
    <cellStyle name="Currency 13 11" xfId="97" xr:uid="{00000000-0005-0000-0000-0000C6000000}"/>
    <cellStyle name="Currency 13 11 2" xfId="1573" xr:uid="{00000000-0005-0000-0000-0000C7000000}"/>
    <cellStyle name="Currency 13 12" xfId="98" xr:uid="{00000000-0005-0000-0000-0000C8000000}"/>
    <cellStyle name="Currency 13 12 2" xfId="1574" xr:uid="{00000000-0005-0000-0000-0000C9000000}"/>
    <cellStyle name="Currency 13 13" xfId="99" xr:uid="{00000000-0005-0000-0000-0000CA000000}"/>
    <cellStyle name="Currency 13 13 2" xfId="1575" xr:uid="{00000000-0005-0000-0000-0000CB000000}"/>
    <cellStyle name="Currency 13 14" xfId="100" xr:uid="{00000000-0005-0000-0000-0000CC000000}"/>
    <cellStyle name="Currency 13 14 2" xfId="1576" xr:uid="{00000000-0005-0000-0000-0000CD000000}"/>
    <cellStyle name="Currency 13 15" xfId="101" xr:uid="{00000000-0005-0000-0000-0000CE000000}"/>
    <cellStyle name="Currency 13 15 2" xfId="1577" xr:uid="{00000000-0005-0000-0000-0000CF000000}"/>
    <cellStyle name="Currency 13 16" xfId="102" xr:uid="{00000000-0005-0000-0000-0000D0000000}"/>
    <cellStyle name="Currency 13 16 2" xfId="1578" xr:uid="{00000000-0005-0000-0000-0000D1000000}"/>
    <cellStyle name="Currency 13 17" xfId="103" xr:uid="{00000000-0005-0000-0000-0000D2000000}"/>
    <cellStyle name="Currency 13 17 2" xfId="1579" xr:uid="{00000000-0005-0000-0000-0000D3000000}"/>
    <cellStyle name="Currency 13 18" xfId="104" xr:uid="{00000000-0005-0000-0000-0000D4000000}"/>
    <cellStyle name="Currency 13 18 2" xfId="1580" xr:uid="{00000000-0005-0000-0000-0000D5000000}"/>
    <cellStyle name="Currency 13 19" xfId="105" xr:uid="{00000000-0005-0000-0000-0000D6000000}"/>
    <cellStyle name="Currency 13 19 2" xfId="1581" xr:uid="{00000000-0005-0000-0000-0000D7000000}"/>
    <cellStyle name="Currency 13 2" xfId="106" xr:uid="{00000000-0005-0000-0000-0000D8000000}"/>
    <cellStyle name="Currency 13 2 10" xfId="107" xr:uid="{00000000-0005-0000-0000-0000D9000000}"/>
    <cellStyle name="Currency 13 2 10 2" xfId="981" xr:uid="{00000000-0005-0000-0000-0000DA000000}"/>
    <cellStyle name="Currency 13 2 11" xfId="108" xr:uid="{00000000-0005-0000-0000-0000DB000000}"/>
    <cellStyle name="Currency 13 2 11 2" xfId="982" xr:uid="{00000000-0005-0000-0000-0000DC000000}"/>
    <cellStyle name="Currency 13 2 12" xfId="109" xr:uid="{00000000-0005-0000-0000-0000DD000000}"/>
    <cellStyle name="Currency 13 2 12 2" xfId="983" xr:uid="{00000000-0005-0000-0000-0000DE000000}"/>
    <cellStyle name="Currency 13 2 13" xfId="110" xr:uid="{00000000-0005-0000-0000-0000DF000000}"/>
    <cellStyle name="Currency 13 2 13 2" xfId="984" xr:uid="{00000000-0005-0000-0000-0000E0000000}"/>
    <cellStyle name="Currency 13 2 14" xfId="111" xr:uid="{00000000-0005-0000-0000-0000E1000000}"/>
    <cellStyle name="Currency 13 2 14 2" xfId="985" xr:uid="{00000000-0005-0000-0000-0000E2000000}"/>
    <cellStyle name="Currency 13 2 15" xfId="112" xr:uid="{00000000-0005-0000-0000-0000E3000000}"/>
    <cellStyle name="Currency 13 2 15 2" xfId="986" xr:uid="{00000000-0005-0000-0000-0000E4000000}"/>
    <cellStyle name="Currency 13 2 16" xfId="113" xr:uid="{00000000-0005-0000-0000-0000E5000000}"/>
    <cellStyle name="Currency 13 2 16 2" xfId="987" xr:uid="{00000000-0005-0000-0000-0000E6000000}"/>
    <cellStyle name="Currency 13 2 17" xfId="114" xr:uid="{00000000-0005-0000-0000-0000E7000000}"/>
    <cellStyle name="Currency 13 2 17 2" xfId="988" xr:uid="{00000000-0005-0000-0000-0000E8000000}"/>
    <cellStyle name="Currency 13 2 18" xfId="115" xr:uid="{00000000-0005-0000-0000-0000E9000000}"/>
    <cellStyle name="Currency 13 2 18 2" xfId="989" xr:uid="{00000000-0005-0000-0000-0000EA000000}"/>
    <cellStyle name="Currency 13 2 19" xfId="116" xr:uid="{00000000-0005-0000-0000-0000EB000000}"/>
    <cellStyle name="Currency 13 2 19 2" xfId="990" xr:uid="{00000000-0005-0000-0000-0000EC000000}"/>
    <cellStyle name="Currency 13 2 2" xfId="117" xr:uid="{00000000-0005-0000-0000-0000ED000000}"/>
    <cellStyle name="Currency 13 2 2 2" xfId="991" xr:uid="{00000000-0005-0000-0000-0000EE000000}"/>
    <cellStyle name="Currency 13 2 20" xfId="118" xr:uid="{00000000-0005-0000-0000-0000EF000000}"/>
    <cellStyle name="Currency 13 2 20 2" xfId="992" xr:uid="{00000000-0005-0000-0000-0000F0000000}"/>
    <cellStyle name="Currency 13 2 21" xfId="119" xr:uid="{00000000-0005-0000-0000-0000F1000000}"/>
    <cellStyle name="Currency 13 2 21 2" xfId="993" xr:uid="{00000000-0005-0000-0000-0000F2000000}"/>
    <cellStyle name="Currency 13 2 22" xfId="120" xr:uid="{00000000-0005-0000-0000-0000F3000000}"/>
    <cellStyle name="Currency 13 2 22 2" xfId="994" xr:uid="{00000000-0005-0000-0000-0000F4000000}"/>
    <cellStyle name="Currency 13 2 23" xfId="1582" xr:uid="{00000000-0005-0000-0000-0000F5000000}"/>
    <cellStyle name="Currency 13 2 3" xfId="121" xr:uid="{00000000-0005-0000-0000-0000F6000000}"/>
    <cellStyle name="Currency 13 2 3 2" xfId="995" xr:uid="{00000000-0005-0000-0000-0000F7000000}"/>
    <cellStyle name="Currency 13 2 4" xfId="122" xr:uid="{00000000-0005-0000-0000-0000F8000000}"/>
    <cellStyle name="Currency 13 2 4 2" xfId="996" xr:uid="{00000000-0005-0000-0000-0000F9000000}"/>
    <cellStyle name="Currency 13 2 5" xfId="123" xr:uid="{00000000-0005-0000-0000-0000FA000000}"/>
    <cellStyle name="Currency 13 2 5 2" xfId="997" xr:uid="{00000000-0005-0000-0000-0000FB000000}"/>
    <cellStyle name="Currency 13 2 6" xfId="124" xr:uid="{00000000-0005-0000-0000-0000FC000000}"/>
    <cellStyle name="Currency 13 2 6 2" xfId="998" xr:uid="{00000000-0005-0000-0000-0000FD000000}"/>
    <cellStyle name="Currency 13 2 7" xfId="125" xr:uid="{00000000-0005-0000-0000-0000FE000000}"/>
    <cellStyle name="Currency 13 2 7 2" xfId="999" xr:uid="{00000000-0005-0000-0000-0000FF000000}"/>
    <cellStyle name="Currency 13 2 8" xfId="126" xr:uid="{00000000-0005-0000-0000-000000010000}"/>
    <cellStyle name="Currency 13 2 8 2" xfId="1000" xr:uid="{00000000-0005-0000-0000-000001010000}"/>
    <cellStyle name="Currency 13 2 9" xfId="127" xr:uid="{00000000-0005-0000-0000-000002010000}"/>
    <cellStyle name="Currency 13 2 9 2" xfId="1001" xr:uid="{00000000-0005-0000-0000-000003010000}"/>
    <cellStyle name="Currency 13 20" xfId="128" xr:uid="{00000000-0005-0000-0000-000004010000}"/>
    <cellStyle name="Currency 13 20 2" xfId="1583" xr:uid="{00000000-0005-0000-0000-000005010000}"/>
    <cellStyle name="Currency 13 21" xfId="129" xr:uid="{00000000-0005-0000-0000-000006010000}"/>
    <cellStyle name="Currency 13 21 2" xfId="1584" xr:uid="{00000000-0005-0000-0000-000007010000}"/>
    <cellStyle name="Currency 13 22" xfId="130" xr:uid="{00000000-0005-0000-0000-000008010000}"/>
    <cellStyle name="Currency 13 22 2" xfId="1585" xr:uid="{00000000-0005-0000-0000-000009010000}"/>
    <cellStyle name="Currency 13 23" xfId="131" xr:uid="{00000000-0005-0000-0000-00000A010000}"/>
    <cellStyle name="Currency 13 23 2" xfId="1586" xr:uid="{00000000-0005-0000-0000-00000B010000}"/>
    <cellStyle name="Currency 13 24" xfId="132" xr:uid="{00000000-0005-0000-0000-00000C010000}"/>
    <cellStyle name="Currency 13 24 2" xfId="1587" xr:uid="{00000000-0005-0000-0000-00000D010000}"/>
    <cellStyle name="Currency 13 25" xfId="133" xr:uid="{00000000-0005-0000-0000-00000E010000}"/>
    <cellStyle name="Currency 13 25 2" xfId="1588" xr:uid="{00000000-0005-0000-0000-00000F010000}"/>
    <cellStyle name="Currency 13 26" xfId="134" xr:uid="{00000000-0005-0000-0000-000010010000}"/>
    <cellStyle name="Currency 13 26 2" xfId="1002" xr:uid="{00000000-0005-0000-0000-000011010000}"/>
    <cellStyle name="Currency 13 26 2 2" xfId="1550" xr:uid="{00000000-0005-0000-0000-000012010000}"/>
    <cellStyle name="Currency 13 26 2 2 2" xfId="1682" xr:uid="{00000000-0005-0000-0000-000013010000}"/>
    <cellStyle name="Currency 13 26 2 3" xfId="1632" xr:uid="{00000000-0005-0000-0000-000014010000}"/>
    <cellStyle name="Currency 13 26 3" xfId="1531" xr:uid="{00000000-0005-0000-0000-000015010000}"/>
    <cellStyle name="Currency 13 26 3 2" xfId="1671" xr:uid="{00000000-0005-0000-0000-000016010000}"/>
    <cellStyle name="Currency 13 26 4" xfId="1589" xr:uid="{00000000-0005-0000-0000-000017010000}"/>
    <cellStyle name="Currency 13 26 4 2" xfId="1697" xr:uid="{00000000-0005-0000-0000-000018010000}"/>
    <cellStyle name="Currency 13 26 5" xfId="1614" xr:uid="{00000000-0005-0000-0000-000019010000}"/>
    <cellStyle name="Currency 13 27" xfId="135" xr:uid="{00000000-0005-0000-0000-00001A010000}"/>
    <cellStyle name="Currency 13 27 2" xfId="1003" xr:uid="{00000000-0005-0000-0000-00001B010000}"/>
    <cellStyle name="Currency 13 27 2 2" xfId="1551" xr:uid="{00000000-0005-0000-0000-00001C010000}"/>
    <cellStyle name="Currency 13 27 2 2 2" xfId="1683" xr:uid="{00000000-0005-0000-0000-00001D010000}"/>
    <cellStyle name="Currency 13 27 2 3" xfId="1633" xr:uid="{00000000-0005-0000-0000-00001E010000}"/>
    <cellStyle name="Currency 13 27 3" xfId="1532" xr:uid="{00000000-0005-0000-0000-00001F010000}"/>
    <cellStyle name="Currency 13 27 3 2" xfId="1672" xr:uid="{00000000-0005-0000-0000-000020010000}"/>
    <cellStyle name="Currency 13 27 4" xfId="1590" xr:uid="{00000000-0005-0000-0000-000021010000}"/>
    <cellStyle name="Currency 13 27 4 2" xfId="1698" xr:uid="{00000000-0005-0000-0000-000022010000}"/>
    <cellStyle name="Currency 13 27 5" xfId="1615" xr:uid="{00000000-0005-0000-0000-000023010000}"/>
    <cellStyle name="Currency 13 28" xfId="136" xr:uid="{00000000-0005-0000-0000-000024010000}"/>
    <cellStyle name="Currency 13 28 2" xfId="1004" xr:uid="{00000000-0005-0000-0000-000025010000}"/>
    <cellStyle name="Currency 13 28 2 2" xfId="1552" xr:uid="{00000000-0005-0000-0000-000026010000}"/>
    <cellStyle name="Currency 13 28 2 2 2" xfId="1684" xr:uid="{00000000-0005-0000-0000-000027010000}"/>
    <cellStyle name="Currency 13 28 2 3" xfId="1634" xr:uid="{00000000-0005-0000-0000-000028010000}"/>
    <cellStyle name="Currency 13 28 3" xfId="1533" xr:uid="{00000000-0005-0000-0000-000029010000}"/>
    <cellStyle name="Currency 13 28 3 2" xfId="1673" xr:uid="{00000000-0005-0000-0000-00002A010000}"/>
    <cellStyle name="Currency 13 28 4" xfId="1591" xr:uid="{00000000-0005-0000-0000-00002B010000}"/>
    <cellStyle name="Currency 13 28 4 2" xfId="1699" xr:uid="{00000000-0005-0000-0000-00002C010000}"/>
    <cellStyle name="Currency 13 28 5" xfId="1616" xr:uid="{00000000-0005-0000-0000-00002D010000}"/>
    <cellStyle name="Currency 13 29" xfId="137" xr:uid="{00000000-0005-0000-0000-00002E010000}"/>
    <cellStyle name="Currency 13 29 2" xfId="1592" xr:uid="{00000000-0005-0000-0000-00002F010000}"/>
    <cellStyle name="Currency 13 3" xfId="138" xr:uid="{00000000-0005-0000-0000-000030010000}"/>
    <cellStyle name="Currency 13 3 2" xfId="1005" xr:uid="{00000000-0005-0000-0000-000031010000}"/>
    <cellStyle name="Currency 13 30" xfId="980" xr:uid="{00000000-0005-0000-0000-000032010000}"/>
    <cellStyle name="Currency 13 30 2" xfId="1549" xr:uid="{00000000-0005-0000-0000-000033010000}"/>
    <cellStyle name="Currency 13 30 2 2" xfId="1681" xr:uid="{00000000-0005-0000-0000-000034010000}"/>
    <cellStyle name="Currency 13 30 3" xfId="1631" xr:uid="{00000000-0005-0000-0000-000035010000}"/>
    <cellStyle name="Currency 13 31" xfId="1530" xr:uid="{00000000-0005-0000-0000-000036010000}"/>
    <cellStyle name="Currency 13 31 2" xfId="1670" xr:uid="{00000000-0005-0000-0000-000037010000}"/>
    <cellStyle name="Currency 13 32" xfId="1571" xr:uid="{00000000-0005-0000-0000-000038010000}"/>
    <cellStyle name="Currency 13 32 2" xfId="1696" xr:uid="{00000000-0005-0000-0000-000039010000}"/>
    <cellStyle name="Currency 13 33" xfId="1613" xr:uid="{00000000-0005-0000-0000-00003A010000}"/>
    <cellStyle name="Currency 13 4" xfId="139" xr:uid="{00000000-0005-0000-0000-00003B010000}"/>
    <cellStyle name="Currency 13 4 2" xfId="1593" xr:uid="{00000000-0005-0000-0000-00003C010000}"/>
    <cellStyle name="Currency 13 5" xfId="140" xr:uid="{00000000-0005-0000-0000-00003D010000}"/>
    <cellStyle name="Currency 13 5 2" xfId="1594" xr:uid="{00000000-0005-0000-0000-00003E010000}"/>
    <cellStyle name="Currency 13 6" xfId="141" xr:uid="{00000000-0005-0000-0000-00003F010000}"/>
    <cellStyle name="Currency 13 6 2" xfId="1595" xr:uid="{00000000-0005-0000-0000-000040010000}"/>
    <cellStyle name="Currency 13 7" xfId="142" xr:uid="{00000000-0005-0000-0000-000041010000}"/>
    <cellStyle name="Currency 13 7 2" xfId="1596" xr:uid="{00000000-0005-0000-0000-000042010000}"/>
    <cellStyle name="Currency 13 8" xfId="143" xr:uid="{00000000-0005-0000-0000-000043010000}"/>
    <cellStyle name="Currency 13 8 2" xfId="1597" xr:uid="{00000000-0005-0000-0000-000044010000}"/>
    <cellStyle name="Currency 13 9" xfId="144" xr:uid="{00000000-0005-0000-0000-000045010000}"/>
    <cellStyle name="Currency 13 9 2" xfId="1598" xr:uid="{00000000-0005-0000-0000-000046010000}"/>
    <cellStyle name="Currency 14 10" xfId="145" xr:uid="{00000000-0005-0000-0000-000047010000}"/>
    <cellStyle name="Currency 14 10 2" xfId="1006" xr:uid="{00000000-0005-0000-0000-000048010000}"/>
    <cellStyle name="Currency 14 11" xfId="146" xr:uid="{00000000-0005-0000-0000-000049010000}"/>
    <cellStyle name="Currency 14 11 2" xfId="1007" xr:uid="{00000000-0005-0000-0000-00004A010000}"/>
    <cellStyle name="Currency 14 12" xfId="147" xr:uid="{00000000-0005-0000-0000-00004B010000}"/>
    <cellStyle name="Currency 14 12 2" xfId="1008" xr:uid="{00000000-0005-0000-0000-00004C010000}"/>
    <cellStyle name="Currency 14 13" xfId="148" xr:uid="{00000000-0005-0000-0000-00004D010000}"/>
    <cellStyle name="Currency 14 13 2" xfId="1009" xr:uid="{00000000-0005-0000-0000-00004E010000}"/>
    <cellStyle name="Currency 14 14" xfId="149" xr:uid="{00000000-0005-0000-0000-00004F010000}"/>
    <cellStyle name="Currency 14 14 2" xfId="1010" xr:uid="{00000000-0005-0000-0000-000050010000}"/>
    <cellStyle name="Currency 14 15" xfId="150" xr:uid="{00000000-0005-0000-0000-000051010000}"/>
    <cellStyle name="Currency 14 15 2" xfId="151" xr:uid="{00000000-0005-0000-0000-000052010000}"/>
    <cellStyle name="Currency 14 15 2 2" xfId="1012" xr:uid="{00000000-0005-0000-0000-000053010000}"/>
    <cellStyle name="Currency 14 15 3" xfId="1011" xr:uid="{00000000-0005-0000-0000-000054010000}"/>
    <cellStyle name="Currency 14 15 3 2" xfId="1635" xr:uid="{00000000-0005-0000-0000-000055010000}"/>
    <cellStyle name="Currency 14 16" xfId="152" xr:uid="{00000000-0005-0000-0000-000056010000}"/>
    <cellStyle name="Currency 14 16 2" xfId="1013" xr:uid="{00000000-0005-0000-0000-000057010000}"/>
    <cellStyle name="Currency 14 17" xfId="153" xr:uid="{00000000-0005-0000-0000-000058010000}"/>
    <cellStyle name="Currency 14 17 2" xfId="1014" xr:uid="{00000000-0005-0000-0000-000059010000}"/>
    <cellStyle name="Currency 14 17 2 2" xfId="1636" xr:uid="{00000000-0005-0000-0000-00005A010000}"/>
    <cellStyle name="Currency 14 17 3" xfId="1534" xr:uid="{00000000-0005-0000-0000-00005B010000}"/>
    <cellStyle name="Currency 14 2" xfId="154" xr:uid="{00000000-0005-0000-0000-00005C010000}"/>
    <cellStyle name="Currency 14 2 2" xfId="155" xr:uid="{00000000-0005-0000-0000-00005D010000}"/>
    <cellStyle name="Currency 14 2 2 2" xfId="1015" xr:uid="{00000000-0005-0000-0000-00005E010000}"/>
    <cellStyle name="Currency 14 2 3" xfId="156" xr:uid="{00000000-0005-0000-0000-00005F010000}"/>
    <cellStyle name="Currency 14 2 4" xfId="157" xr:uid="{00000000-0005-0000-0000-000060010000}"/>
    <cellStyle name="Currency 14 2 5" xfId="158" xr:uid="{00000000-0005-0000-0000-000061010000}"/>
    <cellStyle name="Currency 14 2 5 2" xfId="1016" xr:uid="{00000000-0005-0000-0000-000062010000}"/>
    <cellStyle name="Currency 14 3" xfId="159" xr:uid="{00000000-0005-0000-0000-000063010000}"/>
    <cellStyle name="Currency 14 3 2" xfId="160" xr:uid="{00000000-0005-0000-0000-000064010000}"/>
    <cellStyle name="Currency 14 3 2 2" xfId="1018" xr:uid="{00000000-0005-0000-0000-000065010000}"/>
    <cellStyle name="Currency 14 3 3" xfId="161" xr:uid="{00000000-0005-0000-0000-000066010000}"/>
    <cellStyle name="Currency 14 3 3 2" xfId="1019" xr:uid="{00000000-0005-0000-0000-000067010000}"/>
    <cellStyle name="Currency 14 3 4" xfId="1017" xr:uid="{00000000-0005-0000-0000-000068010000}"/>
    <cellStyle name="Currency 14 3 4 2" xfId="1637" xr:uid="{00000000-0005-0000-0000-000069010000}"/>
    <cellStyle name="Currency 14 4" xfId="162" xr:uid="{00000000-0005-0000-0000-00006A010000}"/>
    <cellStyle name="Currency 14 4 2" xfId="1020" xr:uid="{00000000-0005-0000-0000-00006B010000}"/>
    <cellStyle name="Currency 14 5" xfId="163" xr:uid="{00000000-0005-0000-0000-00006C010000}"/>
    <cellStyle name="Currency 14 5 2" xfId="1021" xr:uid="{00000000-0005-0000-0000-00006D010000}"/>
    <cellStyle name="Currency 14 6" xfId="164" xr:uid="{00000000-0005-0000-0000-00006E010000}"/>
    <cellStyle name="Currency 14 6 2" xfId="1022" xr:uid="{00000000-0005-0000-0000-00006F010000}"/>
    <cellStyle name="Currency 14 7" xfId="165" xr:uid="{00000000-0005-0000-0000-000070010000}"/>
    <cellStyle name="Currency 14 7 2" xfId="1023" xr:uid="{00000000-0005-0000-0000-000071010000}"/>
    <cellStyle name="Currency 14 8" xfId="166" xr:uid="{00000000-0005-0000-0000-000072010000}"/>
    <cellStyle name="Currency 14 8 2" xfId="1024" xr:uid="{00000000-0005-0000-0000-000073010000}"/>
    <cellStyle name="Currency 14 9" xfId="167" xr:uid="{00000000-0005-0000-0000-000074010000}"/>
    <cellStyle name="Currency 14 9 2" xfId="1025" xr:uid="{00000000-0005-0000-0000-000075010000}"/>
    <cellStyle name="Currency 15" xfId="168" xr:uid="{00000000-0005-0000-0000-000076010000}"/>
    <cellStyle name="Currency 15 2" xfId="169" xr:uid="{00000000-0005-0000-0000-000077010000}"/>
    <cellStyle name="Currency 15 2 2" xfId="170" xr:uid="{00000000-0005-0000-0000-000078010000}"/>
    <cellStyle name="Currency 15 2 2 2" xfId="1028" xr:uid="{00000000-0005-0000-0000-000079010000}"/>
    <cellStyle name="Currency 15 2 3" xfId="1027" xr:uid="{00000000-0005-0000-0000-00007A010000}"/>
    <cellStyle name="Currency 15 2 3 2" xfId="1639" xr:uid="{00000000-0005-0000-0000-00007B010000}"/>
    <cellStyle name="Currency 15 3" xfId="171" xr:uid="{00000000-0005-0000-0000-00007C010000}"/>
    <cellStyle name="Currency 15 3 2" xfId="1029" xr:uid="{00000000-0005-0000-0000-00007D010000}"/>
    <cellStyle name="Currency 15 4" xfId="172" xr:uid="{00000000-0005-0000-0000-00007E010000}"/>
    <cellStyle name="Currency 15 5" xfId="1026" xr:uid="{00000000-0005-0000-0000-00007F010000}"/>
    <cellStyle name="Currency 15 5 2" xfId="1638" xr:uid="{00000000-0005-0000-0000-000080010000}"/>
    <cellStyle name="Currency 16" xfId="173" xr:uid="{00000000-0005-0000-0000-000081010000}"/>
    <cellStyle name="Currency 17" xfId="174" xr:uid="{00000000-0005-0000-0000-000082010000}"/>
    <cellStyle name="Currency 18" xfId="175" xr:uid="{00000000-0005-0000-0000-000083010000}"/>
    <cellStyle name="Currency 19" xfId="176" xr:uid="{00000000-0005-0000-0000-000084010000}"/>
    <cellStyle name="Currency 19 2" xfId="177" xr:uid="{00000000-0005-0000-0000-000085010000}"/>
    <cellStyle name="Currency 19 2 2" xfId="1031" xr:uid="{00000000-0005-0000-0000-000086010000}"/>
    <cellStyle name="Currency 19 3" xfId="1030" xr:uid="{00000000-0005-0000-0000-000087010000}"/>
    <cellStyle name="Currency 19 3 2" xfId="1640" xr:uid="{00000000-0005-0000-0000-000088010000}"/>
    <cellStyle name="Currency 2" xfId="914" xr:uid="{00000000-0005-0000-0000-000089010000}"/>
    <cellStyle name="Currency 2 2" xfId="178" xr:uid="{00000000-0005-0000-0000-00008A010000}"/>
    <cellStyle name="Currency 2 2 2" xfId="179" xr:uid="{00000000-0005-0000-0000-00008B010000}"/>
    <cellStyle name="Currency 2 2 2 2" xfId="180" xr:uid="{00000000-0005-0000-0000-00008C010000}"/>
    <cellStyle name="Currency 2 2 2 2 2" xfId="1034" xr:uid="{00000000-0005-0000-0000-00008D010000}"/>
    <cellStyle name="Currency 2 2 2 3" xfId="1033" xr:uid="{00000000-0005-0000-0000-00008E010000}"/>
    <cellStyle name="Currency 2 2 3" xfId="1032" xr:uid="{00000000-0005-0000-0000-00008F010000}"/>
    <cellStyle name="Currency 2 2 4" xfId="1599" xr:uid="{00000000-0005-0000-0000-000090010000}"/>
    <cellStyle name="Currency 2 3" xfId="181" xr:uid="{00000000-0005-0000-0000-000091010000}"/>
    <cellStyle name="Currency 2 3 2" xfId="182" xr:uid="{00000000-0005-0000-0000-000092010000}"/>
    <cellStyle name="Currency 2 3 2 2" xfId="1036" xr:uid="{00000000-0005-0000-0000-000093010000}"/>
    <cellStyle name="Currency 2 3 3" xfId="1035" xr:uid="{00000000-0005-0000-0000-000094010000}"/>
    <cellStyle name="Currency 2 4" xfId="183" xr:uid="{00000000-0005-0000-0000-000095010000}"/>
    <cellStyle name="Currency 2 4 10" xfId="184" xr:uid="{00000000-0005-0000-0000-000096010000}"/>
    <cellStyle name="Currency 2 4 10 2" xfId="1038" xr:uid="{00000000-0005-0000-0000-000097010000}"/>
    <cellStyle name="Currency 2 4 11" xfId="185" xr:uid="{00000000-0005-0000-0000-000098010000}"/>
    <cellStyle name="Currency 2 4 11 2" xfId="1039" xr:uid="{00000000-0005-0000-0000-000099010000}"/>
    <cellStyle name="Currency 2 4 12" xfId="186" xr:uid="{00000000-0005-0000-0000-00009A010000}"/>
    <cellStyle name="Currency 2 4 12 2" xfId="1040" xr:uid="{00000000-0005-0000-0000-00009B010000}"/>
    <cellStyle name="Currency 2 4 13" xfId="187" xr:uid="{00000000-0005-0000-0000-00009C010000}"/>
    <cellStyle name="Currency 2 4 13 2" xfId="1041" xr:uid="{00000000-0005-0000-0000-00009D010000}"/>
    <cellStyle name="Currency 2 4 14" xfId="188" xr:uid="{00000000-0005-0000-0000-00009E010000}"/>
    <cellStyle name="Currency 2 4 14 2" xfId="1042" xr:uid="{00000000-0005-0000-0000-00009F010000}"/>
    <cellStyle name="Currency 2 4 15" xfId="189" xr:uid="{00000000-0005-0000-0000-0000A0010000}"/>
    <cellStyle name="Currency 2 4 15 2" xfId="1043" xr:uid="{00000000-0005-0000-0000-0000A1010000}"/>
    <cellStyle name="Currency 2 4 16" xfId="190" xr:uid="{00000000-0005-0000-0000-0000A2010000}"/>
    <cellStyle name="Currency 2 4 16 2" xfId="1044" xr:uid="{00000000-0005-0000-0000-0000A3010000}"/>
    <cellStyle name="Currency 2 4 17" xfId="191" xr:uid="{00000000-0005-0000-0000-0000A4010000}"/>
    <cellStyle name="Currency 2 4 17 2" xfId="1045" xr:uid="{00000000-0005-0000-0000-0000A5010000}"/>
    <cellStyle name="Currency 2 4 18" xfId="192" xr:uid="{00000000-0005-0000-0000-0000A6010000}"/>
    <cellStyle name="Currency 2 4 18 2" xfId="1046" xr:uid="{00000000-0005-0000-0000-0000A7010000}"/>
    <cellStyle name="Currency 2 4 19" xfId="193" xr:uid="{00000000-0005-0000-0000-0000A8010000}"/>
    <cellStyle name="Currency 2 4 19 2" xfId="1047" xr:uid="{00000000-0005-0000-0000-0000A9010000}"/>
    <cellStyle name="Currency 2 4 2" xfId="194" xr:uid="{00000000-0005-0000-0000-0000AA010000}"/>
    <cellStyle name="Currency 2 4 2 2" xfId="1048" xr:uid="{00000000-0005-0000-0000-0000AB010000}"/>
    <cellStyle name="Currency 2 4 20" xfId="195" xr:uid="{00000000-0005-0000-0000-0000AC010000}"/>
    <cellStyle name="Currency 2 4 20 2" xfId="1049" xr:uid="{00000000-0005-0000-0000-0000AD010000}"/>
    <cellStyle name="Currency 2 4 21" xfId="196" xr:uid="{00000000-0005-0000-0000-0000AE010000}"/>
    <cellStyle name="Currency 2 4 21 2" xfId="1050" xr:uid="{00000000-0005-0000-0000-0000AF010000}"/>
    <cellStyle name="Currency 2 4 22" xfId="197" xr:uid="{00000000-0005-0000-0000-0000B0010000}"/>
    <cellStyle name="Currency 2 4 22 2" xfId="1051" xr:uid="{00000000-0005-0000-0000-0000B1010000}"/>
    <cellStyle name="Currency 2 4 23" xfId="198" xr:uid="{00000000-0005-0000-0000-0000B2010000}"/>
    <cellStyle name="Currency 2 4 23 2" xfId="1052" xr:uid="{00000000-0005-0000-0000-0000B3010000}"/>
    <cellStyle name="Currency 2 4 24" xfId="199" xr:uid="{00000000-0005-0000-0000-0000B4010000}"/>
    <cellStyle name="Currency 2 4 24 2" xfId="1053" xr:uid="{00000000-0005-0000-0000-0000B5010000}"/>
    <cellStyle name="Currency 2 4 25" xfId="200" xr:uid="{00000000-0005-0000-0000-0000B6010000}"/>
    <cellStyle name="Currency 2 4 25 2" xfId="1054" xr:uid="{00000000-0005-0000-0000-0000B7010000}"/>
    <cellStyle name="Currency 2 4 26" xfId="201" xr:uid="{00000000-0005-0000-0000-0000B8010000}"/>
    <cellStyle name="Currency 2 4 26 2" xfId="1055" xr:uid="{00000000-0005-0000-0000-0000B9010000}"/>
    <cellStyle name="Currency 2 4 27" xfId="202" xr:uid="{00000000-0005-0000-0000-0000BA010000}"/>
    <cellStyle name="Currency 2 4 27 2" xfId="1056" xr:uid="{00000000-0005-0000-0000-0000BB010000}"/>
    <cellStyle name="Currency 2 4 28" xfId="1037" xr:uid="{00000000-0005-0000-0000-0000BC010000}"/>
    <cellStyle name="Currency 2 4 3" xfId="203" xr:uid="{00000000-0005-0000-0000-0000BD010000}"/>
    <cellStyle name="Currency 2 4 3 2" xfId="1057" xr:uid="{00000000-0005-0000-0000-0000BE010000}"/>
    <cellStyle name="Currency 2 4 4" xfId="204" xr:uid="{00000000-0005-0000-0000-0000BF010000}"/>
    <cellStyle name="Currency 2 4 4 2" xfId="1058" xr:uid="{00000000-0005-0000-0000-0000C0010000}"/>
    <cellStyle name="Currency 2 4 5" xfId="205" xr:uid="{00000000-0005-0000-0000-0000C1010000}"/>
    <cellStyle name="Currency 2 4 5 2" xfId="1059" xr:uid="{00000000-0005-0000-0000-0000C2010000}"/>
    <cellStyle name="Currency 2 4 6" xfId="206" xr:uid="{00000000-0005-0000-0000-0000C3010000}"/>
    <cellStyle name="Currency 2 4 6 2" xfId="1060" xr:uid="{00000000-0005-0000-0000-0000C4010000}"/>
    <cellStyle name="Currency 2 4 7" xfId="207" xr:uid="{00000000-0005-0000-0000-0000C5010000}"/>
    <cellStyle name="Currency 2 4 7 2" xfId="1061" xr:uid="{00000000-0005-0000-0000-0000C6010000}"/>
    <cellStyle name="Currency 2 4 8" xfId="208" xr:uid="{00000000-0005-0000-0000-0000C7010000}"/>
    <cellStyle name="Currency 2 4 8 2" xfId="1062" xr:uid="{00000000-0005-0000-0000-0000C8010000}"/>
    <cellStyle name="Currency 2 4 9" xfId="209" xr:uid="{00000000-0005-0000-0000-0000C9010000}"/>
    <cellStyle name="Currency 2 4 9 2" xfId="1063" xr:uid="{00000000-0005-0000-0000-0000CA010000}"/>
    <cellStyle name="Currency 2 5" xfId="210" xr:uid="{00000000-0005-0000-0000-0000CB010000}"/>
    <cellStyle name="Currency 2 5 10" xfId="211" xr:uid="{00000000-0005-0000-0000-0000CC010000}"/>
    <cellStyle name="Currency 2 5 10 2" xfId="1065" xr:uid="{00000000-0005-0000-0000-0000CD010000}"/>
    <cellStyle name="Currency 2 5 11" xfId="212" xr:uid="{00000000-0005-0000-0000-0000CE010000}"/>
    <cellStyle name="Currency 2 5 11 2" xfId="1066" xr:uid="{00000000-0005-0000-0000-0000CF010000}"/>
    <cellStyle name="Currency 2 5 12" xfId="213" xr:uid="{00000000-0005-0000-0000-0000D0010000}"/>
    <cellStyle name="Currency 2 5 12 2" xfId="1067" xr:uid="{00000000-0005-0000-0000-0000D1010000}"/>
    <cellStyle name="Currency 2 5 13" xfId="214" xr:uid="{00000000-0005-0000-0000-0000D2010000}"/>
    <cellStyle name="Currency 2 5 13 2" xfId="1068" xr:uid="{00000000-0005-0000-0000-0000D3010000}"/>
    <cellStyle name="Currency 2 5 14" xfId="1064" xr:uid="{00000000-0005-0000-0000-0000D4010000}"/>
    <cellStyle name="Currency 2 5 14 2" xfId="1641" xr:uid="{00000000-0005-0000-0000-0000D5010000}"/>
    <cellStyle name="Currency 2 5 2" xfId="215" xr:uid="{00000000-0005-0000-0000-0000D6010000}"/>
    <cellStyle name="Currency 2 5 2 2" xfId="1069" xr:uid="{00000000-0005-0000-0000-0000D7010000}"/>
    <cellStyle name="Currency 2 5 3" xfId="216" xr:uid="{00000000-0005-0000-0000-0000D8010000}"/>
    <cellStyle name="Currency 2 5 3 2" xfId="1070" xr:uid="{00000000-0005-0000-0000-0000D9010000}"/>
    <cellStyle name="Currency 2 5 4" xfId="217" xr:uid="{00000000-0005-0000-0000-0000DA010000}"/>
    <cellStyle name="Currency 2 5 4 2" xfId="1071" xr:uid="{00000000-0005-0000-0000-0000DB010000}"/>
    <cellStyle name="Currency 2 5 5" xfId="218" xr:uid="{00000000-0005-0000-0000-0000DC010000}"/>
    <cellStyle name="Currency 2 5 5 2" xfId="1072" xr:uid="{00000000-0005-0000-0000-0000DD010000}"/>
    <cellStyle name="Currency 2 5 6" xfId="219" xr:uid="{00000000-0005-0000-0000-0000DE010000}"/>
    <cellStyle name="Currency 2 5 6 2" xfId="1073" xr:uid="{00000000-0005-0000-0000-0000DF010000}"/>
    <cellStyle name="Currency 2 5 7" xfId="220" xr:uid="{00000000-0005-0000-0000-0000E0010000}"/>
    <cellStyle name="Currency 2 5 7 2" xfId="1074" xr:uid="{00000000-0005-0000-0000-0000E1010000}"/>
    <cellStyle name="Currency 2 5 8" xfId="221" xr:uid="{00000000-0005-0000-0000-0000E2010000}"/>
    <cellStyle name="Currency 2 5 8 2" xfId="1075" xr:uid="{00000000-0005-0000-0000-0000E3010000}"/>
    <cellStyle name="Currency 2 5 9" xfId="222" xr:uid="{00000000-0005-0000-0000-0000E4010000}"/>
    <cellStyle name="Currency 2 5 9 2" xfId="1076" xr:uid="{00000000-0005-0000-0000-0000E5010000}"/>
    <cellStyle name="Currency 2 6" xfId="223" xr:uid="{00000000-0005-0000-0000-0000E6010000}"/>
    <cellStyle name="Currency 2 6 2" xfId="1077" xr:uid="{00000000-0005-0000-0000-0000E7010000}"/>
    <cellStyle name="Currency 3 2" xfId="224" xr:uid="{00000000-0005-0000-0000-0000E8010000}"/>
    <cellStyle name="Currency 3 2 2" xfId="225" xr:uid="{00000000-0005-0000-0000-0000E9010000}"/>
    <cellStyle name="Currency 3 2 2 2" xfId="1079" xr:uid="{00000000-0005-0000-0000-0000EA010000}"/>
    <cellStyle name="Currency 3 2 3" xfId="1078" xr:uid="{00000000-0005-0000-0000-0000EB010000}"/>
    <cellStyle name="Currency 3 2 4" xfId="1600" xr:uid="{00000000-0005-0000-0000-0000EC010000}"/>
    <cellStyle name="Currency 3 3" xfId="226" xr:uid="{00000000-0005-0000-0000-0000ED010000}"/>
    <cellStyle name="Currency 3 3 2" xfId="1080" xr:uid="{00000000-0005-0000-0000-0000EE010000}"/>
    <cellStyle name="Currency 4 2" xfId="227" xr:uid="{00000000-0005-0000-0000-0000EF010000}"/>
    <cellStyle name="Currency 4 2 2" xfId="1081" xr:uid="{00000000-0005-0000-0000-0000F0010000}"/>
    <cellStyle name="Currency 5 2" xfId="228" xr:uid="{00000000-0005-0000-0000-0000F1010000}"/>
    <cellStyle name="Currency 5 2 2" xfId="1082" xr:uid="{00000000-0005-0000-0000-0000F2010000}"/>
    <cellStyle name="Currency 5 2 3" xfId="1601" xr:uid="{00000000-0005-0000-0000-0000F3010000}"/>
    <cellStyle name="Currency 58" xfId="229" xr:uid="{00000000-0005-0000-0000-0000F4010000}"/>
    <cellStyle name="Currency 58 2" xfId="230" xr:uid="{00000000-0005-0000-0000-0000F5010000}"/>
    <cellStyle name="Currency 58 2 2" xfId="1084" xr:uid="{00000000-0005-0000-0000-0000F6010000}"/>
    <cellStyle name="Currency 58 3" xfId="1083" xr:uid="{00000000-0005-0000-0000-0000F7010000}"/>
    <cellStyle name="Currency 58 3 2" xfId="1642" xr:uid="{00000000-0005-0000-0000-0000F8010000}"/>
    <cellStyle name="Currency 59" xfId="231" xr:uid="{00000000-0005-0000-0000-0000F9010000}"/>
    <cellStyle name="Currency 59 2" xfId="1085" xr:uid="{00000000-0005-0000-0000-0000FA010000}"/>
    <cellStyle name="Currency 6 2" xfId="232" xr:uid="{00000000-0005-0000-0000-0000FB010000}"/>
    <cellStyle name="Currency 6 2 10" xfId="233" xr:uid="{00000000-0005-0000-0000-0000FC010000}"/>
    <cellStyle name="Currency 6 2 10 2" xfId="1087" xr:uid="{00000000-0005-0000-0000-0000FD010000}"/>
    <cellStyle name="Currency 6 2 11" xfId="234" xr:uid="{00000000-0005-0000-0000-0000FE010000}"/>
    <cellStyle name="Currency 6 2 11 2" xfId="1088" xr:uid="{00000000-0005-0000-0000-0000FF010000}"/>
    <cellStyle name="Currency 6 2 12" xfId="235" xr:uid="{00000000-0005-0000-0000-000000020000}"/>
    <cellStyle name="Currency 6 2 12 2" xfId="1089" xr:uid="{00000000-0005-0000-0000-000001020000}"/>
    <cellStyle name="Currency 6 2 13" xfId="236" xr:uid="{00000000-0005-0000-0000-000002020000}"/>
    <cellStyle name="Currency 6 2 13 2" xfId="1090" xr:uid="{00000000-0005-0000-0000-000003020000}"/>
    <cellStyle name="Currency 6 2 14" xfId="237" xr:uid="{00000000-0005-0000-0000-000004020000}"/>
    <cellStyle name="Currency 6 2 14 2" xfId="1091" xr:uid="{00000000-0005-0000-0000-000005020000}"/>
    <cellStyle name="Currency 6 2 15" xfId="238" xr:uid="{00000000-0005-0000-0000-000006020000}"/>
    <cellStyle name="Currency 6 2 15 2" xfId="1092" xr:uid="{00000000-0005-0000-0000-000007020000}"/>
    <cellStyle name="Currency 6 2 16" xfId="239" xr:uid="{00000000-0005-0000-0000-000008020000}"/>
    <cellStyle name="Currency 6 2 16 2" xfId="1093" xr:uid="{00000000-0005-0000-0000-000009020000}"/>
    <cellStyle name="Currency 6 2 17" xfId="240" xr:uid="{00000000-0005-0000-0000-00000A020000}"/>
    <cellStyle name="Currency 6 2 17 2" xfId="1094" xr:uid="{00000000-0005-0000-0000-00000B020000}"/>
    <cellStyle name="Currency 6 2 18" xfId="241" xr:uid="{00000000-0005-0000-0000-00000C020000}"/>
    <cellStyle name="Currency 6 2 18 2" xfId="1095" xr:uid="{00000000-0005-0000-0000-00000D020000}"/>
    <cellStyle name="Currency 6 2 19" xfId="242" xr:uid="{00000000-0005-0000-0000-00000E020000}"/>
    <cellStyle name="Currency 6 2 19 2" xfId="1096" xr:uid="{00000000-0005-0000-0000-00000F020000}"/>
    <cellStyle name="Currency 6 2 2" xfId="243" xr:uid="{00000000-0005-0000-0000-000010020000}"/>
    <cellStyle name="Currency 6 2 2 2" xfId="1097" xr:uid="{00000000-0005-0000-0000-000011020000}"/>
    <cellStyle name="Currency 6 2 20" xfId="244" xr:uid="{00000000-0005-0000-0000-000012020000}"/>
    <cellStyle name="Currency 6 2 20 2" xfId="1098" xr:uid="{00000000-0005-0000-0000-000013020000}"/>
    <cellStyle name="Currency 6 2 21" xfId="245" xr:uid="{00000000-0005-0000-0000-000014020000}"/>
    <cellStyle name="Currency 6 2 21 2" xfId="1099" xr:uid="{00000000-0005-0000-0000-000015020000}"/>
    <cellStyle name="Currency 6 2 22" xfId="246" xr:uid="{00000000-0005-0000-0000-000016020000}"/>
    <cellStyle name="Currency 6 2 22 2" xfId="1100" xr:uid="{00000000-0005-0000-0000-000017020000}"/>
    <cellStyle name="Currency 6 2 23" xfId="247" xr:uid="{00000000-0005-0000-0000-000018020000}"/>
    <cellStyle name="Currency 6 2 23 2" xfId="1101" xr:uid="{00000000-0005-0000-0000-000019020000}"/>
    <cellStyle name="Currency 6 2 24" xfId="248" xr:uid="{00000000-0005-0000-0000-00001A020000}"/>
    <cellStyle name="Currency 6 2 24 2" xfId="1102" xr:uid="{00000000-0005-0000-0000-00001B020000}"/>
    <cellStyle name="Currency 6 2 25" xfId="249" xr:uid="{00000000-0005-0000-0000-00001C020000}"/>
    <cellStyle name="Currency 6 2 25 2" xfId="1103" xr:uid="{00000000-0005-0000-0000-00001D020000}"/>
    <cellStyle name="Currency 6 2 26" xfId="250" xr:uid="{00000000-0005-0000-0000-00001E020000}"/>
    <cellStyle name="Currency 6 2 26 2" xfId="1104" xr:uid="{00000000-0005-0000-0000-00001F020000}"/>
    <cellStyle name="Currency 6 2 27" xfId="1086" xr:uid="{00000000-0005-0000-0000-000020020000}"/>
    <cellStyle name="Currency 6 2 3" xfId="251" xr:uid="{00000000-0005-0000-0000-000021020000}"/>
    <cellStyle name="Currency 6 2 3 2" xfId="1105" xr:uid="{00000000-0005-0000-0000-000022020000}"/>
    <cellStyle name="Currency 6 2 4" xfId="252" xr:uid="{00000000-0005-0000-0000-000023020000}"/>
    <cellStyle name="Currency 6 2 4 2" xfId="1106" xr:uid="{00000000-0005-0000-0000-000024020000}"/>
    <cellStyle name="Currency 6 2 5" xfId="253" xr:uid="{00000000-0005-0000-0000-000025020000}"/>
    <cellStyle name="Currency 6 2 5 2" xfId="1107" xr:uid="{00000000-0005-0000-0000-000026020000}"/>
    <cellStyle name="Currency 6 2 6" xfId="254" xr:uid="{00000000-0005-0000-0000-000027020000}"/>
    <cellStyle name="Currency 6 2 6 2" xfId="1108" xr:uid="{00000000-0005-0000-0000-000028020000}"/>
    <cellStyle name="Currency 6 2 7" xfId="255" xr:uid="{00000000-0005-0000-0000-000029020000}"/>
    <cellStyle name="Currency 6 2 7 2" xfId="1109" xr:uid="{00000000-0005-0000-0000-00002A020000}"/>
    <cellStyle name="Currency 6 2 8" xfId="256" xr:uid="{00000000-0005-0000-0000-00002B020000}"/>
    <cellStyle name="Currency 6 2 8 2" xfId="1110" xr:uid="{00000000-0005-0000-0000-00002C020000}"/>
    <cellStyle name="Currency 6 2 9" xfId="257" xr:uid="{00000000-0005-0000-0000-00002D020000}"/>
    <cellStyle name="Currency 6 2 9 2" xfId="1111" xr:uid="{00000000-0005-0000-0000-00002E020000}"/>
    <cellStyle name="Currency 6 3" xfId="258" xr:uid="{00000000-0005-0000-0000-00002F020000}"/>
    <cellStyle name="Currency 6 3 2" xfId="1112" xr:uid="{00000000-0005-0000-0000-000030020000}"/>
    <cellStyle name="Currency 6 4" xfId="259" xr:uid="{00000000-0005-0000-0000-000031020000}"/>
    <cellStyle name="Currency 6 4 2" xfId="260" xr:uid="{00000000-0005-0000-0000-000032020000}"/>
    <cellStyle name="Currency 6 4 2 2" xfId="1114" xr:uid="{00000000-0005-0000-0000-000033020000}"/>
    <cellStyle name="Currency 6 4 3" xfId="1113" xr:uid="{00000000-0005-0000-0000-000034020000}"/>
    <cellStyle name="Currency 6 4 3 2" xfId="1643" xr:uid="{00000000-0005-0000-0000-000035020000}"/>
    <cellStyle name="Currency 7 2" xfId="261" xr:uid="{00000000-0005-0000-0000-000036020000}"/>
    <cellStyle name="Currency 7 2 2" xfId="1115" xr:uid="{00000000-0005-0000-0000-000037020000}"/>
    <cellStyle name="Currency0" xfId="262" xr:uid="{00000000-0005-0000-0000-000038020000}"/>
    <cellStyle name="Currency0 10" xfId="263" xr:uid="{00000000-0005-0000-0000-000039020000}"/>
    <cellStyle name="Currency0 11" xfId="264" xr:uid="{00000000-0005-0000-0000-00003A020000}"/>
    <cellStyle name="Currency0 12" xfId="265" xr:uid="{00000000-0005-0000-0000-00003B020000}"/>
    <cellStyle name="Currency0 13" xfId="266" xr:uid="{00000000-0005-0000-0000-00003C020000}"/>
    <cellStyle name="Currency0 14" xfId="267" xr:uid="{00000000-0005-0000-0000-00003D020000}"/>
    <cellStyle name="Currency0 15" xfId="268" xr:uid="{00000000-0005-0000-0000-00003E020000}"/>
    <cellStyle name="Currency0 16" xfId="1116" xr:uid="{00000000-0005-0000-0000-00003F020000}"/>
    <cellStyle name="Currency0 17" xfId="1602" xr:uid="{00000000-0005-0000-0000-000040020000}"/>
    <cellStyle name="Currency0 2" xfId="269" xr:uid="{00000000-0005-0000-0000-000041020000}"/>
    <cellStyle name="Currency0 2 2" xfId="270" xr:uid="{00000000-0005-0000-0000-000042020000}"/>
    <cellStyle name="Currency0 2 3" xfId="1117" xr:uid="{00000000-0005-0000-0000-000043020000}"/>
    <cellStyle name="Currency0 2 4" xfId="1603" xr:uid="{00000000-0005-0000-0000-000044020000}"/>
    <cellStyle name="Currency0 3" xfId="271" xr:uid="{00000000-0005-0000-0000-000045020000}"/>
    <cellStyle name="Currency0 3 2" xfId="272" xr:uid="{00000000-0005-0000-0000-000046020000}"/>
    <cellStyle name="Currency0 3 3" xfId="273" xr:uid="{00000000-0005-0000-0000-000047020000}"/>
    <cellStyle name="Currency0 3 4" xfId="274" xr:uid="{00000000-0005-0000-0000-000048020000}"/>
    <cellStyle name="Currency0 3 5" xfId="275" xr:uid="{00000000-0005-0000-0000-000049020000}"/>
    <cellStyle name="Currency0 4" xfId="276" xr:uid="{00000000-0005-0000-0000-00004A020000}"/>
    <cellStyle name="Currency0 5" xfId="277" xr:uid="{00000000-0005-0000-0000-00004B020000}"/>
    <cellStyle name="Currency0 6" xfId="278" xr:uid="{00000000-0005-0000-0000-00004C020000}"/>
    <cellStyle name="Currency0 7" xfId="279" xr:uid="{00000000-0005-0000-0000-00004D020000}"/>
    <cellStyle name="Currency0 8" xfId="280" xr:uid="{00000000-0005-0000-0000-00004E020000}"/>
    <cellStyle name="Currency0 9" xfId="281" xr:uid="{00000000-0005-0000-0000-00004F020000}"/>
    <cellStyle name="Date" xfId="282" xr:uid="{00000000-0005-0000-0000-000050020000}"/>
    <cellStyle name="Date 10" xfId="283" xr:uid="{00000000-0005-0000-0000-000051020000}"/>
    <cellStyle name="Date 11" xfId="284" xr:uid="{00000000-0005-0000-0000-000052020000}"/>
    <cellStyle name="Date 12" xfId="285" xr:uid="{00000000-0005-0000-0000-000053020000}"/>
    <cellStyle name="Date 13" xfId="286" xr:uid="{00000000-0005-0000-0000-000054020000}"/>
    <cellStyle name="Date 14" xfId="287" xr:uid="{00000000-0005-0000-0000-000055020000}"/>
    <cellStyle name="Date 15" xfId="288" xr:uid="{00000000-0005-0000-0000-000056020000}"/>
    <cellStyle name="Date 16" xfId="1118" xr:uid="{00000000-0005-0000-0000-000057020000}"/>
    <cellStyle name="Date 2" xfId="289" xr:uid="{00000000-0005-0000-0000-000058020000}"/>
    <cellStyle name="Date 2 2" xfId="290" xr:uid="{00000000-0005-0000-0000-000059020000}"/>
    <cellStyle name="Date 2 3" xfId="291" xr:uid="{00000000-0005-0000-0000-00005A020000}"/>
    <cellStyle name="Date 2 4" xfId="1119" xr:uid="{00000000-0005-0000-0000-00005B020000}"/>
    <cellStyle name="Date 3" xfId="292" xr:uid="{00000000-0005-0000-0000-00005C020000}"/>
    <cellStyle name="Date 3 2" xfId="293" xr:uid="{00000000-0005-0000-0000-00005D020000}"/>
    <cellStyle name="Date 3 3" xfId="294" xr:uid="{00000000-0005-0000-0000-00005E020000}"/>
    <cellStyle name="Date 3 4" xfId="295" xr:uid="{00000000-0005-0000-0000-00005F020000}"/>
    <cellStyle name="Date 3 5" xfId="296" xr:uid="{00000000-0005-0000-0000-000060020000}"/>
    <cellStyle name="Date 4" xfId="297" xr:uid="{00000000-0005-0000-0000-000061020000}"/>
    <cellStyle name="Date 5" xfId="298" xr:uid="{00000000-0005-0000-0000-000062020000}"/>
    <cellStyle name="Date 6" xfId="299" xr:uid="{00000000-0005-0000-0000-000063020000}"/>
    <cellStyle name="Date 7" xfId="300" xr:uid="{00000000-0005-0000-0000-000064020000}"/>
    <cellStyle name="Date 8" xfId="301" xr:uid="{00000000-0005-0000-0000-000065020000}"/>
    <cellStyle name="Date 9" xfId="302" xr:uid="{00000000-0005-0000-0000-000066020000}"/>
    <cellStyle name="Fixed" xfId="303" xr:uid="{00000000-0005-0000-0000-000067020000}"/>
    <cellStyle name="Fixed 10" xfId="304" xr:uid="{00000000-0005-0000-0000-000068020000}"/>
    <cellStyle name="Fixed 11" xfId="305" xr:uid="{00000000-0005-0000-0000-000069020000}"/>
    <cellStyle name="Fixed 12" xfId="306" xr:uid="{00000000-0005-0000-0000-00006A020000}"/>
    <cellStyle name="Fixed 13" xfId="307" xr:uid="{00000000-0005-0000-0000-00006B020000}"/>
    <cellStyle name="Fixed 14" xfId="308" xr:uid="{00000000-0005-0000-0000-00006C020000}"/>
    <cellStyle name="Fixed 15" xfId="309" xr:uid="{00000000-0005-0000-0000-00006D020000}"/>
    <cellStyle name="Fixed 16" xfId="1120" xr:uid="{00000000-0005-0000-0000-00006E020000}"/>
    <cellStyle name="Fixed 2" xfId="310" xr:uid="{00000000-0005-0000-0000-00006F020000}"/>
    <cellStyle name="Fixed 2 2" xfId="311" xr:uid="{00000000-0005-0000-0000-000070020000}"/>
    <cellStyle name="Fixed 2 3" xfId="1121" xr:uid="{00000000-0005-0000-0000-000071020000}"/>
    <cellStyle name="Fixed 3" xfId="312" xr:uid="{00000000-0005-0000-0000-000072020000}"/>
    <cellStyle name="Fixed 3 2" xfId="313" xr:uid="{00000000-0005-0000-0000-000073020000}"/>
    <cellStyle name="Fixed 3 3" xfId="314" xr:uid="{00000000-0005-0000-0000-000074020000}"/>
    <cellStyle name="Fixed 3 4" xfId="315" xr:uid="{00000000-0005-0000-0000-000075020000}"/>
    <cellStyle name="Fixed 3 5" xfId="316" xr:uid="{00000000-0005-0000-0000-000076020000}"/>
    <cellStyle name="Fixed 4" xfId="317" xr:uid="{00000000-0005-0000-0000-000077020000}"/>
    <cellStyle name="Fixed 5" xfId="318" xr:uid="{00000000-0005-0000-0000-000078020000}"/>
    <cellStyle name="Fixed 6" xfId="319" xr:uid="{00000000-0005-0000-0000-000079020000}"/>
    <cellStyle name="Fixed 7" xfId="320" xr:uid="{00000000-0005-0000-0000-00007A020000}"/>
    <cellStyle name="Fixed 8" xfId="321" xr:uid="{00000000-0005-0000-0000-00007B020000}"/>
    <cellStyle name="Fixed 9" xfId="322" xr:uid="{00000000-0005-0000-0000-00007C020000}"/>
    <cellStyle name="Heading 1 10" xfId="323" xr:uid="{00000000-0005-0000-0000-00007D020000}"/>
    <cellStyle name="Heading 1 11" xfId="324" xr:uid="{00000000-0005-0000-0000-00007E020000}"/>
    <cellStyle name="Heading 1 12" xfId="325" xr:uid="{00000000-0005-0000-0000-00007F020000}"/>
    <cellStyle name="Heading 1 13" xfId="326" xr:uid="{00000000-0005-0000-0000-000080020000}"/>
    <cellStyle name="Heading 1 14" xfId="327" xr:uid="{00000000-0005-0000-0000-000081020000}"/>
    <cellStyle name="Heading 1 15" xfId="328" xr:uid="{00000000-0005-0000-0000-000082020000}"/>
    <cellStyle name="Heading 1 16" xfId="329" xr:uid="{00000000-0005-0000-0000-000083020000}"/>
    <cellStyle name="Heading 1 17" xfId="330" xr:uid="{00000000-0005-0000-0000-000084020000}"/>
    <cellStyle name="Heading 1 2" xfId="331" xr:uid="{00000000-0005-0000-0000-000085020000}"/>
    <cellStyle name="Heading 1 2 10" xfId="332" xr:uid="{00000000-0005-0000-0000-000086020000}"/>
    <cellStyle name="Heading 1 2 11" xfId="333" xr:uid="{00000000-0005-0000-0000-000087020000}"/>
    <cellStyle name="Heading 1 2 12" xfId="334" xr:uid="{00000000-0005-0000-0000-000088020000}"/>
    <cellStyle name="Heading 1 2 13" xfId="335" xr:uid="{00000000-0005-0000-0000-000089020000}"/>
    <cellStyle name="Heading 1 2 14" xfId="1518" xr:uid="{00000000-0005-0000-0000-00008A020000}"/>
    <cellStyle name="Heading 1 2 2" xfId="336" xr:uid="{00000000-0005-0000-0000-00008B020000}"/>
    <cellStyle name="Heading 1 2 2 2" xfId="337" xr:uid="{00000000-0005-0000-0000-00008C020000}"/>
    <cellStyle name="Heading 1 2 2 3" xfId="338" xr:uid="{00000000-0005-0000-0000-00008D020000}"/>
    <cellStyle name="Heading 1 2 2 4" xfId="339" xr:uid="{00000000-0005-0000-0000-00008E020000}"/>
    <cellStyle name="Heading 1 2 2 5" xfId="340" xr:uid="{00000000-0005-0000-0000-00008F020000}"/>
    <cellStyle name="Heading 1 2 3" xfId="341" xr:uid="{00000000-0005-0000-0000-000090020000}"/>
    <cellStyle name="Heading 1 2 4" xfId="342" xr:uid="{00000000-0005-0000-0000-000091020000}"/>
    <cellStyle name="Heading 1 2 5" xfId="343" xr:uid="{00000000-0005-0000-0000-000092020000}"/>
    <cellStyle name="Heading 1 2 6" xfId="344" xr:uid="{00000000-0005-0000-0000-000093020000}"/>
    <cellStyle name="Heading 1 2 7" xfId="345" xr:uid="{00000000-0005-0000-0000-000094020000}"/>
    <cellStyle name="Heading 1 2 8" xfId="346" xr:uid="{00000000-0005-0000-0000-000095020000}"/>
    <cellStyle name="Heading 1 2 9" xfId="347" xr:uid="{00000000-0005-0000-0000-000096020000}"/>
    <cellStyle name="Heading 1 3" xfId="348" xr:uid="{00000000-0005-0000-0000-000097020000}"/>
    <cellStyle name="Heading 1 3 2" xfId="349" xr:uid="{00000000-0005-0000-0000-000098020000}"/>
    <cellStyle name="Heading 1 3 2 2" xfId="350" xr:uid="{00000000-0005-0000-0000-000099020000}"/>
    <cellStyle name="Heading 1 3 2 3" xfId="351" xr:uid="{00000000-0005-0000-0000-00009A020000}"/>
    <cellStyle name="Heading 1 3 2 4" xfId="352" xr:uid="{00000000-0005-0000-0000-00009B020000}"/>
    <cellStyle name="Heading 1 3 2 5" xfId="353" xr:uid="{00000000-0005-0000-0000-00009C020000}"/>
    <cellStyle name="Heading 1 3 3" xfId="354" xr:uid="{00000000-0005-0000-0000-00009D020000}"/>
    <cellStyle name="Heading 1 4" xfId="355" xr:uid="{00000000-0005-0000-0000-00009E020000}"/>
    <cellStyle name="Heading 1 4 2" xfId="356" xr:uid="{00000000-0005-0000-0000-00009F020000}"/>
    <cellStyle name="Heading 1 4 2 2" xfId="357" xr:uid="{00000000-0005-0000-0000-0000A0020000}"/>
    <cellStyle name="Heading 1 4 2 3" xfId="358" xr:uid="{00000000-0005-0000-0000-0000A1020000}"/>
    <cellStyle name="Heading 1 4 2 4" xfId="359" xr:uid="{00000000-0005-0000-0000-0000A2020000}"/>
    <cellStyle name="Heading 1 4 2 5" xfId="360" xr:uid="{00000000-0005-0000-0000-0000A3020000}"/>
    <cellStyle name="Heading 1 4 3" xfId="361" xr:uid="{00000000-0005-0000-0000-0000A4020000}"/>
    <cellStyle name="Heading 1 4 4" xfId="362" xr:uid="{00000000-0005-0000-0000-0000A5020000}"/>
    <cellStyle name="Heading 1 4 5" xfId="363" xr:uid="{00000000-0005-0000-0000-0000A6020000}"/>
    <cellStyle name="Heading 1 4 6" xfId="364" xr:uid="{00000000-0005-0000-0000-0000A7020000}"/>
    <cellStyle name="Heading 1 4 7" xfId="365" xr:uid="{00000000-0005-0000-0000-0000A8020000}"/>
    <cellStyle name="Heading 1 5" xfId="366" xr:uid="{00000000-0005-0000-0000-0000A9020000}"/>
    <cellStyle name="Heading 1 5 2" xfId="367" xr:uid="{00000000-0005-0000-0000-0000AA020000}"/>
    <cellStyle name="Heading 1 5 3" xfId="368" xr:uid="{00000000-0005-0000-0000-0000AB020000}"/>
    <cellStyle name="Heading 1 6" xfId="369" xr:uid="{00000000-0005-0000-0000-0000AC020000}"/>
    <cellStyle name="Heading 1 6 2" xfId="370" xr:uid="{00000000-0005-0000-0000-0000AD020000}"/>
    <cellStyle name="Heading 1 6 3" xfId="371" xr:uid="{00000000-0005-0000-0000-0000AE020000}"/>
    <cellStyle name="Heading 1 7" xfId="372" xr:uid="{00000000-0005-0000-0000-0000AF020000}"/>
    <cellStyle name="Heading 1 8" xfId="373" xr:uid="{00000000-0005-0000-0000-0000B0020000}"/>
    <cellStyle name="Heading 1 9" xfId="374" xr:uid="{00000000-0005-0000-0000-0000B1020000}"/>
    <cellStyle name="Heading 2 10" xfId="375" xr:uid="{00000000-0005-0000-0000-0000B2020000}"/>
    <cellStyle name="Heading 2 11" xfId="376" xr:uid="{00000000-0005-0000-0000-0000B3020000}"/>
    <cellStyle name="Heading 2 12" xfId="377" xr:uid="{00000000-0005-0000-0000-0000B4020000}"/>
    <cellStyle name="Heading 2 13" xfId="378" xr:uid="{00000000-0005-0000-0000-0000B5020000}"/>
    <cellStyle name="Heading 2 14" xfId="379" xr:uid="{00000000-0005-0000-0000-0000B6020000}"/>
    <cellStyle name="Heading 2 15" xfId="380" xr:uid="{00000000-0005-0000-0000-0000B7020000}"/>
    <cellStyle name="Heading 2 16" xfId="381" xr:uid="{00000000-0005-0000-0000-0000B8020000}"/>
    <cellStyle name="Heading 2 17" xfId="382" xr:uid="{00000000-0005-0000-0000-0000B9020000}"/>
    <cellStyle name="Heading 2 2" xfId="383" xr:uid="{00000000-0005-0000-0000-0000BA020000}"/>
    <cellStyle name="Heading 2 2 10" xfId="384" xr:uid="{00000000-0005-0000-0000-0000BB020000}"/>
    <cellStyle name="Heading 2 2 11" xfId="385" xr:uid="{00000000-0005-0000-0000-0000BC020000}"/>
    <cellStyle name="Heading 2 2 12" xfId="386" xr:uid="{00000000-0005-0000-0000-0000BD020000}"/>
    <cellStyle name="Heading 2 2 13" xfId="387" xr:uid="{00000000-0005-0000-0000-0000BE020000}"/>
    <cellStyle name="Heading 2 2 14" xfId="1519" xr:uid="{00000000-0005-0000-0000-0000BF020000}"/>
    <cellStyle name="Heading 2 2 2" xfId="388" xr:uid="{00000000-0005-0000-0000-0000C0020000}"/>
    <cellStyle name="Heading 2 2 2 2" xfId="389" xr:uid="{00000000-0005-0000-0000-0000C1020000}"/>
    <cellStyle name="Heading 2 2 2 3" xfId="390" xr:uid="{00000000-0005-0000-0000-0000C2020000}"/>
    <cellStyle name="Heading 2 2 2 4" xfId="391" xr:uid="{00000000-0005-0000-0000-0000C3020000}"/>
    <cellStyle name="Heading 2 2 2 5" xfId="392" xr:uid="{00000000-0005-0000-0000-0000C4020000}"/>
    <cellStyle name="Heading 2 2 2 6" xfId="393" xr:uid="{00000000-0005-0000-0000-0000C5020000}"/>
    <cellStyle name="Heading 2 2 3" xfId="394" xr:uid="{00000000-0005-0000-0000-0000C6020000}"/>
    <cellStyle name="Heading 2 2 4" xfId="395" xr:uid="{00000000-0005-0000-0000-0000C7020000}"/>
    <cellStyle name="Heading 2 2 5" xfId="396" xr:uid="{00000000-0005-0000-0000-0000C8020000}"/>
    <cellStyle name="Heading 2 2 6" xfId="397" xr:uid="{00000000-0005-0000-0000-0000C9020000}"/>
    <cellStyle name="Heading 2 2 7" xfId="398" xr:uid="{00000000-0005-0000-0000-0000CA020000}"/>
    <cellStyle name="Heading 2 2 8" xfId="399" xr:uid="{00000000-0005-0000-0000-0000CB020000}"/>
    <cellStyle name="Heading 2 2 9" xfId="400" xr:uid="{00000000-0005-0000-0000-0000CC020000}"/>
    <cellStyle name="Heading 2 3" xfId="401" xr:uid="{00000000-0005-0000-0000-0000CD020000}"/>
    <cellStyle name="Heading 2 3 2" xfId="402" xr:uid="{00000000-0005-0000-0000-0000CE020000}"/>
    <cellStyle name="Heading 2 3 2 2" xfId="403" xr:uid="{00000000-0005-0000-0000-0000CF020000}"/>
    <cellStyle name="Heading 2 3 2 3" xfId="404" xr:uid="{00000000-0005-0000-0000-0000D0020000}"/>
    <cellStyle name="Heading 2 3 2 4" xfId="405" xr:uid="{00000000-0005-0000-0000-0000D1020000}"/>
    <cellStyle name="Heading 2 3 2 5" xfId="406" xr:uid="{00000000-0005-0000-0000-0000D2020000}"/>
    <cellStyle name="Heading 2 3 2 6" xfId="407" xr:uid="{00000000-0005-0000-0000-0000D3020000}"/>
    <cellStyle name="Heading 2 3 3" xfId="408" xr:uid="{00000000-0005-0000-0000-0000D4020000}"/>
    <cellStyle name="Heading 2 4" xfId="409" xr:uid="{00000000-0005-0000-0000-0000D5020000}"/>
    <cellStyle name="Heading 2 4 2" xfId="410" xr:uid="{00000000-0005-0000-0000-0000D6020000}"/>
    <cellStyle name="Heading 2 4 2 2" xfId="411" xr:uid="{00000000-0005-0000-0000-0000D7020000}"/>
    <cellStyle name="Heading 2 4 2 3" xfId="412" xr:uid="{00000000-0005-0000-0000-0000D8020000}"/>
    <cellStyle name="Heading 2 4 2 4" xfId="413" xr:uid="{00000000-0005-0000-0000-0000D9020000}"/>
    <cellStyle name="Heading 2 4 2 5" xfId="414" xr:uid="{00000000-0005-0000-0000-0000DA020000}"/>
    <cellStyle name="Heading 2 4 3" xfId="415" xr:uid="{00000000-0005-0000-0000-0000DB020000}"/>
    <cellStyle name="Heading 2 4 4" xfId="416" xr:uid="{00000000-0005-0000-0000-0000DC020000}"/>
    <cellStyle name="Heading 2 4 5" xfId="417" xr:uid="{00000000-0005-0000-0000-0000DD020000}"/>
    <cellStyle name="Heading 2 4 6" xfId="418" xr:uid="{00000000-0005-0000-0000-0000DE020000}"/>
    <cellStyle name="Heading 2 4 7" xfId="419" xr:uid="{00000000-0005-0000-0000-0000DF020000}"/>
    <cellStyle name="Heading 2 5" xfId="420" xr:uid="{00000000-0005-0000-0000-0000E0020000}"/>
    <cellStyle name="Heading 2 5 2" xfId="421" xr:uid="{00000000-0005-0000-0000-0000E1020000}"/>
    <cellStyle name="Heading 2 5 3" xfId="422" xr:uid="{00000000-0005-0000-0000-0000E2020000}"/>
    <cellStyle name="Heading 2 6" xfId="423" xr:uid="{00000000-0005-0000-0000-0000E3020000}"/>
    <cellStyle name="Heading 2 6 2" xfId="424" xr:uid="{00000000-0005-0000-0000-0000E4020000}"/>
    <cellStyle name="Heading 2 6 3" xfId="425" xr:uid="{00000000-0005-0000-0000-0000E5020000}"/>
    <cellStyle name="Heading 2 7" xfId="426" xr:uid="{00000000-0005-0000-0000-0000E6020000}"/>
    <cellStyle name="Heading 2 8" xfId="427" xr:uid="{00000000-0005-0000-0000-0000E7020000}"/>
    <cellStyle name="Heading 2 9" xfId="428" xr:uid="{00000000-0005-0000-0000-0000E8020000}"/>
    <cellStyle name="HEADING1" xfId="429" xr:uid="{00000000-0005-0000-0000-0000E9020000}"/>
    <cellStyle name="HEADING2" xfId="430" xr:uid="{00000000-0005-0000-0000-0000EA020000}"/>
    <cellStyle name="Normal" xfId="0" builtinId="0"/>
    <cellStyle name="Normal 10" xfId="431" xr:uid="{00000000-0005-0000-0000-0000EC020000}"/>
    <cellStyle name="Normal 10 2" xfId="432" xr:uid="{00000000-0005-0000-0000-0000ED020000}"/>
    <cellStyle name="Normal 10 2 2" xfId="433" xr:uid="{00000000-0005-0000-0000-0000EE020000}"/>
    <cellStyle name="Normal 10 3" xfId="1122" xr:uid="{00000000-0005-0000-0000-0000EF020000}"/>
    <cellStyle name="Normal 10 3 5" xfId="1710" xr:uid="{938B6086-2D0F-4FA4-974F-AC265F60C173}"/>
    <cellStyle name="Normal 10 4 3 3" xfId="1709" xr:uid="{0742CB68-1AE4-4A86-AC5E-D27C2DAFFD12}"/>
    <cellStyle name="Normal 11" xfId="434" xr:uid="{00000000-0005-0000-0000-0000F0020000}"/>
    <cellStyle name="Normal 11 2" xfId="435" xr:uid="{00000000-0005-0000-0000-0000F1020000}"/>
    <cellStyle name="Normal 11 3" xfId="1123" xr:uid="{00000000-0005-0000-0000-0000F2020000}"/>
    <cellStyle name="Normal 12" xfId="436" xr:uid="{00000000-0005-0000-0000-0000F3020000}"/>
    <cellStyle name="Normal 12 2" xfId="437" xr:uid="{00000000-0005-0000-0000-0000F4020000}"/>
    <cellStyle name="Normal 12 3" xfId="438" xr:uid="{00000000-0005-0000-0000-0000F5020000}"/>
    <cellStyle name="Normal 12 4" xfId="1124" xr:uid="{00000000-0005-0000-0000-0000F6020000}"/>
    <cellStyle name="Normal 13" xfId="439" xr:uid="{00000000-0005-0000-0000-0000F7020000}"/>
    <cellStyle name="Normal 13 2" xfId="440" xr:uid="{00000000-0005-0000-0000-0000F8020000}"/>
    <cellStyle name="Normal 13 2 2" xfId="1126" xr:uid="{00000000-0005-0000-0000-0000F9020000}"/>
    <cellStyle name="Normal 13 2 2 2" xfId="1553" xr:uid="{00000000-0005-0000-0000-0000FA020000}"/>
    <cellStyle name="Normal 13 2 2 2 2" xfId="1685" xr:uid="{00000000-0005-0000-0000-0000FB020000}"/>
    <cellStyle name="Normal 13 2 2 3" xfId="1644" xr:uid="{00000000-0005-0000-0000-0000FC020000}"/>
    <cellStyle name="Normal 13 2 3" xfId="1535" xr:uid="{00000000-0005-0000-0000-0000FD020000}"/>
    <cellStyle name="Normal 13 2 3 2" xfId="1674" xr:uid="{00000000-0005-0000-0000-0000FE020000}"/>
    <cellStyle name="Normal 13 2 4" xfId="1604" xr:uid="{00000000-0005-0000-0000-0000FF020000}"/>
    <cellStyle name="Normal 13 2 4 2" xfId="1700" xr:uid="{00000000-0005-0000-0000-000000030000}"/>
    <cellStyle name="Normal 13 2 5" xfId="1617" xr:uid="{00000000-0005-0000-0000-000001030000}"/>
    <cellStyle name="Normal 13 3" xfId="1125" xr:uid="{00000000-0005-0000-0000-000002030000}"/>
    <cellStyle name="Normal 14" xfId="441" xr:uid="{00000000-0005-0000-0000-000003030000}"/>
    <cellStyle name="Normal 14 2" xfId="1127" xr:uid="{00000000-0005-0000-0000-000004030000}"/>
    <cellStyle name="Normal 15" xfId="442" xr:uid="{00000000-0005-0000-0000-000005030000}"/>
    <cellStyle name="Normal 15 2" xfId="1128" xr:uid="{00000000-0005-0000-0000-000006030000}"/>
    <cellStyle name="Normal 16" xfId="443" xr:uid="{00000000-0005-0000-0000-000007030000}"/>
    <cellStyle name="Normal 16 2" xfId="1129" xr:uid="{00000000-0005-0000-0000-000008030000}"/>
    <cellStyle name="Normal 17" xfId="444" xr:uid="{00000000-0005-0000-0000-000009030000}"/>
    <cellStyle name="Normal 17 2" xfId="1130" xr:uid="{00000000-0005-0000-0000-00000A030000}"/>
    <cellStyle name="Normal 18" xfId="445" xr:uid="{00000000-0005-0000-0000-00000B030000}"/>
    <cellStyle name="Normal 18 2" xfId="446" xr:uid="{00000000-0005-0000-0000-00000C030000}"/>
    <cellStyle name="Normal 18 2 2" xfId="447" xr:uid="{00000000-0005-0000-0000-00000D030000}"/>
    <cellStyle name="Normal 18 3" xfId="1131" xr:uid="{00000000-0005-0000-0000-00000E030000}"/>
    <cellStyle name="Normal 19" xfId="448" xr:uid="{00000000-0005-0000-0000-00000F030000}"/>
    <cellStyle name="Normal 19 10 2" xfId="1708" xr:uid="{D3AA186E-D8BB-4869-903C-436BCBD11A6F}"/>
    <cellStyle name="Normal 19 2" xfId="449" xr:uid="{00000000-0005-0000-0000-000010030000}"/>
    <cellStyle name="Normal 19 2 2" xfId="450" xr:uid="{00000000-0005-0000-0000-000011030000}"/>
    <cellStyle name="Normal 19 2 2 2" xfId="1134" xr:uid="{00000000-0005-0000-0000-000012030000}"/>
    <cellStyle name="Normal 19 2 3" xfId="451" xr:uid="{00000000-0005-0000-0000-000013030000}"/>
    <cellStyle name="Normal 19 2 3 2" xfId="1135" xr:uid="{00000000-0005-0000-0000-000014030000}"/>
    <cellStyle name="Normal 19 2 4" xfId="452" xr:uid="{00000000-0005-0000-0000-000015030000}"/>
    <cellStyle name="Normal 19 2 4 2" xfId="1136" xr:uid="{00000000-0005-0000-0000-000016030000}"/>
    <cellStyle name="Normal 19 2 5" xfId="453" xr:uid="{00000000-0005-0000-0000-000017030000}"/>
    <cellStyle name="Normal 19 2 5 2" xfId="1137" xr:uid="{00000000-0005-0000-0000-000018030000}"/>
    <cellStyle name="Normal 19 2 6" xfId="1133" xr:uid="{00000000-0005-0000-0000-000019030000}"/>
    <cellStyle name="Normal 19 3" xfId="454" xr:uid="{00000000-0005-0000-0000-00001A030000}"/>
    <cellStyle name="Normal 19 3 2" xfId="455" xr:uid="{00000000-0005-0000-0000-00001B030000}"/>
    <cellStyle name="Normal 19 3 2 2" xfId="1139" xr:uid="{00000000-0005-0000-0000-00001C030000}"/>
    <cellStyle name="Normal 19 3 3" xfId="456" xr:uid="{00000000-0005-0000-0000-00001D030000}"/>
    <cellStyle name="Normal 19 3 3 2" xfId="1140" xr:uid="{00000000-0005-0000-0000-00001E030000}"/>
    <cellStyle name="Normal 19 3 4" xfId="1138" xr:uid="{00000000-0005-0000-0000-00001F030000}"/>
    <cellStyle name="Normal 19 4" xfId="457" xr:uid="{00000000-0005-0000-0000-000020030000}"/>
    <cellStyle name="Normal 19 4 2" xfId="1141" xr:uid="{00000000-0005-0000-0000-000021030000}"/>
    <cellStyle name="Normal 19 5" xfId="458" xr:uid="{00000000-0005-0000-0000-000022030000}"/>
    <cellStyle name="Normal 19 5 2" xfId="1142" xr:uid="{00000000-0005-0000-0000-000023030000}"/>
    <cellStyle name="Normal 19 6" xfId="459" xr:uid="{00000000-0005-0000-0000-000024030000}"/>
    <cellStyle name="Normal 19 6 2" xfId="1143" xr:uid="{00000000-0005-0000-0000-000025030000}"/>
    <cellStyle name="Normal 19 7" xfId="1132" xr:uid="{00000000-0005-0000-0000-000026030000}"/>
    <cellStyle name="Normal 2" xfId="1506" xr:uid="{00000000-0005-0000-0000-000027030000}"/>
    <cellStyle name="Normal 2 10" xfId="460" xr:uid="{00000000-0005-0000-0000-000028030000}"/>
    <cellStyle name="Normal 2 10 2" xfId="1144" xr:uid="{00000000-0005-0000-0000-000029030000}"/>
    <cellStyle name="Normal 2 11" xfId="461" xr:uid="{00000000-0005-0000-0000-00002A030000}"/>
    <cellStyle name="Normal 2 11 2" xfId="1145" xr:uid="{00000000-0005-0000-0000-00002B030000}"/>
    <cellStyle name="Normal 2 12" xfId="462" xr:uid="{00000000-0005-0000-0000-00002C030000}"/>
    <cellStyle name="Normal 2 12 2" xfId="1146" xr:uid="{00000000-0005-0000-0000-00002D030000}"/>
    <cellStyle name="Normal 2 13" xfId="463" xr:uid="{00000000-0005-0000-0000-00002E030000}"/>
    <cellStyle name="Normal 2 13 2" xfId="1147" xr:uid="{00000000-0005-0000-0000-00002F030000}"/>
    <cellStyle name="Normal 2 14" xfId="464" xr:uid="{00000000-0005-0000-0000-000030030000}"/>
    <cellStyle name="Normal 2 14 2" xfId="1148" xr:uid="{00000000-0005-0000-0000-000031030000}"/>
    <cellStyle name="Normal 2 15" xfId="465" xr:uid="{00000000-0005-0000-0000-000032030000}"/>
    <cellStyle name="Normal 2 15 2" xfId="1149" xr:uid="{00000000-0005-0000-0000-000033030000}"/>
    <cellStyle name="Normal 2 16" xfId="466" xr:uid="{00000000-0005-0000-0000-000034030000}"/>
    <cellStyle name="Normal 2 16 2" xfId="1150" xr:uid="{00000000-0005-0000-0000-000035030000}"/>
    <cellStyle name="Normal 2 17" xfId="467" xr:uid="{00000000-0005-0000-0000-000036030000}"/>
    <cellStyle name="Normal 2 17 2" xfId="1151" xr:uid="{00000000-0005-0000-0000-000037030000}"/>
    <cellStyle name="Normal 2 18" xfId="468" xr:uid="{00000000-0005-0000-0000-000038030000}"/>
    <cellStyle name="Normal 2 18 2" xfId="1152" xr:uid="{00000000-0005-0000-0000-000039030000}"/>
    <cellStyle name="Normal 2 19" xfId="469" xr:uid="{00000000-0005-0000-0000-00003A030000}"/>
    <cellStyle name="Normal 2 19 2" xfId="1153" xr:uid="{00000000-0005-0000-0000-00003B030000}"/>
    <cellStyle name="Normal 2 2" xfId="470" xr:uid="{00000000-0005-0000-0000-00003C030000}"/>
    <cellStyle name="Normal 2 2 2" xfId="1154" xr:uid="{00000000-0005-0000-0000-00003D030000}"/>
    <cellStyle name="Normal 2 20" xfId="471" xr:uid="{00000000-0005-0000-0000-00003E030000}"/>
    <cellStyle name="Normal 2 20 2" xfId="1155" xr:uid="{00000000-0005-0000-0000-00003F030000}"/>
    <cellStyle name="Normal 2 21" xfId="472" xr:uid="{00000000-0005-0000-0000-000040030000}"/>
    <cellStyle name="Normal 2 21 2" xfId="1156" xr:uid="{00000000-0005-0000-0000-000041030000}"/>
    <cellStyle name="Normal 2 22" xfId="473" xr:uid="{00000000-0005-0000-0000-000042030000}"/>
    <cellStyle name="Normal 2 22 2" xfId="1157" xr:uid="{00000000-0005-0000-0000-000043030000}"/>
    <cellStyle name="Normal 2 23" xfId="474" xr:uid="{00000000-0005-0000-0000-000044030000}"/>
    <cellStyle name="Normal 2 23 2" xfId="1158" xr:uid="{00000000-0005-0000-0000-000045030000}"/>
    <cellStyle name="Normal 2 24" xfId="475" xr:uid="{00000000-0005-0000-0000-000046030000}"/>
    <cellStyle name="Normal 2 24 2" xfId="1159" xr:uid="{00000000-0005-0000-0000-000047030000}"/>
    <cellStyle name="Normal 2 25" xfId="1515" xr:uid="{00000000-0005-0000-0000-000048030000}"/>
    <cellStyle name="Normal 2 25 2" xfId="1562" xr:uid="{00000000-0005-0000-0000-000049030000}"/>
    <cellStyle name="Normal 2 25 2 2" xfId="1694" xr:uid="{00000000-0005-0000-0000-00004A030000}"/>
    <cellStyle name="Normal 2 25 3" xfId="1668" xr:uid="{00000000-0005-0000-0000-00004B030000}"/>
    <cellStyle name="Normal 2 26" xfId="1523" xr:uid="{00000000-0005-0000-0000-00004C030000}"/>
    <cellStyle name="Normal 2 27" xfId="1525" xr:uid="{00000000-0005-0000-0000-00004D030000}"/>
    <cellStyle name="Normal 2 28" xfId="1560" xr:uid="{00000000-0005-0000-0000-00004E030000}"/>
    <cellStyle name="Normal 2 28 2" xfId="1692" xr:uid="{00000000-0005-0000-0000-00004F030000}"/>
    <cellStyle name="Normal 2 29" xfId="1611" xr:uid="{00000000-0005-0000-0000-000050030000}"/>
    <cellStyle name="Normal 2 29 2" xfId="1707" xr:uid="{00000000-0005-0000-0000-000051030000}"/>
    <cellStyle name="Normal 2 3" xfId="476" xr:uid="{00000000-0005-0000-0000-000052030000}"/>
    <cellStyle name="Normal 2 3 2" xfId="477" xr:uid="{00000000-0005-0000-0000-000053030000}"/>
    <cellStyle name="Normal 2 3 2 2" xfId="1161" xr:uid="{00000000-0005-0000-0000-000054030000}"/>
    <cellStyle name="Normal 2 3 3" xfId="478" xr:uid="{00000000-0005-0000-0000-000055030000}"/>
    <cellStyle name="Normal 2 3 4" xfId="1160" xr:uid="{00000000-0005-0000-0000-000056030000}"/>
    <cellStyle name="Normal 2 30" xfId="1665" xr:uid="{00000000-0005-0000-0000-000057030000}"/>
    <cellStyle name="Normal 2 4" xfId="479" xr:uid="{00000000-0005-0000-0000-000058030000}"/>
    <cellStyle name="Normal 2 4 2" xfId="1162" xr:uid="{00000000-0005-0000-0000-000059030000}"/>
    <cellStyle name="Normal 2 5" xfId="480" xr:uid="{00000000-0005-0000-0000-00005A030000}"/>
    <cellStyle name="Normal 2 5 2" xfId="1163" xr:uid="{00000000-0005-0000-0000-00005B030000}"/>
    <cellStyle name="Normal 2 6" xfId="481" xr:uid="{00000000-0005-0000-0000-00005C030000}"/>
    <cellStyle name="Normal 2 6 2" xfId="1164" xr:uid="{00000000-0005-0000-0000-00005D030000}"/>
    <cellStyle name="Normal 2 7" xfId="482" xr:uid="{00000000-0005-0000-0000-00005E030000}"/>
    <cellStyle name="Normal 2 7 2" xfId="1165" xr:uid="{00000000-0005-0000-0000-00005F030000}"/>
    <cellStyle name="Normal 2 8" xfId="483" xr:uid="{00000000-0005-0000-0000-000060030000}"/>
    <cellStyle name="Normal 2 8 2" xfId="1166" xr:uid="{00000000-0005-0000-0000-000061030000}"/>
    <cellStyle name="Normal 2 9" xfId="484" xr:uid="{00000000-0005-0000-0000-000062030000}"/>
    <cellStyle name="Normal 2 9 2" xfId="1167" xr:uid="{00000000-0005-0000-0000-000063030000}"/>
    <cellStyle name="Normal 20" xfId="485" xr:uid="{00000000-0005-0000-0000-000064030000}"/>
    <cellStyle name="Normal 20 2" xfId="486" xr:uid="{00000000-0005-0000-0000-000065030000}"/>
    <cellStyle name="Normal 20 2 2" xfId="1169" xr:uid="{00000000-0005-0000-0000-000066030000}"/>
    <cellStyle name="Normal 20 3" xfId="1168" xr:uid="{00000000-0005-0000-0000-000067030000}"/>
    <cellStyle name="Normal 21" xfId="487" xr:uid="{00000000-0005-0000-0000-000068030000}"/>
    <cellStyle name="Normal 21 2" xfId="1170" xr:uid="{00000000-0005-0000-0000-000069030000}"/>
    <cellStyle name="Normal 22" xfId="488" xr:uid="{00000000-0005-0000-0000-00006A030000}"/>
    <cellStyle name="Normal 22 2" xfId="1171" xr:uid="{00000000-0005-0000-0000-00006B030000}"/>
    <cellStyle name="Normal 23" xfId="489" xr:uid="{00000000-0005-0000-0000-00006C030000}"/>
    <cellStyle name="Normal 23 2" xfId="1172" xr:uid="{00000000-0005-0000-0000-00006D030000}"/>
    <cellStyle name="Normal 25" xfId="490" xr:uid="{00000000-0005-0000-0000-00006E030000}"/>
    <cellStyle name="Normal 25 2" xfId="1173" xr:uid="{00000000-0005-0000-0000-00006F030000}"/>
    <cellStyle name="Normal 26" xfId="491" xr:uid="{00000000-0005-0000-0000-000070030000}"/>
    <cellStyle name="Normal 26 2" xfId="1174" xr:uid="{00000000-0005-0000-0000-000071030000}"/>
    <cellStyle name="Normal 29" xfId="492" xr:uid="{00000000-0005-0000-0000-000072030000}"/>
    <cellStyle name="Normal 29 2" xfId="1175" xr:uid="{00000000-0005-0000-0000-000073030000}"/>
    <cellStyle name="Normal 3" xfId="1520" xr:uid="{00000000-0005-0000-0000-000074030000}"/>
    <cellStyle name="Normal 3 10" xfId="493" xr:uid="{00000000-0005-0000-0000-000075030000}"/>
    <cellStyle name="Normal 3 10 2" xfId="494" xr:uid="{00000000-0005-0000-0000-000076030000}"/>
    <cellStyle name="Normal 3 10 2 2" xfId="1176" xr:uid="{00000000-0005-0000-0000-000077030000}"/>
    <cellStyle name="Normal 3 10 3" xfId="495" xr:uid="{00000000-0005-0000-0000-000078030000}"/>
    <cellStyle name="Normal 3 10 4" xfId="496" xr:uid="{00000000-0005-0000-0000-000079030000}"/>
    <cellStyle name="Normal 3 10 5" xfId="497" xr:uid="{00000000-0005-0000-0000-00007A030000}"/>
    <cellStyle name="Normal 3 10 5 2" xfId="1177" xr:uid="{00000000-0005-0000-0000-00007B030000}"/>
    <cellStyle name="Normal 3 11" xfId="498" xr:uid="{00000000-0005-0000-0000-00007C030000}"/>
    <cellStyle name="Normal 3 11 2" xfId="499" xr:uid="{00000000-0005-0000-0000-00007D030000}"/>
    <cellStyle name="Normal 3 11 2 2" xfId="1178" xr:uid="{00000000-0005-0000-0000-00007E030000}"/>
    <cellStyle name="Normal 3 11 3" xfId="500" xr:uid="{00000000-0005-0000-0000-00007F030000}"/>
    <cellStyle name="Normal 3 11 4" xfId="501" xr:uid="{00000000-0005-0000-0000-000080030000}"/>
    <cellStyle name="Normal 3 11 5" xfId="502" xr:uid="{00000000-0005-0000-0000-000081030000}"/>
    <cellStyle name="Normal 3 11 5 2" xfId="1179" xr:uid="{00000000-0005-0000-0000-000082030000}"/>
    <cellStyle name="Normal 3 12" xfId="503" xr:uid="{00000000-0005-0000-0000-000083030000}"/>
    <cellStyle name="Normal 3 12 2" xfId="504" xr:uid="{00000000-0005-0000-0000-000084030000}"/>
    <cellStyle name="Normal 3 12 2 2" xfId="1180" xr:uid="{00000000-0005-0000-0000-000085030000}"/>
    <cellStyle name="Normal 3 12 3" xfId="505" xr:uid="{00000000-0005-0000-0000-000086030000}"/>
    <cellStyle name="Normal 3 12 4" xfId="506" xr:uid="{00000000-0005-0000-0000-000087030000}"/>
    <cellStyle name="Normal 3 12 5" xfId="507" xr:uid="{00000000-0005-0000-0000-000088030000}"/>
    <cellStyle name="Normal 3 12 5 2" xfId="1181" xr:uid="{00000000-0005-0000-0000-000089030000}"/>
    <cellStyle name="Normal 3 13" xfId="508" xr:uid="{00000000-0005-0000-0000-00008A030000}"/>
    <cellStyle name="Normal 3 13 2" xfId="1182" xr:uid="{00000000-0005-0000-0000-00008B030000}"/>
    <cellStyle name="Normal 3 14" xfId="509" xr:uid="{00000000-0005-0000-0000-00008C030000}"/>
    <cellStyle name="Normal 3 14 2" xfId="1183" xr:uid="{00000000-0005-0000-0000-00008D030000}"/>
    <cellStyle name="Normal 3 15" xfId="510" xr:uid="{00000000-0005-0000-0000-00008E030000}"/>
    <cellStyle name="Normal 3 15 2" xfId="1184" xr:uid="{00000000-0005-0000-0000-00008F030000}"/>
    <cellStyle name="Normal 3 16" xfId="511" xr:uid="{00000000-0005-0000-0000-000090030000}"/>
    <cellStyle name="Normal 3 16 2" xfId="1185" xr:uid="{00000000-0005-0000-0000-000091030000}"/>
    <cellStyle name="Normal 3 17" xfId="512" xr:uid="{00000000-0005-0000-0000-000092030000}"/>
    <cellStyle name="Normal 3 17 2" xfId="1186" xr:uid="{00000000-0005-0000-0000-000093030000}"/>
    <cellStyle name="Normal 3 18" xfId="513" xr:uid="{00000000-0005-0000-0000-000094030000}"/>
    <cellStyle name="Normal 3 18 2" xfId="1187" xr:uid="{00000000-0005-0000-0000-000095030000}"/>
    <cellStyle name="Normal 3 19" xfId="514" xr:uid="{00000000-0005-0000-0000-000096030000}"/>
    <cellStyle name="Normal 3 19 2" xfId="1188" xr:uid="{00000000-0005-0000-0000-000097030000}"/>
    <cellStyle name="Normal 3 2" xfId="515" xr:uid="{00000000-0005-0000-0000-000098030000}"/>
    <cellStyle name="Normal 3 2 2" xfId="1189" xr:uid="{00000000-0005-0000-0000-000099030000}"/>
    <cellStyle name="Normal 3 20" xfId="516" xr:uid="{00000000-0005-0000-0000-00009A030000}"/>
    <cellStyle name="Normal 3 20 2" xfId="1190" xr:uid="{00000000-0005-0000-0000-00009B030000}"/>
    <cellStyle name="Normal 3 21" xfId="517" xr:uid="{00000000-0005-0000-0000-00009C030000}"/>
    <cellStyle name="Normal 3 21 2" xfId="1191" xr:uid="{00000000-0005-0000-0000-00009D030000}"/>
    <cellStyle name="Normal 3 22" xfId="518" xr:uid="{00000000-0005-0000-0000-00009E030000}"/>
    <cellStyle name="Normal 3 22 2" xfId="1192" xr:uid="{00000000-0005-0000-0000-00009F030000}"/>
    <cellStyle name="Normal 3 23" xfId="519" xr:uid="{00000000-0005-0000-0000-0000A0030000}"/>
    <cellStyle name="Normal 3 23 2" xfId="1193" xr:uid="{00000000-0005-0000-0000-0000A1030000}"/>
    <cellStyle name="Normal 3 24" xfId="520" xr:uid="{00000000-0005-0000-0000-0000A2030000}"/>
    <cellStyle name="Normal 3 24 2" xfId="1194" xr:uid="{00000000-0005-0000-0000-0000A3030000}"/>
    <cellStyle name="Normal 3 3" xfId="521" xr:uid="{00000000-0005-0000-0000-0000A4030000}"/>
    <cellStyle name="Normal 3 3 2" xfId="522" xr:uid="{00000000-0005-0000-0000-0000A5030000}"/>
    <cellStyle name="Normal 3 3 2 2" xfId="1196" xr:uid="{00000000-0005-0000-0000-0000A6030000}"/>
    <cellStyle name="Normal 3 3 3" xfId="523" xr:uid="{00000000-0005-0000-0000-0000A7030000}"/>
    <cellStyle name="Normal 3 3 4" xfId="1195" xr:uid="{00000000-0005-0000-0000-0000A8030000}"/>
    <cellStyle name="Normal 3 4" xfId="524" xr:uid="{00000000-0005-0000-0000-0000A9030000}"/>
    <cellStyle name="Normal 3 4 2" xfId="525" xr:uid="{00000000-0005-0000-0000-0000AA030000}"/>
    <cellStyle name="Normal 3 4 2 2" xfId="1197" xr:uid="{00000000-0005-0000-0000-0000AB030000}"/>
    <cellStyle name="Normal 3 4 3" xfId="526" xr:uid="{00000000-0005-0000-0000-0000AC030000}"/>
    <cellStyle name="Normal 3 4 4" xfId="527" xr:uid="{00000000-0005-0000-0000-0000AD030000}"/>
    <cellStyle name="Normal 3 4 5" xfId="528" xr:uid="{00000000-0005-0000-0000-0000AE030000}"/>
    <cellStyle name="Normal 3 4 5 2" xfId="1198" xr:uid="{00000000-0005-0000-0000-0000AF030000}"/>
    <cellStyle name="Normal 3 5" xfId="529" xr:uid="{00000000-0005-0000-0000-0000B0030000}"/>
    <cellStyle name="Normal 3 5 2" xfId="530" xr:uid="{00000000-0005-0000-0000-0000B1030000}"/>
    <cellStyle name="Normal 3 5 2 2" xfId="1199" xr:uid="{00000000-0005-0000-0000-0000B2030000}"/>
    <cellStyle name="Normal 3 5 3" xfId="531" xr:uid="{00000000-0005-0000-0000-0000B3030000}"/>
    <cellStyle name="Normal 3 5 4" xfId="532" xr:uid="{00000000-0005-0000-0000-0000B4030000}"/>
    <cellStyle name="Normal 3 5 5" xfId="533" xr:uid="{00000000-0005-0000-0000-0000B5030000}"/>
    <cellStyle name="Normal 3 5 5 2" xfId="1200" xr:uid="{00000000-0005-0000-0000-0000B6030000}"/>
    <cellStyle name="Normal 3 6" xfId="534" xr:uid="{00000000-0005-0000-0000-0000B7030000}"/>
    <cellStyle name="Normal 3 6 2" xfId="535" xr:uid="{00000000-0005-0000-0000-0000B8030000}"/>
    <cellStyle name="Normal 3 6 2 2" xfId="1201" xr:uid="{00000000-0005-0000-0000-0000B9030000}"/>
    <cellStyle name="Normal 3 6 3" xfId="536" xr:uid="{00000000-0005-0000-0000-0000BA030000}"/>
    <cellStyle name="Normal 3 6 4" xfId="537" xr:uid="{00000000-0005-0000-0000-0000BB030000}"/>
    <cellStyle name="Normal 3 6 5" xfId="538" xr:uid="{00000000-0005-0000-0000-0000BC030000}"/>
    <cellStyle name="Normal 3 6 5 2" xfId="1202" xr:uid="{00000000-0005-0000-0000-0000BD030000}"/>
    <cellStyle name="Normal 3 7" xfId="539" xr:uid="{00000000-0005-0000-0000-0000BE030000}"/>
    <cellStyle name="Normal 3 7 2" xfId="540" xr:uid="{00000000-0005-0000-0000-0000BF030000}"/>
    <cellStyle name="Normal 3 7 2 2" xfId="1203" xr:uid="{00000000-0005-0000-0000-0000C0030000}"/>
    <cellStyle name="Normal 3 7 3" xfId="541" xr:uid="{00000000-0005-0000-0000-0000C1030000}"/>
    <cellStyle name="Normal 3 7 4" xfId="542" xr:uid="{00000000-0005-0000-0000-0000C2030000}"/>
    <cellStyle name="Normal 3 7 5" xfId="543" xr:uid="{00000000-0005-0000-0000-0000C3030000}"/>
    <cellStyle name="Normal 3 7 5 2" xfId="1204" xr:uid="{00000000-0005-0000-0000-0000C4030000}"/>
    <cellStyle name="Normal 3 8" xfId="544" xr:uid="{00000000-0005-0000-0000-0000C5030000}"/>
    <cellStyle name="Normal 3 8 2" xfId="545" xr:uid="{00000000-0005-0000-0000-0000C6030000}"/>
    <cellStyle name="Normal 3 8 2 2" xfId="1205" xr:uid="{00000000-0005-0000-0000-0000C7030000}"/>
    <cellStyle name="Normal 3 8 3" xfId="546" xr:uid="{00000000-0005-0000-0000-0000C8030000}"/>
    <cellStyle name="Normal 3 8 4" xfId="547" xr:uid="{00000000-0005-0000-0000-0000C9030000}"/>
    <cellStyle name="Normal 3 8 5" xfId="548" xr:uid="{00000000-0005-0000-0000-0000CA030000}"/>
    <cellStyle name="Normal 3 8 5 2" xfId="1206" xr:uid="{00000000-0005-0000-0000-0000CB030000}"/>
    <cellStyle name="Normal 3 9" xfId="549" xr:uid="{00000000-0005-0000-0000-0000CC030000}"/>
    <cellStyle name="Normal 3 9 2" xfId="550" xr:uid="{00000000-0005-0000-0000-0000CD030000}"/>
    <cellStyle name="Normal 3 9 2 2" xfId="1207" xr:uid="{00000000-0005-0000-0000-0000CE030000}"/>
    <cellStyle name="Normal 3 9 3" xfId="551" xr:uid="{00000000-0005-0000-0000-0000CF030000}"/>
    <cellStyle name="Normal 3 9 4" xfId="552" xr:uid="{00000000-0005-0000-0000-0000D0030000}"/>
    <cellStyle name="Normal 3 9 5" xfId="553" xr:uid="{00000000-0005-0000-0000-0000D1030000}"/>
    <cellStyle name="Normal 3 9 5 2" xfId="1208" xr:uid="{00000000-0005-0000-0000-0000D2030000}"/>
    <cellStyle name="Normal 30" xfId="554" xr:uid="{00000000-0005-0000-0000-0000D3030000}"/>
    <cellStyle name="Normal 30 2" xfId="1209" xr:uid="{00000000-0005-0000-0000-0000D4030000}"/>
    <cellStyle name="Normal 4" xfId="1509" xr:uid="{00000000-0005-0000-0000-0000D5030000}"/>
    <cellStyle name="Normal 4 2" xfId="555" xr:uid="{00000000-0005-0000-0000-0000D6030000}"/>
    <cellStyle name="Normal 4 2 2" xfId="556" xr:uid="{00000000-0005-0000-0000-0000D7030000}"/>
    <cellStyle name="Normal 4 2 2 2" xfId="1211" xr:uid="{00000000-0005-0000-0000-0000D8030000}"/>
    <cellStyle name="Normal 4 2 2 2 2" xfId="1555" xr:uid="{00000000-0005-0000-0000-0000D9030000}"/>
    <cellStyle name="Normal 4 2 2 2 2 2" xfId="1687" xr:uid="{00000000-0005-0000-0000-0000DA030000}"/>
    <cellStyle name="Normal 4 2 2 2 3" xfId="1646" xr:uid="{00000000-0005-0000-0000-0000DB030000}"/>
    <cellStyle name="Normal 4 2 2 3" xfId="1537" xr:uid="{00000000-0005-0000-0000-0000DC030000}"/>
    <cellStyle name="Normal 4 2 2 3 2" xfId="1676" xr:uid="{00000000-0005-0000-0000-0000DD030000}"/>
    <cellStyle name="Normal 4 2 2 4" xfId="1606" xr:uid="{00000000-0005-0000-0000-0000DE030000}"/>
    <cellStyle name="Normal 4 2 2 4 2" xfId="1702" xr:uid="{00000000-0005-0000-0000-0000DF030000}"/>
    <cellStyle name="Normal 4 2 2 5" xfId="1619" xr:uid="{00000000-0005-0000-0000-0000E0030000}"/>
    <cellStyle name="Normal 4 2 3" xfId="1210" xr:uid="{00000000-0005-0000-0000-0000E1030000}"/>
    <cellStyle name="Normal 4 2 3 2" xfId="1554" xr:uid="{00000000-0005-0000-0000-0000E2030000}"/>
    <cellStyle name="Normal 4 2 3 2 2" xfId="1686" xr:uid="{00000000-0005-0000-0000-0000E3030000}"/>
    <cellStyle name="Normal 4 2 3 3" xfId="1645" xr:uid="{00000000-0005-0000-0000-0000E4030000}"/>
    <cellStyle name="Normal 4 2 4" xfId="1536" xr:uid="{00000000-0005-0000-0000-0000E5030000}"/>
    <cellStyle name="Normal 4 2 4 2" xfId="1675" xr:uid="{00000000-0005-0000-0000-0000E6030000}"/>
    <cellStyle name="Normal 4 2 5" xfId="1605" xr:uid="{00000000-0005-0000-0000-0000E7030000}"/>
    <cellStyle name="Normal 4 2 5 2" xfId="1701" xr:uid="{00000000-0005-0000-0000-0000E8030000}"/>
    <cellStyle name="Normal 4 2 6" xfId="1618" xr:uid="{00000000-0005-0000-0000-0000E9030000}"/>
    <cellStyle name="Normal 4 3" xfId="557" xr:uid="{00000000-0005-0000-0000-0000EA030000}"/>
    <cellStyle name="Normal 4 3 2" xfId="1212" xr:uid="{00000000-0005-0000-0000-0000EB030000}"/>
    <cellStyle name="Normal 5" xfId="1508" xr:uid="{00000000-0005-0000-0000-0000EC030000}"/>
    <cellStyle name="Normal 5 10" xfId="558" xr:uid="{00000000-0005-0000-0000-0000ED030000}"/>
    <cellStyle name="Normal 5 10 2" xfId="1213" xr:uid="{00000000-0005-0000-0000-0000EE030000}"/>
    <cellStyle name="Normal 5 11" xfId="559" xr:uid="{00000000-0005-0000-0000-0000EF030000}"/>
    <cellStyle name="Normal 5 11 2" xfId="1214" xr:uid="{00000000-0005-0000-0000-0000F0030000}"/>
    <cellStyle name="Normal 5 12" xfId="560" xr:uid="{00000000-0005-0000-0000-0000F1030000}"/>
    <cellStyle name="Normal 5 12 2" xfId="1215" xr:uid="{00000000-0005-0000-0000-0000F2030000}"/>
    <cellStyle name="Normal 5 13" xfId="561" xr:uid="{00000000-0005-0000-0000-0000F3030000}"/>
    <cellStyle name="Normal 5 13 2" xfId="1216" xr:uid="{00000000-0005-0000-0000-0000F4030000}"/>
    <cellStyle name="Normal 5 14" xfId="562" xr:uid="{00000000-0005-0000-0000-0000F5030000}"/>
    <cellStyle name="Normal 5 14 2" xfId="1217" xr:uid="{00000000-0005-0000-0000-0000F6030000}"/>
    <cellStyle name="Normal 5 15" xfId="563" xr:uid="{00000000-0005-0000-0000-0000F7030000}"/>
    <cellStyle name="Normal 5 15 2" xfId="1218" xr:uid="{00000000-0005-0000-0000-0000F8030000}"/>
    <cellStyle name="Normal 5 16" xfId="564" xr:uid="{00000000-0005-0000-0000-0000F9030000}"/>
    <cellStyle name="Normal 5 16 2" xfId="1219" xr:uid="{00000000-0005-0000-0000-0000FA030000}"/>
    <cellStyle name="Normal 5 17" xfId="565" xr:uid="{00000000-0005-0000-0000-0000FB030000}"/>
    <cellStyle name="Normal 5 17 2" xfId="1220" xr:uid="{00000000-0005-0000-0000-0000FC030000}"/>
    <cellStyle name="Normal 5 18" xfId="566" xr:uid="{00000000-0005-0000-0000-0000FD030000}"/>
    <cellStyle name="Normal 5 18 2" xfId="1221" xr:uid="{00000000-0005-0000-0000-0000FE030000}"/>
    <cellStyle name="Normal 5 19" xfId="567" xr:uid="{00000000-0005-0000-0000-0000FF030000}"/>
    <cellStyle name="Normal 5 19 2" xfId="1222" xr:uid="{00000000-0005-0000-0000-000000040000}"/>
    <cellStyle name="Normal 5 2" xfId="568" xr:uid="{00000000-0005-0000-0000-000001040000}"/>
    <cellStyle name="Normal 5 2 2" xfId="1223" xr:uid="{00000000-0005-0000-0000-000002040000}"/>
    <cellStyle name="Normal 5 20" xfId="569" xr:uid="{00000000-0005-0000-0000-000003040000}"/>
    <cellStyle name="Normal 5 20 2" xfId="1224" xr:uid="{00000000-0005-0000-0000-000004040000}"/>
    <cellStyle name="Normal 5 21" xfId="570" xr:uid="{00000000-0005-0000-0000-000005040000}"/>
    <cellStyle name="Normal 5 21 2" xfId="1225" xr:uid="{00000000-0005-0000-0000-000006040000}"/>
    <cellStyle name="Normal 5 22" xfId="571" xr:uid="{00000000-0005-0000-0000-000007040000}"/>
    <cellStyle name="Normal 5 22 2" xfId="1226" xr:uid="{00000000-0005-0000-0000-000008040000}"/>
    <cellStyle name="Normal 5 23" xfId="572" xr:uid="{00000000-0005-0000-0000-000009040000}"/>
    <cellStyle name="Normal 5 23 2" xfId="1227" xr:uid="{00000000-0005-0000-0000-00000A040000}"/>
    <cellStyle name="Normal 5 24" xfId="573" xr:uid="{00000000-0005-0000-0000-00000B040000}"/>
    <cellStyle name="Normal 5 24 2" xfId="1228" xr:uid="{00000000-0005-0000-0000-00000C040000}"/>
    <cellStyle name="Normal 5 25" xfId="1561" xr:uid="{00000000-0005-0000-0000-00000D040000}"/>
    <cellStyle name="Normal 5 25 2" xfId="1693" xr:uid="{00000000-0005-0000-0000-00000E040000}"/>
    <cellStyle name="Normal 5 26" xfId="1667" xr:uid="{00000000-0005-0000-0000-00000F040000}"/>
    <cellStyle name="Normal 5 3" xfId="574" xr:uid="{00000000-0005-0000-0000-000010040000}"/>
    <cellStyle name="Normal 5 3 2" xfId="575" xr:uid="{00000000-0005-0000-0000-000011040000}"/>
    <cellStyle name="Normal 5 3 2 2" xfId="1230" xr:uid="{00000000-0005-0000-0000-000012040000}"/>
    <cellStyle name="Normal 5 3 3" xfId="576" xr:uid="{00000000-0005-0000-0000-000013040000}"/>
    <cellStyle name="Normal 5 3 4" xfId="1229" xr:uid="{00000000-0005-0000-0000-000014040000}"/>
    <cellStyle name="Normal 5 4" xfId="577" xr:uid="{00000000-0005-0000-0000-000015040000}"/>
    <cellStyle name="Normal 5 4 2" xfId="1231" xr:uid="{00000000-0005-0000-0000-000016040000}"/>
    <cellStyle name="Normal 5 5" xfId="578" xr:uid="{00000000-0005-0000-0000-000017040000}"/>
    <cellStyle name="Normal 5 5 2" xfId="1232" xr:uid="{00000000-0005-0000-0000-000018040000}"/>
    <cellStyle name="Normal 5 6" xfId="579" xr:uid="{00000000-0005-0000-0000-000019040000}"/>
    <cellStyle name="Normal 5 6 2" xfId="1233" xr:uid="{00000000-0005-0000-0000-00001A040000}"/>
    <cellStyle name="Normal 5 7" xfId="580" xr:uid="{00000000-0005-0000-0000-00001B040000}"/>
    <cellStyle name="Normal 5 7 2" xfId="1234" xr:uid="{00000000-0005-0000-0000-00001C040000}"/>
    <cellStyle name="Normal 5 8" xfId="581" xr:uid="{00000000-0005-0000-0000-00001D040000}"/>
    <cellStyle name="Normal 5 8 2" xfId="1235" xr:uid="{00000000-0005-0000-0000-00001E040000}"/>
    <cellStyle name="Normal 5 9" xfId="582" xr:uid="{00000000-0005-0000-0000-00001F040000}"/>
    <cellStyle name="Normal 5 9 2" xfId="1236" xr:uid="{00000000-0005-0000-0000-000020040000}"/>
    <cellStyle name="Normal 6" xfId="1521" xr:uid="{00000000-0005-0000-0000-000021040000}"/>
    <cellStyle name="Normal 6 10" xfId="583" xr:uid="{00000000-0005-0000-0000-000022040000}"/>
    <cellStyle name="Normal 6 10 2" xfId="1237" xr:uid="{00000000-0005-0000-0000-000023040000}"/>
    <cellStyle name="Normal 6 11" xfId="584" xr:uid="{00000000-0005-0000-0000-000024040000}"/>
    <cellStyle name="Normal 6 11 2" xfId="1238" xr:uid="{00000000-0005-0000-0000-000025040000}"/>
    <cellStyle name="Normal 6 12" xfId="585" xr:uid="{00000000-0005-0000-0000-000026040000}"/>
    <cellStyle name="Normal 6 12 2" xfId="1239" xr:uid="{00000000-0005-0000-0000-000027040000}"/>
    <cellStyle name="Normal 6 13" xfId="586" xr:uid="{00000000-0005-0000-0000-000028040000}"/>
    <cellStyle name="Normal 6 13 2" xfId="1240" xr:uid="{00000000-0005-0000-0000-000029040000}"/>
    <cellStyle name="Normal 6 14" xfId="587" xr:uid="{00000000-0005-0000-0000-00002A040000}"/>
    <cellStyle name="Normal 6 14 2" xfId="1241" xr:uid="{00000000-0005-0000-0000-00002B040000}"/>
    <cellStyle name="Normal 6 15" xfId="588" xr:uid="{00000000-0005-0000-0000-00002C040000}"/>
    <cellStyle name="Normal 6 15 2" xfId="1242" xr:uid="{00000000-0005-0000-0000-00002D040000}"/>
    <cellStyle name="Normal 6 16" xfId="589" xr:uid="{00000000-0005-0000-0000-00002E040000}"/>
    <cellStyle name="Normal 6 16 2" xfId="1243" xr:uid="{00000000-0005-0000-0000-00002F040000}"/>
    <cellStyle name="Normal 6 17" xfId="590" xr:uid="{00000000-0005-0000-0000-000030040000}"/>
    <cellStyle name="Normal 6 17 2" xfId="1244" xr:uid="{00000000-0005-0000-0000-000031040000}"/>
    <cellStyle name="Normal 6 18" xfId="591" xr:uid="{00000000-0005-0000-0000-000032040000}"/>
    <cellStyle name="Normal 6 18 2" xfId="1245" xr:uid="{00000000-0005-0000-0000-000033040000}"/>
    <cellStyle name="Normal 6 19" xfId="592" xr:uid="{00000000-0005-0000-0000-000034040000}"/>
    <cellStyle name="Normal 6 19 2" xfId="1246" xr:uid="{00000000-0005-0000-0000-000035040000}"/>
    <cellStyle name="Normal 6 2" xfId="593" xr:uid="{00000000-0005-0000-0000-000036040000}"/>
    <cellStyle name="Normal 6 2 2" xfId="1247" xr:uid="{00000000-0005-0000-0000-000037040000}"/>
    <cellStyle name="Normal 6 20" xfId="594" xr:uid="{00000000-0005-0000-0000-000038040000}"/>
    <cellStyle name="Normal 6 20 2" xfId="1248" xr:uid="{00000000-0005-0000-0000-000039040000}"/>
    <cellStyle name="Normal 6 21" xfId="595" xr:uid="{00000000-0005-0000-0000-00003A040000}"/>
    <cellStyle name="Normal 6 21 2" xfId="1249" xr:uid="{00000000-0005-0000-0000-00003B040000}"/>
    <cellStyle name="Normal 6 22" xfId="596" xr:uid="{00000000-0005-0000-0000-00003C040000}"/>
    <cellStyle name="Normal 6 22 2" xfId="1250" xr:uid="{00000000-0005-0000-0000-00003D040000}"/>
    <cellStyle name="Normal 6 23" xfId="597" xr:uid="{00000000-0005-0000-0000-00003E040000}"/>
    <cellStyle name="Normal 6 23 2" xfId="1251" xr:uid="{00000000-0005-0000-0000-00003F040000}"/>
    <cellStyle name="Normal 6 24" xfId="598" xr:uid="{00000000-0005-0000-0000-000040040000}"/>
    <cellStyle name="Normal 6 24 2" xfId="1252" xr:uid="{00000000-0005-0000-0000-000041040000}"/>
    <cellStyle name="Normal 6 3" xfId="599" xr:uid="{00000000-0005-0000-0000-000042040000}"/>
    <cellStyle name="Normal 6 3 2" xfId="600" xr:uid="{00000000-0005-0000-0000-000043040000}"/>
    <cellStyle name="Normal 6 3 2 2" xfId="1254" xr:uid="{00000000-0005-0000-0000-000044040000}"/>
    <cellStyle name="Normal 6 3 3" xfId="601" xr:uid="{00000000-0005-0000-0000-000045040000}"/>
    <cellStyle name="Normal 6 3 4" xfId="1253" xr:uid="{00000000-0005-0000-0000-000046040000}"/>
    <cellStyle name="Normal 6 4" xfId="602" xr:uid="{00000000-0005-0000-0000-000047040000}"/>
    <cellStyle name="Normal 6 4 2" xfId="1255" xr:uid="{00000000-0005-0000-0000-000048040000}"/>
    <cellStyle name="Normal 6 5" xfId="603" xr:uid="{00000000-0005-0000-0000-000049040000}"/>
    <cellStyle name="Normal 6 5 2" xfId="1256" xr:uid="{00000000-0005-0000-0000-00004A040000}"/>
    <cellStyle name="Normal 6 6" xfId="604" xr:uid="{00000000-0005-0000-0000-00004B040000}"/>
    <cellStyle name="Normal 6 6 2" xfId="1257" xr:uid="{00000000-0005-0000-0000-00004C040000}"/>
    <cellStyle name="Normal 6 7" xfId="605" xr:uid="{00000000-0005-0000-0000-00004D040000}"/>
    <cellStyle name="Normal 6 7 2" xfId="1258" xr:uid="{00000000-0005-0000-0000-00004E040000}"/>
    <cellStyle name="Normal 6 8" xfId="606" xr:uid="{00000000-0005-0000-0000-00004F040000}"/>
    <cellStyle name="Normal 6 8 2" xfId="1259" xr:uid="{00000000-0005-0000-0000-000050040000}"/>
    <cellStyle name="Normal 6 9" xfId="607" xr:uid="{00000000-0005-0000-0000-000051040000}"/>
    <cellStyle name="Normal 6 9 2" xfId="1260" xr:uid="{00000000-0005-0000-0000-000052040000}"/>
    <cellStyle name="Normal 7 10" xfId="608" xr:uid="{00000000-0005-0000-0000-000053040000}"/>
    <cellStyle name="Normal 7 10 2" xfId="1261" xr:uid="{00000000-0005-0000-0000-000054040000}"/>
    <cellStyle name="Normal 7 11" xfId="609" xr:uid="{00000000-0005-0000-0000-000055040000}"/>
    <cellStyle name="Normal 7 11 2" xfId="1262" xr:uid="{00000000-0005-0000-0000-000056040000}"/>
    <cellStyle name="Normal 7 12" xfId="610" xr:uid="{00000000-0005-0000-0000-000057040000}"/>
    <cellStyle name="Normal 7 12 2" xfId="1263" xr:uid="{00000000-0005-0000-0000-000058040000}"/>
    <cellStyle name="Normal 7 13" xfId="611" xr:uid="{00000000-0005-0000-0000-000059040000}"/>
    <cellStyle name="Normal 7 13 2" xfId="1264" xr:uid="{00000000-0005-0000-0000-00005A040000}"/>
    <cellStyle name="Normal 7 14" xfId="612" xr:uid="{00000000-0005-0000-0000-00005B040000}"/>
    <cellStyle name="Normal 7 14 2" xfId="1265" xr:uid="{00000000-0005-0000-0000-00005C040000}"/>
    <cellStyle name="Normal 7 15" xfId="613" xr:uid="{00000000-0005-0000-0000-00005D040000}"/>
    <cellStyle name="Normal 7 15 2" xfId="1266" xr:uid="{00000000-0005-0000-0000-00005E040000}"/>
    <cellStyle name="Normal 7 16" xfId="614" xr:uid="{00000000-0005-0000-0000-00005F040000}"/>
    <cellStyle name="Normal 7 16 2" xfId="1267" xr:uid="{00000000-0005-0000-0000-000060040000}"/>
    <cellStyle name="Normal 7 17" xfId="615" xr:uid="{00000000-0005-0000-0000-000061040000}"/>
    <cellStyle name="Normal 7 17 2" xfId="1268" xr:uid="{00000000-0005-0000-0000-000062040000}"/>
    <cellStyle name="Normal 7 18" xfId="616" xr:uid="{00000000-0005-0000-0000-000063040000}"/>
    <cellStyle name="Normal 7 18 2" xfId="1269" xr:uid="{00000000-0005-0000-0000-000064040000}"/>
    <cellStyle name="Normal 7 19" xfId="617" xr:uid="{00000000-0005-0000-0000-000065040000}"/>
    <cellStyle name="Normal 7 19 2" xfId="1270" xr:uid="{00000000-0005-0000-0000-000066040000}"/>
    <cellStyle name="Normal 7 2" xfId="618" xr:uid="{00000000-0005-0000-0000-000067040000}"/>
    <cellStyle name="Normal 7 2 2" xfId="1271" xr:uid="{00000000-0005-0000-0000-000068040000}"/>
    <cellStyle name="Normal 7 20" xfId="619" xr:uid="{00000000-0005-0000-0000-000069040000}"/>
    <cellStyle name="Normal 7 20 2" xfId="1272" xr:uid="{00000000-0005-0000-0000-00006A040000}"/>
    <cellStyle name="Normal 7 21" xfId="620" xr:uid="{00000000-0005-0000-0000-00006B040000}"/>
    <cellStyle name="Normal 7 21 2" xfId="1273" xr:uid="{00000000-0005-0000-0000-00006C040000}"/>
    <cellStyle name="Normal 7 22" xfId="621" xr:uid="{00000000-0005-0000-0000-00006D040000}"/>
    <cellStyle name="Normal 7 22 2" xfId="1274" xr:uid="{00000000-0005-0000-0000-00006E040000}"/>
    <cellStyle name="Normal 7 23" xfId="622" xr:uid="{00000000-0005-0000-0000-00006F040000}"/>
    <cellStyle name="Normal 7 23 2" xfId="1275" xr:uid="{00000000-0005-0000-0000-000070040000}"/>
    <cellStyle name="Normal 7 24" xfId="623" xr:uid="{00000000-0005-0000-0000-000071040000}"/>
    <cellStyle name="Normal 7 24 2" xfId="1276" xr:uid="{00000000-0005-0000-0000-000072040000}"/>
    <cellStyle name="Normal 7 3" xfId="624" xr:uid="{00000000-0005-0000-0000-000073040000}"/>
    <cellStyle name="Normal 7 3 2" xfId="1277" xr:uid="{00000000-0005-0000-0000-000074040000}"/>
    <cellStyle name="Normal 7 4" xfId="625" xr:uid="{00000000-0005-0000-0000-000075040000}"/>
    <cellStyle name="Normal 7 4 2" xfId="1278" xr:uid="{00000000-0005-0000-0000-000076040000}"/>
    <cellStyle name="Normal 7 5" xfId="626" xr:uid="{00000000-0005-0000-0000-000077040000}"/>
    <cellStyle name="Normal 7 5 2" xfId="1279" xr:uid="{00000000-0005-0000-0000-000078040000}"/>
    <cellStyle name="Normal 7 6" xfId="627" xr:uid="{00000000-0005-0000-0000-000079040000}"/>
    <cellStyle name="Normal 7 6 2" xfId="1280" xr:uid="{00000000-0005-0000-0000-00007A040000}"/>
    <cellStyle name="Normal 7 7" xfId="628" xr:uid="{00000000-0005-0000-0000-00007B040000}"/>
    <cellStyle name="Normal 7 7 2" xfId="1281" xr:uid="{00000000-0005-0000-0000-00007C040000}"/>
    <cellStyle name="Normal 7 8" xfId="629" xr:uid="{00000000-0005-0000-0000-00007D040000}"/>
    <cellStyle name="Normal 7 8 2" xfId="1282" xr:uid="{00000000-0005-0000-0000-00007E040000}"/>
    <cellStyle name="Normal 7 9" xfId="630" xr:uid="{00000000-0005-0000-0000-00007F040000}"/>
    <cellStyle name="Normal 7 9 2" xfId="1283" xr:uid="{00000000-0005-0000-0000-000080040000}"/>
    <cellStyle name="Normal 8" xfId="1524" xr:uid="{00000000-0005-0000-0000-000081040000}"/>
    <cellStyle name="Normal 8 10" xfId="631" xr:uid="{00000000-0005-0000-0000-000082040000}"/>
    <cellStyle name="Normal 8 10 2" xfId="1284" xr:uid="{00000000-0005-0000-0000-000083040000}"/>
    <cellStyle name="Normal 8 11" xfId="632" xr:uid="{00000000-0005-0000-0000-000084040000}"/>
    <cellStyle name="Normal 8 11 2" xfId="1285" xr:uid="{00000000-0005-0000-0000-000085040000}"/>
    <cellStyle name="Normal 8 12" xfId="633" xr:uid="{00000000-0005-0000-0000-000086040000}"/>
    <cellStyle name="Normal 8 12 2" xfId="1286" xr:uid="{00000000-0005-0000-0000-000087040000}"/>
    <cellStyle name="Normal 8 13" xfId="634" xr:uid="{00000000-0005-0000-0000-000088040000}"/>
    <cellStyle name="Normal 8 13 2" xfId="1287" xr:uid="{00000000-0005-0000-0000-000089040000}"/>
    <cellStyle name="Normal 8 14" xfId="635" xr:uid="{00000000-0005-0000-0000-00008A040000}"/>
    <cellStyle name="Normal 8 14 2" xfId="1288" xr:uid="{00000000-0005-0000-0000-00008B040000}"/>
    <cellStyle name="Normal 8 15" xfId="636" xr:uid="{00000000-0005-0000-0000-00008C040000}"/>
    <cellStyle name="Normal 8 15 2" xfId="1289" xr:uid="{00000000-0005-0000-0000-00008D040000}"/>
    <cellStyle name="Normal 8 16" xfId="637" xr:uid="{00000000-0005-0000-0000-00008E040000}"/>
    <cellStyle name="Normal 8 16 2" xfId="1290" xr:uid="{00000000-0005-0000-0000-00008F040000}"/>
    <cellStyle name="Normal 8 17" xfId="638" xr:uid="{00000000-0005-0000-0000-000090040000}"/>
    <cellStyle name="Normal 8 17 2" xfId="1291" xr:uid="{00000000-0005-0000-0000-000091040000}"/>
    <cellStyle name="Normal 8 18" xfId="639" xr:uid="{00000000-0005-0000-0000-000092040000}"/>
    <cellStyle name="Normal 8 18 2" xfId="1292" xr:uid="{00000000-0005-0000-0000-000093040000}"/>
    <cellStyle name="Normal 8 19" xfId="640" xr:uid="{00000000-0005-0000-0000-000094040000}"/>
    <cellStyle name="Normal 8 19 2" xfId="1293" xr:uid="{00000000-0005-0000-0000-000095040000}"/>
    <cellStyle name="Normal 8 2" xfId="641" xr:uid="{00000000-0005-0000-0000-000096040000}"/>
    <cellStyle name="Normal 8 2 2" xfId="1294" xr:uid="{00000000-0005-0000-0000-000097040000}"/>
    <cellStyle name="Normal 8 20" xfId="642" xr:uid="{00000000-0005-0000-0000-000098040000}"/>
    <cellStyle name="Normal 8 20 2" xfId="1295" xr:uid="{00000000-0005-0000-0000-000099040000}"/>
    <cellStyle name="Normal 8 21" xfId="643" xr:uid="{00000000-0005-0000-0000-00009A040000}"/>
    <cellStyle name="Normal 8 21 2" xfId="1296" xr:uid="{00000000-0005-0000-0000-00009B040000}"/>
    <cellStyle name="Normal 8 22" xfId="644" xr:uid="{00000000-0005-0000-0000-00009C040000}"/>
    <cellStyle name="Normal 8 22 2" xfId="1297" xr:uid="{00000000-0005-0000-0000-00009D040000}"/>
    <cellStyle name="Normal 8 23" xfId="645" xr:uid="{00000000-0005-0000-0000-00009E040000}"/>
    <cellStyle name="Normal 8 23 2" xfId="1298" xr:uid="{00000000-0005-0000-0000-00009F040000}"/>
    <cellStyle name="Normal 8 24" xfId="646" xr:uid="{00000000-0005-0000-0000-0000A0040000}"/>
    <cellStyle name="Normal 8 24 2" xfId="1299" xr:uid="{00000000-0005-0000-0000-0000A1040000}"/>
    <cellStyle name="Normal 8 3" xfId="647" xr:uid="{00000000-0005-0000-0000-0000A2040000}"/>
    <cellStyle name="Normal 8 3 2" xfId="1300" xr:uid="{00000000-0005-0000-0000-0000A3040000}"/>
    <cellStyle name="Normal 8 4" xfId="648" xr:uid="{00000000-0005-0000-0000-0000A4040000}"/>
    <cellStyle name="Normal 8 4 2" xfId="1301" xr:uid="{00000000-0005-0000-0000-0000A5040000}"/>
    <cellStyle name="Normal 8 5" xfId="649" xr:uid="{00000000-0005-0000-0000-0000A6040000}"/>
    <cellStyle name="Normal 8 5 2" xfId="1302" xr:uid="{00000000-0005-0000-0000-0000A7040000}"/>
    <cellStyle name="Normal 8 6" xfId="650" xr:uid="{00000000-0005-0000-0000-0000A8040000}"/>
    <cellStyle name="Normal 8 6 2" xfId="1303" xr:uid="{00000000-0005-0000-0000-0000A9040000}"/>
    <cellStyle name="Normal 8 7" xfId="651" xr:uid="{00000000-0005-0000-0000-0000AA040000}"/>
    <cellStyle name="Normal 8 7 2" xfId="1304" xr:uid="{00000000-0005-0000-0000-0000AB040000}"/>
    <cellStyle name="Normal 8 8" xfId="652" xr:uid="{00000000-0005-0000-0000-0000AC040000}"/>
    <cellStyle name="Normal 8 8 2" xfId="1305" xr:uid="{00000000-0005-0000-0000-0000AD040000}"/>
    <cellStyle name="Normal 8 9" xfId="653" xr:uid="{00000000-0005-0000-0000-0000AE040000}"/>
    <cellStyle name="Normal 8 9 2" xfId="1306" xr:uid="{00000000-0005-0000-0000-0000AF040000}"/>
    <cellStyle name="Normal 9 10" xfId="654" xr:uid="{00000000-0005-0000-0000-0000B0040000}"/>
    <cellStyle name="Normal 9 10 2" xfId="1307" xr:uid="{00000000-0005-0000-0000-0000B1040000}"/>
    <cellStyle name="Normal 9 11" xfId="655" xr:uid="{00000000-0005-0000-0000-0000B2040000}"/>
    <cellStyle name="Normal 9 11 2" xfId="1308" xr:uid="{00000000-0005-0000-0000-0000B3040000}"/>
    <cellStyle name="Normal 9 12" xfId="656" xr:uid="{00000000-0005-0000-0000-0000B4040000}"/>
    <cellStyle name="Normal 9 12 2" xfId="1309" xr:uid="{00000000-0005-0000-0000-0000B5040000}"/>
    <cellStyle name="Normal 9 13" xfId="657" xr:uid="{00000000-0005-0000-0000-0000B6040000}"/>
    <cellStyle name="Normal 9 13 2" xfId="1310" xr:uid="{00000000-0005-0000-0000-0000B7040000}"/>
    <cellStyle name="Normal 9 14" xfId="658" xr:uid="{00000000-0005-0000-0000-0000B8040000}"/>
    <cellStyle name="Normal 9 14 2" xfId="1311" xr:uid="{00000000-0005-0000-0000-0000B9040000}"/>
    <cellStyle name="Normal 9 15" xfId="659" xr:uid="{00000000-0005-0000-0000-0000BA040000}"/>
    <cellStyle name="Normal 9 15 2" xfId="1312" xr:uid="{00000000-0005-0000-0000-0000BB040000}"/>
    <cellStyle name="Normal 9 16" xfId="660" xr:uid="{00000000-0005-0000-0000-0000BC040000}"/>
    <cellStyle name="Normal 9 16 2" xfId="1313" xr:uid="{00000000-0005-0000-0000-0000BD040000}"/>
    <cellStyle name="Normal 9 17" xfId="661" xr:uid="{00000000-0005-0000-0000-0000BE040000}"/>
    <cellStyle name="Normal 9 17 2" xfId="1314" xr:uid="{00000000-0005-0000-0000-0000BF040000}"/>
    <cellStyle name="Normal 9 18" xfId="662" xr:uid="{00000000-0005-0000-0000-0000C0040000}"/>
    <cellStyle name="Normal 9 18 2" xfId="1315" xr:uid="{00000000-0005-0000-0000-0000C1040000}"/>
    <cellStyle name="Normal 9 19" xfId="663" xr:uid="{00000000-0005-0000-0000-0000C2040000}"/>
    <cellStyle name="Normal 9 19 2" xfId="1316" xr:uid="{00000000-0005-0000-0000-0000C3040000}"/>
    <cellStyle name="Normal 9 2" xfId="664" xr:uid="{00000000-0005-0000-0000-0000C4040000}"/>
    <cellStyle name="Normal 9 2 2" xfId="1317" xr:uid="{00000000-0005-0000-0000-0000C5040000}"/>
    <cellStyle name="Normal 9 20" xfId="665" xr:uid="{00000000-0005-0000-0000-0000C6040000}"/>
    <cellStyle name="Normal 9 20 2" xfId="1318" xr:uid="{00000000-0005-0000-0000-0000C7040000}"/>
    <cellStyle name="Normal 9 21" xfId="666" xr:uid="{00000000-0005-0000-0000-0000C8040000}"/>
    <cellStyle name="Normal 9 21 2" xfId="1319" xr:uid="{00000000-0005-0000-0000-0000C9040000}"/>
    <cellStyle name="Normal 9 22" xfId="667" xr:uid="{00000000-0005-0000-0000-0000CA040000}"/>
    <cellStyle name="Normal 9 22 2" xfId="1320" xr:uid="{00000000-0005-0000-0000-0000CB040000}"/>
    <cellStyle name="Normal 9 23" xfId="668" xr:uid="{00000000-0005-0000-0000-0000CC040000}"/>
    <cellStyle name="Normal 9 23 2" xfId="1321" xr:uid="{00000000-0005-0000-0000-0000CD040000}"/>
    <cellStyle name="Normal 9 24" xfId="669" xr:uid="{00000000-0005-0000-0000-0000CE040000}"/>
    <cellStyle name="Normal 9 24 2" xfId="1322" xr:uid="{00000000-0005-0000-0000-0000CF040000}"/>
    <cellStyle name="Normal 9 3" xfId="670" xr:uid="{00000000-0005-0000-0000-0000D0040000}"/>
    <cellStyle name="Normal 9 3 2" xfId="1323" xr:uid="{00000000-0005-0000-0000-0000D1040000}"/>
    <cellStyle name="Normal 9 4" xfId="671" xr:uid="{00000000-0005-0000-0000-0000D2040000}"/>
    <cellStyle name="Normal 9 4 2" xfId="1324" xr:uid="{00000000-0005-0000-0000-0000D3040000}"/>
    <cellStyle name="Normal 9 5" xfId="672" xr:uid="{00000000-0005-0000-0000-0000D4040000}"/>
    <cellStyle name="Normal 9 5 2" xfId="1325" xr:uid="{00000000-0005-0000-0000-0000D5040000}"/>
    <cellStyle name="Normal 9 6" xfId="673" xr:uid="{00000000-0005-0000-0000-0000D6040000}"/>
    <cellStyle name="Normal 9 6 2" xfId="1326" xr:uid="{00000000-0005-0000-0000-0000D7040000}"/>
    <cellStyle name="Normal 9 7" xfId="674" xr:uid="{00000000-0005-0000-0000-0000D8040000}"/>
    <cellStyle name="Normal 9 7 2" xfId="1327" xr:uid="{00000000-0005-0000-0000-0000D9040000}"/>
    <cellStyle name="Normal 9 8" xfId="675" xr:uid="{00000000-0005-0000-0000-0000DA040000}"/>
    <cellStyle name="Normal 9 8 2" xfId="1328" xr:uid="{00000000-0005-0000-0000-0000DB040000}"/>
    <cellStyle name="Normal 9 9" xfId="676" xr:uid="{00000000-0005-0000-0000-0000DC040000}"/>
    <cellStyle name="Normal 9 9 2" xfId="1329" xr:uid="{00000000-0005-0000-0000-0000DD040000}"/>
    <cellStyle name="NORMAL1" xfId="677" xr:uid="{00000000-0005-0000-0000-0000DE040000}"/>
    <cellStyle name="Percent 12" xfId="678" xr:uid="{00000000-0005-0000-0000-0000DF040000}"/>
    <cellStyle name="Percent 12 10" xfId="679" xr:uid="{00000000-0005-0000-0000-0000E0040000}"/>
    <cellStyle name="Percent 12 10 2" xfId="1331" xr:uid="{00000000-0005-0000-0000-0000E1040000}"/>
    <cellStyle name="Percent 12 11" xfId="680" xr:uid="{00000000-0005-0000-0000-0000E2040000}"/>
    <cellStyle name="Percent 12 11 2" xfId="1332" xr:uid="{00000000-0005-0000-0000-0000E3040000}"/>
    <cellStyle name="Percent 12 12" xfId="681" xr:uid="{00000000-0005-0000-0000-0000E4040000}"/>
    <cellStyle name="Percent 12 12 2" xfId="1333" xr:uid="{00000000-0005-0000-0000-0000E5040000}"/>
    <cellStyle name="Percent 12 13" xfId="682" xr:uid="{00000000-0005-0000-0000-0000E6040000}"/>
    <cellStyle name="Percent 12 13 2" xfId="1334" xr:uid="{00000000-0005-0000-0000-0000E7040000}"/>
    <cellStyle name="Percent 12 14" xfId="683" xr:uid="{00000000-0005-0000-0000-0000E8040000}"/>
    <cellStyle name="Percent 12 14 2" xfId="1335" xr:uid="{00000000-0005-0000-0000-0000E9040000}"/>
    <cellStyle name="Percent 12 15" xfId="684" xr:uid="{00000000-0005-0000-0000-0000EA040000}"/>
    <cellStyle name="Percent 12 15 2" xfId="1336" xr:uid="{00000000-0005-0000-0000-0000EB040000}"/>
    <cellStyle name="Percent 12 16" xfId="685" xr:uid="{00000000-0005-0000-0000-0000EC040000}"/>
    <cellStyle name="Percent 12 16 2" xfId="1337" xr:uid="{00000000-0005-0000-0000-0000ED040000}"/>
    <cellStyle name="Percent 12 17" xfId="686" xr:uid="{00000000-0005-0000-0000-0000EE040000}"/>
    <cellStyle name="Percent 12 17 2" xfId="1338" xr:uid="{00000000-0005-0000-0000-0000EF040000}"/>
    <cellStyle name="Percent 12 18" xfId="687" xr:uid="{00000000-0005-0000-0000-0000F0040000}"/>
    <cellStyle name="Percent 12 18 2" xfId="1339" xr:uid="{00000000-0005-0000-0000-0000F1040000}"/>
    <cellStyle name="Percent 12 19" xfId="688" xr:uid="{00000000-0005-0000-0000-0000F2040000}"/>
    <cellStyle name="Percent 12 19 2" xfId="1340" xr:uid="{00000000-0005-0000-0000-0000F3040000}"/>
    <cellStyle name="Percent 12 2" xfId="689" xr:uid="{00000000-0005-0000-0000-0000F4040000}"/>
    <cellStyle name="Percent 12 2 2" xfId="690" xr:uid="{00000000-0005-0000-0000-0000F5040000}"/>
    <cellStyle name="Percent 12 2 2 2" xfId="1342" xr:uid="{00000000-0005-0000-0000-0000F6040000}"/>
    <cellStyle name="Percent 12 2 3" xfId="1341" xr:uid="{00000000-0005-0000-0000-0000F7040000}"/>
    <cellStyle name="Percent 12 20" xfId="691" xr:uid="{00000000-0005-0000-0000-0000F8040000}"/>
    <cellStyle name="Percent 12 20 2" xfId="1343" xr:uid="{00000000-0005-0000-0000-0000F9040000}"/>
    <cellStyle name="Percent 12 21" xfId="692" xr:uid="{00000000-0005-0000-0000-0000FA040000}"/>
    <cellStyle name="Percent 12 21 2" xfId="1344" xr:uid="{00000000-0005-0000-0000-0000FB040000}"/>
    <cellStyle name="Percent 12 22" xfId="693" xr:uid="{00000000-0005-0000-0000-0000FC040000}"/>
    <cellStyle name="Percent 12 22 2" xfId="1345" xr:uid="{00000000-0005-0000-0000-0000FD040000}"/>
    <cellStyle name="Percent 12 23" xfId="694" xr:uid="{00000000-0005-0000-0000-0000FE040000}"/>
    <cellStyle name="Percent 12 23 2" xfId="1346" xr:uid="{00000000-0005-0000-0000-0000FF040000}"/>
    <cellStyle name="Percent 12 24" xfId="695" xr:uid="{00000000-0005-0000-0000-000000050000}"/>
    <cellStyle name="Percent 12 24 2" xfId="1347" xr:uid="{00000000-0005-0000-0000-000001050000}"/>
    <cellStyle name="Percent 12 25" xfId="696" xr:uid="{00000000-0005-0000-0000-000002050000}"/>
    <cellStyle name="Percent 12 25 2" xfId="1348" xr:uid="{00000000-0005-0000-0000-000003050000}"/>
    <cellStyle name="Percent 12 26" xfId="697" xr:uid="{00000000-0005-0000-0000-000004050000}"/>
    <cellStyle name="Percent 12 26 2" xfId="1349" xr:uid="{00000000-0005-0000-0000-000005050000}"/>
    <cellStyle name="Percent 12 27" xfId="698" xr:uid="{00000000-0005-0000-0000-000006050000}"/>
    <cellStyle name="Percent 12 27 2" xfId="1350" xr:uid="{00000000-0005-0000-0000-000007050000}"/>
    <cellStyle name="Percent 12 28" xfId="699" xr:uid="{00000000-0005-0000-0000-000008050000}"/>
    <cellStyle name="Percent 12 28 2" xfId="1351" xr:uid="{00000000-0005-0000-0000-000009050000}"/>
    <cellStyle name="Percent 12 29" xfId="1330" xr:uid="{00000000-0005-0000-0000-00000A050000}"/>
    <cellStyle name="Percent 12 3" xfId="700" xr:uid="{00000000-0005-0000-0000-00000B050000}"/>
    <cellStyle name="Percent 12 3 10" xfId="701" xr:uid="{00000000-0005-0000-0000-00000C050000}"/>
    <cellStyle name="Percent 12 3 10 2" xfId="1353" xr:uid="{00000000-0005-0000-0000-00000D050000}"/>
    <cellStyle name="Percent 12 3 11" xfId="702" xr:uid="{00000000-0005-0000-0000-00000E050000}"/>
    <cellStyle name="Percent 12 3 11 2" xfId="1354" xr:uid="{00000000-0005-0000-0000-00000F050000}"/>
    <cellStyle name="Percent 12 3 12" xfId="703" xr:uid="{00000000-0005-0000-0000-000010050000}"/>
    <cellStyle name="Percent 12 3 12 2" xfId="1355" xr:uid="{00000000-0005-0000-0000-000011050000}"/>
    <cellStyle name="Percent 12 3 13" xfId="704" xr:uid="{00000000-0005-0000-0000-000012050000}"/>
    <cellStyle name="Percent 12 3 13 2" xfId="1356" xr:uid="{00000000-0005-0000-0000-000013050000}"/>
    <cellStyle name="Percent 12 3 14" xfId="705" xr:uid="{00000000-0005-0000-0000-000014050000}"/>
    <cellStyle name="Percent 12 3 14 2" xfId="1357" xr:uid="{00000000-0005-0000-0000-000015050000}"/>
    <cellStyle name="Percent 12 3 15" xfId="706" xr:uid="{00000000-0005-0000-0000-000016050000}"/>
    <cellStyle name="Percent 12 3 15 2" xfId="1358" xr:uid="{00000000-0005-0000-0000-000017050000}"/>
    <cellStyle name="Percent 12 3 16" xfId="707" xr:uid="{00000000-0005-0000-0000-000018050000}"/>
    <cellStyle name="Percent 12 3 16 2" xfId="1359" xr:uid="{00000000-0005-0000-0000-000019050000}"/>
    <cellStyle name="Percent 12 3 17" xfId="708" xr:uid="{00000000-0005-0000-0000-00001A050000}"/>
    <cellStyle name="Percent 12 3 17 2" xfId="1360" xr:uid="{00000000-0005-0000-0000-00001B050000}"/>
    <cellStyle name="Percent 12 3 18" xfId="709" xr:uid="{00000000-0005-0000-0000-00001C050000}"/>
    <cellStyle name="Percent 12 3 18 2" xfId="1361" xr:uid="{00000000-0005-0000-0000-00001D050000}"/>
    <cellStyle name="Percent 12 3 19" xfId="710" xr:uid="{00000000-0005-0000-0000-00001E050000}"/>
    <cellStyle name="Percent 12 3 19 2" xfId="1362" xr:uid="{00000000-0005-0000-0000-00001F050000}"/>
    <cellStyle name="Percent 12 3 2" xfId="711" xr:uid="{00000000-0005-0000-0000-000020050000}"/>
    <cellStyle name="Percent 12 3 2 2" xfId="1363" xr:uid="{00000000-0005-0000-0000-000021050000}"/>
    <cellStyle name="Percent 12 3 20" xfId="712" xr:uid="{00000000-0005-0000-0000-000022050000}"/>
    <cellStyle name="Percent 12 3 20 2" xfId="1364" xr:uid="{00000000-0005-0000-0000-000023050000}"/>
    <cellStyle name="Percent 12 3 21" xfId="713" xr:uid="{00000000-0005-0000-0000-000024050000}"/>
    <cellStyle name="Percent 12 3 21 2" xfId="1365" xr:uid="{00000000-0005-0000-0000-000025050000}"/>
    <cellStyle name="Percent 12 3 22" xfId="714" xr:uid="{00000000-0005-0000-0000-000026050000}"/>
    <cellStyle name="Percent 12 3 22 2" xfId="1366" xr:uid="{00000000-0005-0000-0000-000027050000}"/>
    <cellStyle name="Percent 12 3 23" xfId="715" xr:uid="{00000000-0005-0000-0000-000028050000}"/>
    <cellStyle name="Percent 12 3 23 2" xfId="1367" xr:uid="{00000000-0005-0000-0000-000029050000}"/>
    <cellStyle name="Percent 12 3 24" xfId="716" xr:uid="{00000000-0005-0000-0000-00002A050000}"/>
    <cellStyle name="Percent 12 3 24 2" xfId="1368" xr:uid="{00000000-0005-0000-0000-00002B050000}"/>
    <cellStyle name="Percent 12 3 25" xfId="717" xr:uid="{00000000-0005-0000-0000-00002C050000}"/>
    <cellStyle name="Percent 12 3 25 2" xfId="1369" xr:uid="{00000000-0005-0000-0000-00002D050000}"/>
    <cellStyle name="Percent 12 3 26" xfId="718" xr:uid="{00000000-0005-0000-0000-00002E050000}"/>
    <cellStyle name="Percent 12 3 26 2" xfId="1370" xr:uid="{00000000-0005-0000-0000-00002F050000}"/>
    <cellStyle name="Percent 12 3 27" xfId="1352" xr:uid="{00000000-0005-0000-0000-000030050000}"/>
    <cellStyle name="Percent 12 3 3" xfId="719" xr:uid="{00000000-0005-0000-0000-000031050000}"/>
    <cellStyle name="Percent 12 3 3 2" xfId="1371" xr:uid="{00000000-0005-0000-0000-000032050000}"/>
    <cellStyle name="Percent 12 3 4" xfId="720" xr:uid="{00000000-0005-0000-0000-000033050000}"/>
    <cellStyle name="Percent 12 3 4 2" xfId="721" xr:uid="{00000000-0005-0000-0000-000034050000}"/>
    <cellStyle name="Percent 12 3 4 2 2" xfId="1373" xr:uid="{00000000-0005-0000-0000-000035050000}"/>
    <cellStyle name="Percent 12 3 4 3" xfId="722" xr:uid="{00000000-0005-0000-0000-000036050000}"/>
    <cellStyle name="Percent 12 3 4 3 2" xfId="723" xr:uid="{00000000-0005-0000-0000-000037050000}"/>
    <cellStyle name="Percent 12 3 4 3 2 2" xfId="1375" xr:uid="{00000000-0005-0000-0000-000038050000}"/>
    <cellStyle name="Percent 12 3 4 3 2 2 2" xfId="1648" xr:uid="{00000000-0005-0000-0000-000039050000}"/>
    <cellStyle name="Percent 12 3 4 3 2 3" xfId="1538" xr:uid="{00000000-0005-0000-0000-00003A050000}"/>
    <cellStyle name="Percent 12 3 4 3 3" xfId="724" xr:uid="{00000000-0005-0000-0000-00003B050000}"/>
    <cellStyle name="Percent 12 3 4 3 3 2" xfId="1376" xr:uid="{00000000-0005-0000-0000-00003C050000}"/>
    <cellStyle name="Percent 12 3 4 3 3 2 2" xfId="1649" xr:uid="{00000000-0005-0000-0000-00003D050000}"/>
    <cellStyle name="Percent 12 3 4 3 3 3" xfId="1539" xr:uid="{00000000-0005-0000-0000-00003E050000}"/>
    <cellStyle name="Percent 12 3 4 3 4" xfId="1374" xr:uid="{00000000-0005-0000-0000-00003F050000}"/>
    <cellStyle name="Percent 12 3 4 4" xfId="725" xr:uid="{00000000-0005-0000-0000-000040050000}"/>
    <cellStyle name="Percent 12 3 4 4 2" xfId="1377" xr:uid="{00000000-0005-0000-0000-000041050000}"/>
    <cellStyle name="Percent 12 3 4 4 2 2" xfId="1650" xr:uid="{00000000-0005-0000-0000-000042050000}"/>
    <cellStyle name="Percent 12 3 4 4 3" xfId="1540" xr:uid="{00000000-0005-0000-0000-000043050000}"/>
    <cellStyle name="Percent 12 3 4 5" xfId="726" xr:uid="{00000000-0005-0000-0000-000044050000}"/>
    <cellStyle name="Percent 12 3 4 5 2" xfId="1378" xr:uid="{00000000-0005-0000-0000-000045050000}"/>
    <cellStyle name="Percent 12 3 4 6" xfId="1372" xr:uid="{00000000-0005-0000-0000-000046050000}"/>
    <cellStyle name="Percent 12 3 4 6 2" xfId="1647" xr:uid="{00000000-0005-0000-0000-000047050000}"/>
    <cellStyle name="Percent 12 3 5" xfId="727" xr:uid="{00000000-0005-0000-0000-000048050000}"/>
    <cellStyle name="Percent 12 3 5 2" xfId="1379" xr:uid="{00000000-0005-0000-0000-000049050000}"/>
    <cellStyle name="Percent 12 3 6" xfId="728" xr:uid="{00000000-0005-0000-0000-00004A050000}"/>
    <cellStyle name="Percent 12 3 6 2" xfId="1380" xr:uid="{00000000-0005-0000-0000-00004B050000}"/>
    <cellStyle name="Percent 12 3 7" xfId="729" xr:uid="{00000000-0005-0000-0000-00004C050000}"/>
    <cellStyle name="Percent 12 3 7 2" xfId="1381" xr:uid="{00000000-0005-0000-0000-00004D050000}"/>
    <cellStyle name="Percent 12 3 8" xfId="730" xr:uid="{00000000-0005-0000-0000-00004E050000}"/>
    <cellStyle name="Percent 12 3 8 2" xfId="1382" xr:uid="{00000000-0005-0000-0000-00004F050000}"/>
    <cellStyle name="Percent 12 3 9" xfId="731" xr:uid="{00000000-0005-0000-0000-000050050000}"/>
    <cellStyle name="Percent 12 3 9 2" xfId="1383" xr:uid="{00000000-0005-0000-0000-000051050000}"/>
    <cellStyle name="Percent 12 4" xfId="732" xr:uid="{00000000-0005-0000-0000-000052050000}"/>
    <cellStyle name="Percent 12 4 2" xfId="1384" xr:uid="{00000000-0005-0000-0000-000053050000}"/>
    <cellStyle name="Percent 12 5" xfId="733" xr:uid="{00000000-0005-0000-0000-000054050000}"/>
    <cellStyle name="Percent 12 5 2" xfId="1385" xr:uid="{00000000-0005-0000-0000-000055050000}"/>
    <cellStyle name="Percent 12 6" xfId="734" xr:uid="{00000000-0005-0000-0000-000056050000}"/>
    <cellStyle name="Percent 12 6 2" xfId="1386" xr:uid="{00000000-0005-0000-0000-000057050000}"/>
    <cellStyle name="Percent 12 7" xfId="735" xr:uid="{00000000-0005-0000-0000-000058050000}"/>
    <cellStyle name="Percent 12 7 2" xfId="1387" xr:uid="{00000000-0005-0000-0000-000059050000}"/>
    <cellStyle name="Percent 12 8" xfId="736" xr:uid="{00000000-0005-0000-0000-00005A050000}"/>
    <cellStyle name="Percent 12 8 2" xfId="1388" xr:uid="{00000000-0005-0000-0000-00005B050000}"/>
    <cellStyle name="Percent 12 9" xfId="737" xr:uid="{00000000-0005-0000-0000-00005C050000}"/>
    <cellStyle name="Percent 12 9 2" xfId="1389" xr:uid="{00000000-0005-0000-0000-00005D050000}"/>
    <cellStyle name="Percent 13" xfId="738" xr:uid="{00000000-0005-0000-0000-00005E050000}"/>
    <cellStyle name="Percent 13 10" xfId="739" xr:uid="{00000000-0005-0000-0000-00005F050000}"/>
    <cellStyle name="Percent 13 11" xfId="740" xr:uid="{00000000-0005-0000-0000-000060050000}"/>
    <cellStyle name="Percent 13 12" xfId="741" xr:uid="{00000000-0005-0000-0000-000061050000}"/>
    <cellStyle name="Percent 13 13" xfId="742" xr:uid="{00000000-0005-0000-0000-000062050000}"/>
    <cellStyle name="Percent 13 14" xfId="743" xr:uid="{00000000-0005-0000-0000-000063050000}"/>
    <cellStyle name="Percent 13 15" xfId="744" xr:uid="{00000000-0005-0000-0000-000064050000}"/>
    <cellStyle name="Percent 13 16" xfId="745" xr:uid="{00000000-0005-0000-0000-000065050000}"/>
    <cellStyle name="Percent 13 17" xfId="746" xr:uid="{00000000-0005-0000-0000-000066050000}"/>
    <cellStyle name="Percent 13 18" xfId="747" xr:uid="{00000000-0005-0000-0000-000067050000}"/>
    <cellStyle name="Percent 13 19" xfId="748" xr:uid="{00000000-0005-0000-0000-000068050000}"/>
    <cellStyle name="Percent 13 2" xfId="749" xr:uid="{00000000-0005-0000-0000-000069050000}"/>
    <cellStyle name="Percent 13 20" xfId="750" xr:uid="{00000000-0005-0000-0000-00006A050000}"/>
    <cellStyle name="Percent 13 21" xfId="751" xr:uid="{00000000-0005-0000-0000-00006B050000}"/>
    <cellStyle name="Percent 13 22" xfId="752" xr:uid="{00000000-0005-0000-0000-00006C050000}"/>
    <cellStyle name="Percent 13 23" xfId="753" xr:uid="{00000000-0005-0000-0000-00006D050000}"/>
    <cellStyle name="Percent 13 24" xfId="754" xr:uid="{00000000-0005-0000-0000-00006E050000}"/>
    <cellStyle name="Percent 13 24 2" xfId="1391" xr:uid="{00000000-0005-0000-0000-00006F050000}"/>
    <cellStyle name="Percent 13 25" xfId="755" xr:uid="{00000000-0005-0000-0000-000070050000}"/>
    <cellStyle name="Percent 13 25 2" xfId="1392" xr:uid="{00000000-0005-0000-0000-000071050000}"/>
    <cellStyle name="Percent 13 25 2 2" xfId="1557" xr:uid="{00000000-0005-0000-0000-000072050000}"/>
    <cellStyle name="Percent 13 25 2 2 2" xfId="1689" xr:uid="{00000000-0005-0000-0000-000073050000}"/>
    <cellStyle name="Percent 13 25 2 3" xfId="1652" xr:uid="{00000000-0005-0000-0000-000074050000}"/>
    <cellStyle name="Percent 13 25 3" xfId="1542" xr:uid="{00000000-0005-0000-0000-000075050000}"/>
    <cellStyle name="Percent 13 25 3 2" xfId="1678" xr:uid="{00000000-0005-0000-0000-000076050000}"/>
    <cellStyle name="Percent 13 25 4" xfId="1608" xr:uid="{00000000-0005-0000-0000-000077050000}"/>
    <cellStyle name="Percent 13 25 4 2" xfId="1704" xr:uid="{00000000-0005-0000-0000-000078050000}"/>
    <cellStyle name="Percent 13 25 5" xfId="1621" xr:uid="{00000000-0005-0000-0000-000079050000}"/>
    <cellStyle name="Percent 13 26" xfId="756" xr:uid="{00000000-0005-0000-0000-00007A050000}"/>
    <cellStyle name="Percent 13 26 2" xfId="1393" xr:uid="{00000000-0005-0000-0000-00007B050000}"/>
    <cellStyle name="Percent 13 26 2 2" xfId="1558" xr:uid="{00000000-0005-0000-0000-00007C050000}"/>
    <cellStyle name="Percent 13 26 2 2 2" xfId="1690" xr:uid="{00000000-0005-0000-0000-00007D050000}"/>
    <cellStyle name="Percent 13 26 2 3" xfId="1653" xr:uid="{00000000-0005-0000-0000-00007E050000}"/>
    <cellStyle name="Percent 13 26 3" xfId="1543" xr:uid="{00000000-0005-0000-0000-00007F050000}"/>
    <cellStyle name="Percent 13 26 3 2" xfId="1679" xr:uid="{00000000-0005-0000-0000-000080050000}"/>
    <cellStyle name="Percent 13 26 4" xfId="1609" xr:uid="{00000000-0005-0000-0000-000081050000}"/>
    <cellStyle name="Percent 13 26 4 2" xfId="1705" xr:uid="{00000000-0005-0000-0000-000082050000}"/>
    <cellStyle name="Percent 13 26 5" xfId="1622" xr:uid="{00000000-0005-0000-0000-000083050000}"/>
    <cellStyle name="Percent 13 27" xfId="757" xr:uid="{00000000-0005-0000-0000-000084050000}"/>
    <cellStyle name="Percent 13 27 2" xfId="1394" xr:uid="{00000000-0005-0000-0000-000085050000}"/>
    <cellStyle name="Percent 13 27 2 2" xfId="1559" xr:uid="{00000000-0005-0000-0000-000086050000}"/>
    <cellStyle name="Percent 13 27 2 2 2" xfId="1691" xr:uid="{00000000-0005-0000-0000-000087050000}"/>
    <cellStyle name="Percent 13 27 2 3" xfId="1654" xr:uid="{00000000-0005-0000-0000-000088050000}"/>
    <cellStyle name="Percent 13 27 3" xfId="1544" xr:uid="{00000000-0005-0000-0000-000089050000}"/>
    <cellStyle name="Percent 13 27 3 2" xfId="1680" xr:uid="{00000000-0005-0000-0000-00008A050000}"/>
    <cellStyle name="Percent 13 27 4" xfId="1610" xr:uid="{00000000-0005-0000-0000-00008B050000}"/>
    <cellStyle name="Percent 13 27 4 2" xfId="1706" xr:uid="{00000000-0005-0000-0000-00008C050000}"/>
    <cellStyle name="Percent 13 27 5" xfId="1623" xr:uid="{00000000-0005-0000-0000-00008D050000}"/>
    <cellStyle name="Percent 13 28" xfId="758" xr:uid="{00000000-0005-0000-0000-00008E050000}"/>
    <cellStyle name="Percent 13 29" xfId="1390" xr:uid="{00000000-0005-0000-0000-00008F050000}"/>
    <cellStyle name="Percent 13 29 2" xfId="1556" xr:uid="{00000000-0005-0000-0000-000090050000}"/>
    <cellStyle name="Percent 13 29 2 2" xfId="1688" xr:uid="{00000000-0005-0000-0000-000091050000}"/>
    <cellStyle name="Percent 13 29 3" xfId="1651" xr:uid="{00000000-0005-0000-0000-000092050000}"/>
    <cellStyle name="Percent 13 3" xfId="759" xr:uid="{00000000-0005-0000-0000-000093050000}"/>
    <cellStyle name="Percent 13 30" xfId="1541" xr:uid="{00000000-0005-0000-0000-000094050000}"/>
    <cellStyle name="Percent 13 30 2" xfId="1677" xr:uid="{00000000-0005-0000-0000-000095050000}"/>
    <cellStyle name="Percent 13 31" xfId="1607" xr:uid="{00000000-0005-0000-0000-000096050000}"/>
    <cellStyle name="Percent 13 31 2" xfId="1703" xr:uid="{00000000-0005-0000-0000-000097050000}"/>
    <cellStyle name="Percent 13 32" xfId="1620" xr:uid="{00000000-0005-0000-0000-000098050000}"/>
    <cellStyle name="Percent 13 4" xfId="760" xr:uid="{00000000-0005-0000-0000-000099050000}"/>
    <cellStyle name="Percent 13 5" xfId="761" xr:uid="{00000000-0005-0000-0000-00009A050000}"/>
    <cellStyle name="Percent 13 6" xfId="762" xr:uid="{00000000-0005-0000-0000-00009B050000}"/>
    <cellStyle name="Percent 13 7" xfId="763" xr:uid="{00000000-0005-0000-0000-00009C050000}"/>
    <cellStyle name="Percent 13 8" xfId="764" xr:uid="{00000000-0005-0000-0000-00009D050000}"/>
    <cellStyle name="Percent 13 9" xfId="765" xr:uid="{00000000-0005-0000-0000-00009E050000}"/>
    <cellStyle name="Percent 14 10" xfId="766" xr:uid="{00000000-0005-0000-0000-00009F050000}"/>
    <cellStyle name="Percent 14 10 2" xfId="1395" xr:uid="{00000000-0005-0000-0000-0000A0050000}"/>
    <cellStyle name="Percent 14 11" xfId="767" xr:uid="{00000000-0005-0000-0000-0000A1050000}"/>
    <cellStyle name="Percent 14 11 2" xfId="1396" xr:uid="{00000000-0005-0000-0000-0000A2050000}"/>
    <cellStyle name="Percent 14 12" xfId="768" xr:uid="{00000000-0005-0000-0000-0000A3050000}"/>
    <cellStyle name="Percent 14 12 2" xfId="1397" xr:uid="{00000000-0005-0000-0000-0000A4050000}"/>
    <cellStyle name="Percent 14 13" xfId="769" xr:uid="{00000000-0005-0000-0000-0000A5050000}"/>
    <cellStyle name="Percent 14 13 2" xfId="1398" xr:uid="{00000000-0005-0000-0000-0000A6050000}"/>
    <cellStyle name="Percent 14 14" xfId="770" xr:uid="{00000000-0005-0000-0000-0000A7050000}"/>
    <cellStyle name="Percent 14 14 2" xfId="1399" xr:uid="{00000000-0005-0000-0000-0000A8050000}"/>
    <cellStyle name="Percent 14 15" xfId="771" xr:uid="{00000000-0005-0000-0000-0000A9050000}"/>
    <cellStyle name="Percent 14 15 2" xfId="1400" xr:uid="{00000000-0005-0000-0000-0000AA050000}"/>
    <cellStyle name="Percent 14 16" xfId="772" xr:uid="{00000000-0005-0000-0000-0000AB050000}"/>
    <cellStyle name="Percent 14 16 2" xfId="1401" xr:uid="{00000000-0005-0000-0000-0000AC050000}"/>
    <cellStyle name="Percent 14 17" xfId="773" xr:uid="{00000000-0005-0000-0000-0000AD050000}"/>
    <cellStyle name="Percent 14 17 2" xfId="1402" xr:uid="{00000000-0005-0000-0000-0000AE050000}"/>
    <cellStyle name="Percent 14 18" xfId="774" xr:uid="{00000000-0005-0000-0000-0000AF050000}"/>
    <cellStyle name="Percent 14 18 2" xfId="1403" xr:uid="{00000000-0005-0000-0000-0000B0050000}"/>
    <cellStyle name="Percent 14 19" xfId="775" xr:uid="{00000000-0005-0000-0000-0000B1050000}"/>
    <cellStyle name="Percent 14 19 2" xfId="1404" xr:uid="{00000000-0005-0000-0000-0000B2050000}"/>
    <cellStyle name="Percent 14 2" xfId="776" xr:uid="{00000000-0005-0000-0000-0000B3050000}"/>
    <cellStyle name="Percent 14 2 2" xfId="777" xr:uid="{00000000-0005-0000-0000-0000B4050000}"/>
    <cellStyle name="Percent 14 2 2 2" xfId="1406" xr:uid="{00000000-0005-0000-0000-0000B5050000}"/>
    <cellStyle name="Percent 14 2 3" xfId="778" xr:uid="{00000000-0005-0000-0000-0000B6050000}"/>
    <cellStyle name="Percent 14 2 3 2" xfId="1407" xr:uid="{00000000-0005-0000-0000-0000B7050000}"/>
    <cellStyle name="Percent 14 2 3 2 2" xfId="1656" xr:uid="{00000000-0005-0000-0000-0000B8050000}"/>
    <cellStyle name="Percent 14 2 3 3" xfId="1545" xr:uid="{00000000-0005-0000-0000-0000B9050000}"/>
    <cellStyle name="Percent 14 2 4" xfId="779" xr:uid="{00000000-0005-0000-0000-0000BA050000}"/>
    <cellStyle name="Percent 14 2 4 2" xfId="1408" xr:uid="{00000000-0005-0000-0000-0000BB050000}"/>
    <cellStyle name="Percent 14 2 4 2 2" xfId="1657" xr:uid="{00000000-0005-0000-0000-0000BC050000}"/>
    <cellStyle name="Percent 14 2 4 3" xfId="1546" xr:uid="{00000000-0005-0000-0000-0000BD050000}"/>
    <cellStyle name="Percent 14 2 5" xfId="780" xr:uid="{00000000-0005-0000-0000-0000BE050000}"/>
    <cellStyle name="Percent 14 2 5 2" xfId="1409" xr:uid="{00000000-0005-0000-0000-0000BF050000}"/>
    <cellStyle name="Percent 14 2 6" xfId="1405" xr:uid="{00000000-0005-0000-0000-0000C0050000}"/>
    <cellStyle name="Percent 14 2 6 2" xfId="1655" xr:uid="{00000000-0005-0000-0000-0000C1050000}"/>
    <cellStyle name="Percent 14 20" xfId="781" xr:uid="{00000000-0005-0000-0000-0000C2050000}"/>
    <cellStyle name="Percent 14 20 2" xfId="1410" xr:uid="{00000000-0005-0000-0000-0000C3050000}"/>
    <cellStyle name="Percent 14 21" xfId="782" xr:uid="{00000000-0005-0000-0000-0000C4050000}"/>
    <cellStyle name="Percent 14 21 2" xfId="1411" xr:uid="{00000000-0005-0000-0000-0000C5050000}"/>
    <cellStyle name="Percent 14 22" xfId="783" xr:uid="{00000000-0005-0000-0000-0000C6050000}"/>
    <cellStyle name="Percent 14 22 2" xfId="1412" xr:uid="{00000000-0005-0000-0000-0000C7050000}"/>
    <cellStyle name="Percent 14 23" xfId="784" xr:uid="{00000000-0005-0000-0000-0000C8050000}"/>
    <cellStyle name="Percent 14 23 2" xfId="785" xr:uid="{00000000-0005-0000-0000-0000C9050000}"/>
    <cellStyle name="Percent 14 23 2 2" xfId="1414" xr:uid="{00000000-0005-0000-0000-0000CA050000}"/>
    <cellStyle name="Percent 14 23 3" xfId="1413" xr:uid="{00000000-0005-0000-0000-0000CB050000}"/>
    <cellStyle name="Percent 14 23 3 2" xfId="1658" xr:uid="{00000000-0005-0000-0000-0000CC050000}"/>
    <cellStyle name="Percent 14 24" xfId="786" xr:uid="{00000000-0005-0000-0000-0000CD050000}"/>
    <cellStyle name="Percent 14 24 2" xfId="1415" xr:uid="{00000000-0005-0000-0000-0000CE050000}"/>
    <cellStyle name="Percent 14 24 2 2" xfId="1659" xr:uid="{00000000-0005-0000-0000-0000CF050000}"/>
    <cellStyle name="Percent 14 24 3" xfId="1547" xr:uid="{00000000-0005-0000-0000-0000D0050000}"/>
    <cellStyle name="Percent 14 3" xfId="787" xr:uid="{00000000-0005-0000-0000-0000D1050000}"/>
    <cellStyle name="Percent 14 3 2" xfId="788" xr:uid="{00000000-0005-0000-0000-0000D2050000}"/>
    <cellStyle name="Percent 14 3 2 2" xfId="1417" xr:uid="{00000000-0005-0000-0000-0000D3050000}"/>
    <cellStyle name="Percent 14 3 3" xfId="789" xr:uid="{00000000-0005-0000-0000-0000D4050000}"/>
    <cellStyle name="Percent 14 3 3 2" xfId="1418" xr:uid="{00000000-0005-0000-0000-0000D5050000}"/>
    <cellStyle name="Percent 14 3 4" xfId="1416" xr:uid="{00000000-0005-0000-0000-0000D6050000}"/>
    <cellStyle name="Percent 14 3 4 2" xfId="1660" xr:uid="{00000000-0005-0000-0000-0000D7050000}"/>
    <cellStyle name="Percent 14 4" xfId="790" xr:uid="{00000000-0005-0000-0000-0000D8050000}"/>
    <cellStyle name="Percent 14 4 2" xfId="1419" xr:uid="{00000000-0005-0000-0000-0000D9050000}"/>
    <cellStyle name="Percent 14 5" xfId="791" xr:uid="{00000000-0005-0000-0000-0000DA050000}"/>
    <cellStyle name="Percent 14 5 2" xfId="1420" xr:uid="{00000000-0005-0000-0000-0000DB050000}"/>
    <cellStyle name="Percent 14 6" xfId="792" xr:uid="{00000000-0005-0000-0000-0000DC050000}"/>
    <cellStyle name="Percent 14 6 2" xfId="1421" xr:uid="{00000000-0005-0000-0000-0000DD050000}"/>
    <cellStyle name="Percent 14 7" xfId="793" xr:uid="{00000000-0005-0000-0000-0000DE050000}"/>
    <cellStyle name="Percent 14 7 2" xfId="1422" xr:uid="{00000000-0005-0000-0000-0000DF050000}"/>
    <cellStyle name="Percent 14 8" xfId="794" xr:uid="{00000000-0005-0000-0000-0000E0050000}"/>
    <cellStyle name="Percent 14 8 2" xfId="1423" xr:uid="{00000000-0005-0000-0000-0000E1050000}"/>
    <cellStyle name="Percent 14 9" xfId="795" xr:uid="{00000000-0005-0000-0000-0000E2050000}"/>
    <cellStyle name="Percent 14 9 2" xfId="1424" xr:uid="{00000000-0005-0000-0000-0000E3050000}"/>
    <cellStyle name="Percent 15" xfId="796" xr:uid="{00000000-0005-0000-0000-0000E4050000}"/>
    <cellStyle name="Percent 15 2" xfId="797" xr:uid="{00000000-0005-0000-0000-0000E5050000}"/>
    <cellStyle name="Percent 15 2 2" xfId="1426" xr:uid="{00000000-0005-0000-0000-0000E6050000}"/>
    <cellStyle name="Percent 15 3" xfId="1425" xr:uid="{00000000-0005-0000-0000-0000E7050000}"/>
    <cellStyle name="Percent 15 3 2" xfId="1661" xr:uid="{00000000-0005-0000-0000-0000E8050000}"/>
    <cellStyle name="Percent 2" xfId="1517" xr:uid="{00000000-0005-0000-0000-0000E9050000}"/>
    <cellStyle name="Percent 2 2" xfId="798" xr:uid="{00000000-0005-0000-0000-0000EA050000}"/>
    <cellStyle name="Percent 2 2 2" xfId="799" xr:uid="{00000000-0005-0000-0000-0000EB050000}"/>
    <cellStyle name="Percent 2 2 2 2" xfId="1428" xr:uid="{00000000-0005-0000-0000-0000EC050000}"/>
    <cellStyle name="Percent 2 2 3" xfId="1427" xr:uid="{00000000-0005-0000-0000-0000ED050000}"/>
    <cellStyle name="Percent 2 3" xfId="800" xr:uid="{00000000-0005-0000-0000-0000EE050000}"/>
    <cellStyle name="Percent 2 3 10" xfId="801" xr:uid="{00000000-0005-0000-0000-0000EF050000}"/>
    <cellStyle name="Percent 2 3 10 2" xfId="1430" xr:uid="{00000000-0005-0000-0000-0000F0050000}"/>
    <cellStyle name="Percent 2 3 11" xfId="802" xr:uid="{00000000-0005-0000-0000-0000F1050000}"/>
    <cellStyle name="Percent 2 3 11 2" xfId="1431" xr:uid="{00000000-0005-0000-0000-0000F2050000}"/>
    <cellStyle name="Percent 2 3 12" xfId="803" xr:uid="{00000000-0005-0000-0000-0000F3050000}"/>
    <cellStyle name="Percent 2 3 12 2" xfId="1432" xr:uid="{00000000-0005-0000-0000-0000F4050000}"/>
    <cellStyle name="Percent 2 3 13" xfId="804" xr:uid="{00000000-0005-0000-0000-0000F5050000}"/>
    <cellStyle name="Percent 2 3 13 2" xfId="1433" xr:uid="{00000000-0005-0000-0000-0000F6050000}"/>
    <cellStyle name="Percent 2 3 14" xfId="805" xr:uid="{00000000-0005-0000-0000-0000F7050000}"/>
    <cellStyle name="Percent 2 3 14 2" xfId="1434" xr:uid="{00000000-0005-0000-0000-0000F8050000}"/>
    <cellStyle name="Percent 2 3 15" xfId="806" xr:uid="{00000000-0005-0000-0000-0000F9050000}"/>
    <cellStyle name="Percent 2 3 15 2" xfId="1435" xr:uid="{00000000-0005-0000-0000-0000FA050000}"/>
    <cellStyle name="Percent 2 3 16" xfId="807" xr:uid="{00000000-0005-0000-0000-0000FB050000}"/>
    <cellStyle name="Percent 2 3 16 2" xfId="1436" xr:uid="{00000000-0005-0000-0000-0000FC050000}"/>
    <cellStyle name="Percent 2 3 17" xfId="808" xr:uid="{00000000-0005-0000-0000-0000FD050000}"/>
    <cellStyle name="Percent 2 3 17 2" xfId="1437" xr:uid="{00000000-0005-0000-0000-0000FE050000}"/>
    <cellStyle name="Percent 2 3 18" xfId="809" xr:uid="{00000000-0005-0000-0000-0000FF050000}"/>
    <cellStyle name="Percent 2 3 18 2" xfId="1438" xr:uid="{00000000-0005-0000-0000-000000060000}"/>
    <cellStyle name="Percent 2 3 19" xfId="810" xr:uid="{00000000-0005-0000-0000-000001060000}"/>
    <cellStyle name="Percent 2 3 19 2" xfId="1439" xr:uid="{00000000-0005-0000-0000-000002060000}"/>
    <cellStyle name="Percent 2 3 2" xfId="811" xr:uid="{00000000-0005-0000-0000-000003060000}"/>
    <cellStyle name="Percent 2 3 2 2" xfId="1440" xr:uid="{00000000-0005-0000-0000-000004060000}"/>
    <cellStyle name="Percent 2 3 20" xfId="812" xr:uid="{00000000-0005-0000-0000-000005060000}"/>
    <cellStyle name="Percent 2 3 20 2" xfId="1441" xr:uid="{00000000-0005-0000-0000-000006060000}"/>
    <cellStyle name="Percent 2 3 21" xfId="813" xr:uid="{00000000-0005-0000-0000-000007060000}"/>
    <cellStyle name="Percent 2 3 21 2" xfId="1442" xr:uid="{00000000-0005-0000-0000-000008060000}"/>
    <cellStyle name="Percent 2 3 22" xfId="814" xr:uid="{00000000-0005-0000-0000-000009060000}"/>
    <cellStyle name="Percent 2 3 22 2" xfId="1443" xr:uid="{00000000-0005-0000-0000-00000A060000}"/>
    <cellStyle name="Percent 2 3 23" xfId="815" xr:uid="{00000000-0005-0000-0000-00000B060000}"/>
    <cellStyle name="Percent 2 3 23 2" xfId="1444" xr:uid="{00000000-0005-0000-0000-00000C060000}"/>
    <cellStyle name="Percent 2 3 24" xfId="816" xr:uid="{00000000-0005-0000-0000-00000D060000}"/>
    <cellStyle name="Percent 2 3 24 2" xfId="1445" xr:uid="{00000000-0005-0000-0000-00000E060000}"/>
    <cellStyle name="Percent 2 3 25" xfId="817" xr:uid="{00000000-0005-0000-0000-00000F060000}"/>
    <cellStyle name="Percent 2 3 25 2" xfId="1446" xr:uid="{00000000-0005-0000-0000-000010060000}"/>
    <cellStyle name="Percent 2 3 26" xfId="818" xr:uid="{00000000-0005-0000-0000-000011060000}"/>
    <cellStyle name="Percent 2 3 26 2" xfId="1447" xr:uid="{00000000-0005-0000-0000-000012060000}"/>
    <cellStyle name="Percent 2 3 27" xfId="819" xr:uid="{00000000-0005-0000-0000-000013060000}"/>
    <cellStyle name="Percent 2 3 27 2" xfId="1448" xr:uid="{00000000-0005-0000-0000-000014060000}"/>
    <cellStyle name="Percent 2 3 28" xfId="1429" xr:uid="{00000000-0005-0000-0000-000015060000}"/>
    <cellStyle name="Percent 2 3 3" xfId="820" xr:uid="{00000000-0005-0000-0000-000016060000}"/>
    <cellStyle name="Percent 2 3 3 2" xfId="1449" xr:uid="{00000000-0005-0000-0000-000017060000}"/>
    <cellStyle name="Percent 2 3 4" xfId="821" xr:uid="{00000000-0005-0000-0000-000018060000}"/>
    <cellStyle name="Percent 2 3 4 2" xfId="1450" xr:uid="{00000000-0005-0000-0000-000019060000}"/>
    <cellStyle name="Percent 2 3 5" xfId="822" xr:uid="{00000000-0005-0000-0000-00001A060000}"/>
    <cellStyle name="Percent 2 3 5 2" xfId="1451" xr:uid="{00000000-0005-0000-0000-00001B060000}"/>
    <cellStyle name="Percent 2 3 6" xfId="823" xr:uid="{00000000-0005-0000-0000-00001C060000}"/>
    <cellStyle name="Percent 2 3 6 2" xfId="1452" xr:uid="{00000000-0005-0000-0000-00001D060000}"/>
    <cellStyle name="Percent 2 3 7" xfId="824" xr:uid="{00000000-0005-0000-0000-00001E060000}"/>
    <cellStyle name="Percent 2 3 7 2" xfId="1453" xr:uid="{00000000-0005-0000-0000-00001F060000}"/>
    <cellStyle name="Percent 2 3 8" xfId="825" xr:uid="{00000000-0005-0000-0000-000020060000}"/>
    <cellStyle name="Percent 2 3 8 2" xfId="1454" xr:uid="{00000000-0005-0000-0000-000021060000}"/>
    <cellStyle name="Percent 2 3 9" xfId="826" xr:uid="{00000000-0005-0000-0000-000022060000}"/>
    <cellStyle name="Percent 2 3 9 2" xfId="1455" xr:uid="{00000000-0005-0000-0000-000023060000}"/>
    <cellStyle name="Percent 2 4" xfId="827" xr:uid="{00000000-0005-0000-0000-000024060000}"/>
    <cellStyle name="Percent 2 4 10" xfId="828" xr:uid="{00000000-0005-0000-0000-000025060000}"/>
    <cellStyle name="Percent 2 4 10 2" xfId="1457" xr:uid="{00000000-0005-0000-0000-000026060000}"/>
    <cellStyle name="Percent 2 4 11" xfId="829" xr:uid="{00000000-0005-0000-0000-000027060000}"/>
    <cellStyle name="Percent 2 4 11 2" xfId="1458" xr:uid="{00000000-0005-0000-0000-000028060000}"/>
    <cellStyle name="Percent 2 4 12" xfId="830" xr:uid="{00000000-0005-0000-0000-000029060000}"/>
    <cellStyle name="Percent 2 4 12 2" xfId="1459" xr:uid="{00000000-0005-0000-0000-00002A060000}"/>
    <cellStyle name="Percent 2 4 13" xfId="831" xr:uid="{00000000-0005-0000-0000-00002B060000}"/>
    <cellStyle name="Percent 2 4 13 2" xfId="1460" xr:uid="{00000000-0005-0000-0000-00002C060000}"/>
    <cellStyle name="Percent 2 4 14" xfId="832" xr:uid="{00000000-0005-0000-0000-00002D060000}"/>
    <cellStyle name="Percent 2 4 14 2" xfId="1461" xr:uid="{00000000-0005-0000-0000-00002E060000}"/>
    <cellStyle name="Percent 2 4 14 2 2" xfId="1662" xr:uid="{00000000-0005-0000-0000-00002F060000}"/>
    <cellStyle name="Percent 2 4 14 3" xfId="1548" xr:uid="{00000000-0005-0000-0000-000030060000}"/>
    <cellStyle name="Percent 2 4 15" xfId="1456" xr:uid="{00000000-0005-0000-0000-000031060000}"/>
    <cellStyle name="Percent 2 4 2" xfId="833" xr:uid="{00000000-0005-0000-0000-000032060000}"/>
    <cellStyle name="Percent 2 4 2 2" xfId="834" xr:uid="{00000000-0005-0000-0000-000033060000}"/>
    <cellStyle name="Percent 2 4 2 2 2" xfId="1463" xr:uid="{00000000-0005-0000-0000-000034060000}"/>
    <cellStyle name="Percent 2 4 2 3" xfId="835" xr:uid="{00000000-0005-0000-0000-000035060000}"/>
    <cellStyle name="Percent 2 4 2 3 2" xfId="1464" xr:uid="{00000000-0005-0000-0000-000036060000}"/>
    <cellStyle name="Percent 2 4 2 4" xfId="1462" xr:uid="{00000000-0005-0000-0000-000037060000}"/>
    <cellStyle name="Percent 2 4 2 4 2" xfId="1663" xr:uid="{00000000-0005-0000-0000-000038060000}"/>
    <cellStyle name="Percent 2 4 3" xfId="836" xr:uid="{00000000-0005-0000-0000-000039060000}"/>
    <cellStyle name="Percent 2 4 3 2" xfId="1465" xr:uid="{00000000-0005-0000-0000-00003A060000}"/>
    <cellStyle name="Percent 2 4 4" xfId="837" xr:uid="{00000000-0005-0000-0000-00003B060000}"/>
    <cellStyle name="Percent 2 4 4 2" xfId="1466" xr:uid="{00000000-0005-0000-0000-00003C060000}"/>
    <cellStyle name="Percent 2 4 5" xfId="838" xr:uid="{00000000-0005-0000-0000-00003D060000}"/>
    <cellStyle name="Percent 2 4 5 2" xfId="1467" xr:uid="{00000000-0005-0000-0000-00003E060000}"/>
    <cellStyle name="Percent 2 4 6" xfId="839" xr:uid="{00000000-0005-0000-0000-00003F060000}"/>
    <cellStyle name="Percent 2 4 6 2" xfId="1468" xr:uid="{00000000-0005-0000-0000-000040060000}"/>
    <cellStyle name="Percent 2 4 7" xfId="840" xr:uid="{00000000-0005-0000-0000-000041060000}"/>
    <cellStyle name="Percent 2 4 7 2" xfId="1469" xr:uid="{00000000-0005-0000-0000-000042060000}"/>
    <cellStyle name="Percent 2 4 8" xfId="841" xr:uid="{00000000-0005-0000-0000-000043060000}"/>
    <cellStyle name="Percent 2 4 8 2" xfId="1470" xr:uid="{00000000-0005-0000-0000-000044060000}"/>
    <cellStyle name="Percent 2 4 9" xfId="842" xr:uid="{00000000-0005-0000-0000-000045060000}"/>
    <cellStyle name="Percent 2 4 9 2" xfId="1471" xr:uid="{00000000-0005-0000-0000-000046060000}"/>
    <cellStyle name="Percent 2 5" xfId="843" xr:uid="{00000000-0005-0000-0000-000047060000}"/>
    <cellStyle name="Percent 2 5 2" xfId="1472" xr:uid="{00000000-0005-0000-0000-000048060000}"/>
    <cellStyle name="Percent 3 2" xfId="844" xr:uid="{00000000-0005-0000-0000-000049060000}"/>
    <cellStyle name="Percent 3 2 2" xfId="1473" xr:uid="{00000000-0005-0000-0000-00004A060000}"/>
    <cellStyle name="Percent 4 2" xfId="845" xr:uid="{00000000-0005-0000-0000-00004B060000}"/>
    <cellStyle name="Percent 4 2 10" xfId="846" xr:uid="{00000000-0005-0000-0000-00004C060000}"/>
    <cellStyle name="Percent 4 2 10 2" xfId="1475" xr:uid="{00000000-0005-0000-0000-00004D060000}"/>
    <cellStyle name="Percent 4 2 11" xfId="847" xr:uid="{00000000-0005-0000-0000-00004E060000}"/>
    <cellStyle name="Percent 4 2 11 2" xfId="1476" xr:uid="{00000000-0005-0000-0000-00004F060000}"/>
    <cellStyle name="Percent 4 2 12" xfId="848" xr:uid="{00000000-0005-0000-0000-000050060000}"/>
    <cellStyle name="Percent 4 2 12 2" xfId="1477" xr:uid="{00000000-0005-0000-0000-000051060000}"/>
    <cellStyle name="Percent 4 2 13" xfId="849" xr:uid="{00000000-0005-0000-0000-000052060000}"/>
    <cellStyle name="Percent 4 2 13 2" xfId="1478" xr:uid="{00000000-0005-0000-0000-000053060000}"/>
    <cellStyle name="Percent 4 2 14" xfId="850" xr:uid="{00000000-0005-0000-0000-000054060000}"/>
    <cellStyle name="Percent 4 2 14 2" xfId="1479" xr:uid="{00000000-0005-0000-0000-000055060000}"/>
    <cellStyle name="Percent 4 2 15" xfId="851" xr:uid="{00000000-0005-0000-0000-000056060000}"/>
    <cellStyle name="Percent 4 2 15 2" xfId="1480" xr:uid="{00000000-0005-0000-0000-000057060000}"/>
    <cellStyle name="Percent 4 2 16" xfId="852" xr:uid="{00000000-0005-0000-0000-000058060000}"/>
    <cellStyle name="Percent 4 2 16 2" xfId="1481" xr:uid="{00000000-0005-0000-0000-000059060000}"/>
    <cellStyle name="Percent 4 2 17" xfId="853" xr:uid="{00000000-0005-0000-0000-00005A060000}"/>
    <cellStyle name="Percent 4 2 17 2" xfId="1482" xr:uid="{00000000-0005-0000-0000-00005B060000}"/>
    <cellStyle name="Percent 4 2 18" xfId="854" xr:uid="{00000000-0005-0000-0000-00005C060000}"/>
    <cellStyle name="Percent 4 2 18 2" xfId="1483" xr:uid="{00000000-0005-0000-0000-00005D060000}"/>
    <cellStyle name="Percent 4 2 19" xfId="855" xr:uid="{00000000-0005-0000-0000-00005E060000}"/>
    <cellStyle name="Percent 4 2 19 2" xfId="1484" xr:uid="{00000000-0005-0000-0000-00005F060000}"/>
    <cellStyle name="Percent 4 2 2" xfId="856" xr:uid="{00000000-0005-0000-0000-000060060000}"/>
    <cellStyle name="Percent 4 2 2 2" xfId="1485" xr:uid="{00000000-0005-0000-0000-000061060000}"/>
    <cellStyle name="Percent 4 2 20" xfId="857" xr:uid="{00000000-0005-0000-0000-000062060000}"/>
    <cellStyle name="Percent 4 2 20 2" xfId="1486" xr:uid="{00000000-0005-0000-0000-000063060000}"/>
    <cellStyle name="Percent 4 2 21" xfId="858" xr:uid="{00000000-0005-0000-0000-000064060000}"/>
    <cellStyle name="Percent 4 2 21 2" xfId="1487" xr:uid="{00000000-0005-0000-0000-000065060000}"/>
    <cellStyle name="Percent 4 2 22" xfId="859" xr:uid="{00000000-0005-0000-0000-000066060000}"/>
    <cellStyle name="Percent 4 2 22 2" xfId="1488" xr:uid="{00000000-0005-0000-0000-000067060000}"/>
    <cellStyle name="Percent 4 2 23" xfId="860" xr:uid="{00000000-0005-0000-0000-000068060000}"/>
    <cellStyle name="Percent 4 2 23 2" xfId="1489" xr:uid="{00000000-0005-0000-0000-000069060000}"/>
    <cellStyle name="Percent 4 2 24" xfId="861" xr:uid="{00000000-0005-0000-0000-00006A060000}"/>
    <cellStyle name="Percent 4 2 24 2" xfId="1490" xr:uid="{00000000-0005-0000-0000-00006B060000}"/>
    <cellStyle name="Percent 4 2 25" xfId="862" xr:uid="{00000000-0005-0000-0000-00006C060000}"/>
    <cellStyle name="Percent 4 2 25 2" xfId="1491" xr:uid="{00000000-0005-0000-0000-00006D060000}"/>
    <cellStyle name="Percent 4 2 26" xfId="863" xr:uid="{00000000-0005-0000-0000-00006E060000}"/>
    <cellStyle name="Percent 4 2 26 2" xfId="1492" xr:uid="{00000000-0005-0000-0000-00006F060000}"/>
    <cellStyle name="Percent 4 2 27" xfId="1474" xr:uid="{00000000-0005-0000-0000-000070060000}"/>
    <cellStyle name="Percent 4 2 3" xfId="864" xr:uid="{00000000-0005-0000-0000-000071060000}"/>
    <cellStyle name="Percent 4 2 3 2" xfId="1493" xr:uid="{00000000-0005-0000-0000-000072060000}"/>
    <cellStyle name="Percent 4 2 4" xfId="865" xr:uid="{00000000-0005-0000-0000-000073060000}"/>
    <cellStyle name="Percent 4 2 4 2" xfId="1494" xr:uid="{00000000-0005-0000-0000-000074060000}"/>
    <cellStyle name="Percent 4 2 5" xfId="866" xr:uid="{00000000-0005-0000-0000-000075060000}"/>
    <cellStyle name="Percent 4 2 5 2" xfId="1495" xr:uid="{00000000-0005-0000-0000-000076060000}"/>
    <cellStyle name="Percent 4 2 6" xfId="867" xr:uid="{00000000-0005-0000-0000-000077060000}"/>
    <cellStyle name="Percent 4 2 6 2" xfId="1496" xr:uid="{00000000-0005-0000-0000-000078060000}"/>
    <cellStyle name="Percent 4 2 7" xfId="868" xr:uid="{00000000-0005-0000-0000-000079060000}"/>
    <cellStyle name="Percent 4 2 7 2" xfId="1497" xr:uid="{00000000-0005-0000-0000-00007A060000}"/>
    <cellStyle name="Percent 4 2 8" xfId="869" xr:uid="{00000000-0005-0000-0000-00007B060000}"/>
    <cellStyle name="Percent 4 2 8 2" xfId="1498" xr:uid="{00000000-0005-0000-0000-00007C060000}"/>
    <cellStyle name="Percent 4 2 9" xfId="870" xr:uid="{00000000-0005-0000-0000-00007D060000}"/>
    <cellStyle name="Percent 4 2 9 2" xfId="1499" xr:uid="{00000000-0005-0000-0000-00007E060000}"/>
    <cellStyle name="Percent 4 3" xfId="871" xr:uid="{00000000-0005-0000-0000-00007F060000}"/>
    <cellStyle name="Percent 4 3 2" xfId="1500" xr:uid="{00000000-0005-0000-0000-000080060000}"/>
    <cellStyle name="Percent 4 4" xfId="872" xr:uid="{00000000-0005-0000-0000-000081060000}"/>
    <cellStyle name="Percent 4 4 2" xfId="873" xr:uid="{00000000-0005-0000-0000-000082060000}"/>
    <cellStyle name="Percent 4 4 2 2" xfId="1502" xr:uid="{00000000-0005-0000-0000-000083060000}"/>
    <cellStyle name="Percent 4 4 3" xfId="1501" xr:uid="{00000000-0005-0000-0000-000084060000}"/>
    <cellStyle name="Percent 4 4 3 2" xfId="1664" xr:uid="{00000000-0005-0000-0000-000085060000}"/>
    <cellStyle name="Style 3" xfId="1514" xr:uid="{00000000-0005-0000-0000-000086060000}"/>
    <cellStyle name="Total 10" xfId="874" xr:uid="{00000000-0005-0000-0000-000087060000}"/>
    <cellStyle name="Total 11" xfId="875" xr:uid="{00000000-0005-0000-0000-000088060000}"/>
    <cellStyle name="Total 12" xfId="876" xr:uid="{00000000-0005-0000-0000-000089060000}"/>
    <cellStyle name="Total 13" xfId="877" xr:uid="{00000000-0005-0000-0000-00008A060000}"/>
    <cellStyle name="Total 14" xfId="878" xr:uid="{00000000-0005-0000-0000-00008B060000}"/>
    <cellStyle name="Total 15" xfId="879" xr:uid="{00000000-0005-0000-0000-00008C060000}"/>
    <cellStyle name="Total 16" xfId="880" xr:uid="{00000000-0005-0000-0000-00008D060000}"/>
    <cellStyle name="Total 17" xfId="881" xr:uid="{00000000-0005-0000-0000-00008E060000}"/>
    <cellStyle name="Total 2" xfId="882" xr:uid="{00000000-0005-0000-0000-00008F060000}"/>
    <cellStyle name="Total 2 10" xfId="883" xr:uid="{00000000-0005-0000-0000-000090060000}"/>
    <cellStyle name="Total 2 11" xfId="884" xr:uid="{00000000-0005-0000-0000-000091060000}"/>
    <cellStyle name="Total 2 12" xfId="1503" xr:uid="{00000000-0005-0000-0000-000092060000}"/>
    <cellStyle name="Total 2 2" xfId="885" xr:uid="{00000000-0005-0000-0000-000093060000}"/>
    <cellStyle name="Total 2 2 2" xfId="886" xr:uid="{00000000-0005-0000-0000-000094060000}"/>
    <cellStyle name="Total 2 2 3" xfId="887" xr:uid="{00000000-0005-0000-0000-000095060000}"/>
    <cellStyle name="Total 2 2 4" xfId="888" xr:uid="{00000000-0005-0000-0000-000096060000}"/>
    <cellStyle name="Total 2 2 5" xfId="889" xr:uid="{00000000-0005-0000-0000-000097060000}"/>
    <cellStyle name="Total 2 3" xfId="890" xr:uid="{00000000-0005-0000-0000-000098060000}"/>
    <cellStyle name="Total 2 4" xfId="891" xr:uid="{00000000-0005-0000-0000-000099060000}"/>
    <cellStyle name="Total 2 5" xfId="892" xr:uid="{00000000-0005-0000-0000-00009A060000}"/>
    <cellStyle name="Total 2 6" xfId="893" xr:uid="{00000000-0005-0000-0000-00009B060000}"/>
    <cellStyle name="Total 2 7" xfId="894" xr:uid="{00000000-0005-0000-0000-00009C060000}"/>
    <cellStyle name="Total 2 8" xfId="895" xr:uid="{00000000-0005-0000-0000-00009D060000}"/>
    <cellStyle name="Total 2 9" xfId="896" xr:uid="{00000000-0005-0000-0000-00009E060000}"/>
    <cellStyle name="Total 3" xfId="897" xr:uid="{00000000-0005-0000-0000-00009F060000}"/>
    <cellStyle name="Total 3 2" xfId="898" xr:uid="{00000000-0005-0000-0000-0000A0060000}"/>
    <cellStyle name="Total 3 3" xfId="1504" xr:uid="{00000000-0005-0000-0000-0000A1060000}"/>
    <cellStyle name="Total 4" xfId="899" xr:uid="{00000000-0005-0000-0000-0000A2060000}"/>
    <cellStyle name="Total 4 2" xfId="900" xr:uid="{00000000-0005-0000-0000-0000A3060000}"/>
    <cellStyle name="Total 4 3" xfId="1505" xr:uid="{00000000-0005-0000-0000-0000A4060000}"/>
    <cellStyle name="Total 5" xfId="901" xr:uid="{00000000-0005-0000-0000-0000A5060000}"/>
    <cellStyle name="Total 6" xfId="902" xr:uid="{00000000-0005-0000-0000-0000A6060000}"/>
    <cellStyle name="Total 7" xfId="903" xr:uid="{00000000-0005-0000-0000-0000A7060000}"/>
    <cellStyle name="Total 8" xfId="904" xr:uid="{00000000-0005-0000-0000-0000A8060000}"/>
    <cellStyle name="Total 9" xfId="905" xr:uid="{00000000-0005-0000-0000-0000A9060000}"/>
    <cellStyle name="常规 2" xfId="1512" xr:uid="{00000000-0005-0000-0000-0000AA060000}"/>
    <cellStyle name="常规_02 Power Quotation Phase I For Vmobile" xfId="1510" xr:uid="{00000000-0005-0000-0000-0000AB060000}"/>
  </cellStyles>
  <dxfs count="22">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
      <font>
        <condense val="0"/>
        <extend val="0"/>
        <color rgb="FFFFFFFF"/>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4B789-C7F2-4103-B4AF-77C446B3B5B6}">
  <dimension ref="A1:G100"/>
  <sheetViews>
    <sheetView tabSelected="1" view="pageBreakPreview" zoomScale="85" zoomScaleNormal="100" zoomScaleSheetLayoutView="85" workbookViewId="0"/>
  </sheetViews>
  <sheetFormatPr defaultColWidth="9.140625" defaultRowHeight="12.75"/>
  <cols>
    <col min="1" max="1" width="9.5703125" style="25" customWidth="1"/>
    <col min="2" max="2" width="127" style="25" customWidth="1"/>
    <col min="3" max="3" width="16" style="25" bestFit="1" customWidth="1"/>
    <col min="4" max="4" width="9.42578125" style="25" customWidth="1"/>
    <col min="5" max="5" width="6.5703125" style="25" customWidth="1"/>
    <col min="6" max="7" width="20.7109375" style="25" customWidth="1"/>
    <col min="8" max="16384" width="9.140625" style="25"/>
  </cols>
  <sheetData>
    <row r="1" spans="1:7" ht="15.75">
      <c r="A1" s="34" t="s">
        <v>0</v>
      </c>
      <c r="B1" s="35"/>
      <c r="C1" s="305"/>
      <c r="D1" s="305"/>
      <c r="E1" s="304"/>
      <c r="F1" s="303"/>
      <c r="G1" s="37"/>
    </row>
    <row r="2" spans="1:7" ht="15.75">
      <c r="A2" s="34" t="s">
        <v>600</v>
      </c>
      <c r="B2" s="35"/>
      <c r="C2" s="305"/>
      <c r="D2" s="305"/>
      <c r="E2" s="304"/>
      <c r="F2" s="303"/>
      <c r="G2" s="302"/>
    </row>
    <row r="3" spans="1:7" ht="15.75">
      <c r="A3" s="34" t="s">
        <v>1</v>
      </c>
      <c r="B3" s="35"/>
      <c r="C3" s="305"/>
      <c r="D3" s="305"/>
      <c r="E3" s="304"/>
      <c r="F3" s="303"/>
      <c r="G3" s="302"/>
    </row>
    <row r="4" spans="1:7" ht="40.5" customHeight="1">
      <c r="A4" s="333" t="s">
        <v>955</v>
      </c>
      <c r="B4" s="333"/>
      <c r="C4" s="333"/>
      <c r="D4" s="333"/>
      <c r="E4" s="333"/>
      <c r="F4" s="333"/>
      <c r="G4" s="333"/>
    </row>
    <row r="5" spans="1:7" s="52" customFormat="1" ht="31.5" customHeight="1">
      <c r="A5" s="38" t="s">
        <v>10</v>
      </c>
      <c r="B5" s="38" t="s">
        <v>9</v>
      </c>
      <c r="C5" s="39" t="s">
        <v>118</v>
      </c>
      <c r="D5" s="38" t="s">
        <v>11</v>
      </c>
      <c r="E5" s="301" t="s">
        <v>599</v>
      </c>
      <c r="F5" s="40" t="s">
        <v>187</v>
      </c>
      <c r="G5" s="41" t="s">
        <v>12</v>
      </c>
    </row>
    <row r="6" spans="1:7" s="52" customFormat="1" ht="24.95" customHeight="1">
      <c r="A6" s="248" t="s">
        <v>1068</v>
      </c>
      <c r="B6" s="249" t="s">
        <v>1069</v>
      </c>
      <c r="C6" s="42"/>
      <c r="D6" s="43"/>
      <c r="E6" s="282"/>
      <c r="F6" s="44"/>
      <c r="G6" s="45"/>
    </row>
    <row r="7" spans="1:7" s="52" customFormat="1" ht="24.95" customHeight="1">
      <c r="A7" s="248"/>
      <c r="B7" s="250" t="s">
        <v>1070</v>
      </c>
      <c r="C7" s="43"/>
      <c r="D7" s="43"/>
      <c r="E7" s="282"/>
      <c r="F7" s="44"/>
      <c r="G7" s="299">
        <f>E7*(F7)</f>
        <v>0</v>
      </c>
    </row>
    <row r="8" spans="1:7" s="52" customFormat="1" ht="24.95" customHeight="1">
      <c r="A8" s="248" t="s">
        <v>1071</v>
      </c>
      <c r="B8" s="249" t="s">
        <v>1072</v>
      </c>
      <c r="C8" s="43" t="s">
        <v>1073</v>
      </c>
      <c r="D8" s="43"/>
      <c r="E8" s="282"/>
      <c r="F8" s="44"/>
      <c r="G8" s="299"/>
    </row>
    <row r="9" spans="1:7" s="52" customFormat="1" ht="24.95" customHeight="1">
      <c r="A9" s="251" t="s">
        <v>905</v>
      </c>
      <c r="B9" s="252" t="s">
        <v>1074</v>
      </c>
      <c r="C9" s="43"/>
      <c r="D9" s="43"/>
      <c r="E9" s="282"/>
      <c r="F9" s="44"/>
      <c r="G9" s="299"/>
    </row>
    <row r="10" spans="1:7" s="52" customFormat="1" ht="24.95" customHeight="1">
      <c r="A10" s="251"/>
      <c r="B10" s="253" t="s">
        <v>1075</v>
      </c>
      <c r="C10" s="43" t="s">
        <v>889</v>
      </c>
      <c r="D10" s="225" t="s">
        <v>2</v>
      </c>
      <c r="E10" s="283">
        <v>1</v>
      </c>
      <c r="F10" s="44"/>
      <c r="G10" s="297">
        <f t="shared" ref="G10:G22" si="0">E10*F10</f>
        <v>0</v>
      </c>
    </row>
    <row r="11" spans="1:7" s="52" customFormat="1" ht="24.95" customHeight="1">
      <c r="A11" s="251" t="s">
        <v>956</v>
      </c>
      <c r="B11" s="253" t="s">
        <v>1076</v>
      </c>
      <c r="C11" s="43"/>
      <c r="D11" s="225"/>
      <c r="E11" s="225"/>
      <c r="F11" s="44"/>
      <c r="G11" s="297">
        <f t="shared" si="0"/>
        <v>0</v>
      </c>
    </row>
    <row r="12" spans="1:7" s="52" customFormat="1" ht="24.95" customHeight="1">
      <c r="A12" s="251"/>
      <c r="B12" s="253" t="s">
        <v>1077</v>
      </c>
      <c r="C12" s="43" t="s">
        <v>889</v>
      </c>
      <c r="D12" s="225" t="s">
        <v>2</v>
      </c>
      <c r="E12" s="283">
        <v>1</v>
      </c>
      <c r="F12" s="44"/>
      <c r="G12" s="297">
        <f t="shared" si="0"/>
        <v>0</v>
      </c>
    </row>
    <row r="13" spans="1:7" s="52" customFormat="1" ht="24.95" customHeight="1">
      <c r="A13" s="251" t="s">
        <v>957</v>
      </c>
      <c r="B13" s="253" t="s">
        <v>1078</v>
      </c>
      <c r="C13" s="43"/>
      <c r="D13" s="225"/>
      <c r="E13" s="225"/>
      <c r="F13" s="44"/>
      <c r="G13" s="297">
        <f t="shared" si="0"/>
        <v>0</v>
      </c>
    </row>
    <row r="14" spans="1:7" s="52" customFormat="1" ht="24.95" customHeight="1">
      <c r="A14" s="251"/>
      <c r="B14" s="254" t="s">
        <v>1079</v>
      </c>
      <c r="C14" s="43" t="s">
        <v>1080</v>
      </c>
      <c r="D14" s="225" t="s">
        <v>2</v>
      </c>
      <c r="E14" s="283">
        <v>1</v>
      </c>
      <c r="F14" s="44"/>
      <c r="G14" s="297">
        <f t="shared" si="0"/>
        <v>0</v>
      </c>
    </row>
    <row r="15" spans="1:7" s="300" customFormat="1" ht="24.95" customHeight="1">
      <c r="A15" s="251" t="s">
        <v>958</v>
      </c>
      <c r="B15" s="255" t="s">
        <v>1081</v>
      </c>
      <c r="C15" s="256"/>
      <c r="D15" s="225"/>
      <c r="E15" s="283"/>
      <c r="F15" s="44"/>
      <c r="G15" s="297">
        <f t="shared" si="0"/>
        <v>0</v>
      </c>
    </row>
    <row r="16" spans="1:7" s="300" customFormat="1" ht="24.95" customHeight="1">
      <c r="A16" s="251"/>
      <c r="B16" s="255" t="s">
        <v>1082</v>
      </c>
      <c r="C16" s="256" t="s">
        <v>78</v>
      </c>
      <c r="D16" s="225" t="s">
        <v>2</v>
      </c>
      <c r="E16" s="283">
        <v>1</v>
      </c>
      <c r="F16" s="44"/>
      <c r="G16" s="297">
        <f t="shared" si="0"/>
        <v>0</v>
      </c>
    </row>
    <row r="17" spans="1:7" s="300" customFormat="1" ht="24.95" customHeight="1">
      <c r="A17" s="251" t="s">
        <v>959</v>
      </c>
      <c r="B17" s="253" t="s">
        <v>1083</v>
      </c>
      <c r="C17" s="225"/>
      <c r="D17" s="225"/>
      <c r="E17" s="225"/>
      <c r="F17" s="44"/>
      <c r="G17" s="297">
        <f t="shared" si="0"/>
        <v>0</v>
      </c>
    </row>
    <row r="18" spans="1:7" s="300" customFormat="1" ht="24.95" customHeight="1">
      <c r="A18" s="251"/>
      <c r="B18" s="253" t="s">
        <v>1084</v>
      </c>
      <c r="C18" s="225" t="s">
        <v>1085</v>
      </c>
      <c r="D18" s="225" t="s">
        <v>2</v>
      </c>
      <c r="E18" s="283">
        <v>1</v>
      </c>
      <c r="F18" s="44"/>
      <c r="G18" s="297">
        <f t="shared" si="0"/>
        <v>0</v>
      </c>
    </row>
    <row r="19" spans="1:7" s="52" customFormat="1" ht="24.95" customHeight="1">
      <c r="A19" s="251" t="s">
        <v>960</v>
      </c>
      <c r="B19" s="253" t="s">
        <v>1086</v>
      </c>
      <c r="C19" s="43" t="s">
        <v>205</v>
      </c>
      <c r="D19" s="225" t="s">
        <v>2</v>
      </c>
      <c r="E19" s="283">
        <v>1</v>
      </c>
      <c r="F19" s="44"/>
      <c r="G19" s="297">
        <f t="shared" si="0"/>
        <v>0</v>
      </c>
    </row>
    <row r="20" spans="1:7" s="52" customFormat="1" ht="24.95" customHeight="1">
      <c r="A20" s="251" t="s">
        <v>961</v>
      </c>
      <c r="B20" s="254" t="s">
        <v>1087</v>
      </c>
      <c r="C20" s="43" t="s">
        <v>205</v>
      </c>
      <c r="D20" s="225" t="s">
        <v>2</v>
      </c>
      <c r="E20" s="283">
        <v>1</v>
      </c>
      <c r="F20" s="44"/>
      <c r="G20" s="297">
        <f t="shared" si="0"/>
        <v>0</v>
      </c>
    </row>
    <row r="21" spans="1:7" s="52" customFormat="1" ht="24.95" customHeight="1">
      <c r="A21" s="257" t="s">
        <v>962</v>
      </c>
      <c r="B21" s="253" t="s">
        <v>1088</v>
      </c>
      <c r="C21" s="43" t="s">
        <v>1089</v>
      </c>
      <c r="D21" s="225" t="s">
        <v>26</v>
      </c>
      <c r="E21" s="283">
        <v>2</v>
      </c>
      <c r="F21" s="44"/>
      <c r="G21" s="297">
        <f t="shared" si="0"/>
        <v>0</v>
      </c>
    </row>
    <row r="22" spans="1:7" s="52" customFormat="1" ht="24.95" customHeight="1">
      <c r="A22" s="257" t="s">
        <v>963</v>
      </c>
      <c r="B22" s="254" t="s">
        <v>1090</v>
      </c>
      <c r="C22" s="43" t="s">
        <v>175</v>
      </c>
      <c r="D22" s="225" t="s">
        <v>2</v>
      </c>
      <c r="E22" s="283">
        <v>1</v>
      </c>
      <c r="F22" s="44"/>
      <c r="G22" s="297">
        <f t="shared" si="0"/>
        <v>0</v>
      </c>
    </row>
    <row r="23" spans="1:7" s="52" customFormat="1" ht="24.95" customHeight="1">
      <c r="A23" s="257" t="s">
        <v>1091</v>
      </c>
      <c r="B23" s="254" t="s">
        <v>1092</v>
      </c>
      <c r="C23" s="43"/>
      <c r="D23" s="225"/>
      <c r="E23" s="225"/>
      <c r="F23" s="44"/>
      <c r="G23" s="297"/>
    </row>
    <row r="24" spans="1:7" s="52" customFormat="1" ht="24.95" customHeight="1">
      <c r="A24" s="251"/>
      <c r="B24" s="258" t="s">
        <v>1093</v>
      </c>
      <c r="C24" s="43" t="s">
        <v>205</v>
      </c>
      <c r="D24" s="225" t="s">
        <v>1094</v>
      </c>
      <c r="E24" s="283">
        <v>1</v>
      </c>
      <c r="F24" s="44"/>
      <c r="G24" s="297">
        <f>E24*F24</f>
        <v>0</v>
      </c>
    </row>
    <row r="25" spans="1:7" s="52" customFormat="1" ht="24.95" customHeight="1">
      <c r="A25" s="251" t="s">
        <v>1095</v>
      </c>
      <c r="B25" s="258" t="s">
        <v>1096</v>
      </c>
      <c r="C25" s="43"/>
      <c r="D25" s="225" t="s">
        <v>1097</v>
      </c>
      <c r="E25" s="284">
        <v>0.1</v>
      </c>
      <c r="F25" s="44"/>
      <c r="G25" s="297">
        <f>G24*E25</f>
        <v>0</v>
      </c>
    </row>
    <row r="26" spans="1:7" s="52" customFormat="1" ht="24.95" customHeight="1">
      <c r="A26" s="251" t="s">
        <v>1098</v>
      </c>
      <c r="B26" s="254" t="s">
        <v>1099</v>
      </c>
      <c r="C26" s="43"/>
      <c r="D26" s="225"/>
      <c r="E26" s="225"/>
      <c r="F26" s="44"/>
      <c r="G26" s="297">
        <f t="shared" ref="G26:G67" si="1">E26*F26</f>
        <v>0</v>
      </c>
    </row>
    <row r="27" spans="1:7" s="52" customFormat="1" ht="24.95" customHeight="1">
      <c r="A27" s="251"/>
      <c r="B27" s="254" t="s">
        <v>1100</v>
      </c>
      <c r="C27" s="43" t="s">
        <v>1101</v>
      </c>
      <c r="D27" s="225" t="s">
        <v>2</v>
      </c>
      <c r="E27" s="283">
        <v>1</v>
      </c>
      <c r="F27" s="44"/>
      <c r="G27" s="297">
        <f t="shared" si="1"/>
        <v>0</v>
      </c>
    </row>
    <row r="28" spans="1:7" s="52" customFormat="1" ht="24.95" customHeight="1">
      <c r="A28" s="251" t="s">
        <v>1102</v>
      </c>
      <c r="B28" s="254" t="s">
        <v>1103</v>
      </c>
      <c r="C28" s="43" t="s">
        <v>205</v>
      </c>
      <c r="D28" s="225" t="s">
        <v>2</v>
      </c>
      <c r="E28" s="283">
        <v>1</v>
      </c>
      <c r="F28" s="44"/>
      <c r="G28" s="297">
        <f t="shared" si="1"/>
        <v>0</v>
      </c>
    </row>
    <row r="29" spans="1:7" s="52" customFormat="1" ht="24.95" customHeight="1">
      <c r="A29" s="251" t="s">
        <v>1104</v>
      </c>
      <c r="B29" s="253" t="s">
        <v>1105</v>
      </c>
      <c r="C29" s="43"/>
      <c r="D29" s="226"/>
      <c r="E29" s="226"/>
      <c r="F29" s="44"/>
      <c r="G29" s="297">
        <f t="shared" si="1"/>
        <v>0</v>
      </c>
    </row>
    <row r="30" spans="1:7" s="52" customFormat="1" ht="24.95" customHeight="1">
      <c r="A30" s="251"/>
      <c r="B30" s="254" t="s">
        <v>1106</v>
      </c>
      <c r="C30" s="43" t="s">
        <v>205</v>
      </c>
      <c r="D30" s="225" t="s">
        <v>2</v>
      </c>
      <c r="E30" s="283">
        <v>1</v>
      </c>
      <c r="F30" s="44"/>
      <c r="G30" s="297">
        <f t="shared" si="1"/>
        <v>0</v>
      </c>
    </row>
    <row r="31" spans="1:7" s="52" customFormat="1" ht="24.95" customHeight="1">
      <c r="A31" s="251" t="s">
        <v>1107</v>
      </c>
      <c r="B31" s="254" t="s">
        <v>1108</v>
      </c>
      <c r="C31" s="43" t="s">
        <v>175</v>
      </c>
      <c r="D31" s="225" t="s">
        <v>2</v>
      </c>
      <c r="E31" s="283">
        <v>1</v>
      </c>
      <c r="F31" s="44"/>
      <c r="G31" s="297">
        <f t="shared" si="1"/>
        <v>0</v>
      </c>
    </row>
    <row r="32" spans="1:7" s="52" customFormat="1" ht="24.95" customHeight="1">
      <c r="A32" s="251" t="s">
        <v>1109</v>
      </c>
      <c r="B32" s="254" t="s">
        <v>1110</v>
      </c>
      <c r="C32" s="43"/>
      <c r="D32" s="225"/>
      <c r="E32" s="225"/>
      <c r="F32" s="44"/>
      <c r="G32" s="297">
        <f t="shared" si="1"/>
        <v>0</v>
      </c>
    </row>
    <row r="33" spans="1:7" s="52" customFormat="1" ht="24.95" customHeight="1">
      <c r="A33" s="251"/>
      <c r="B33" s="254" t="s">
        <v>1111</v>
      </c>
      <c r="C33" s="43" t="s">
        <v>205</v>
      </c>
      <c r="D33" s="259" t="s">
        <v>2</v>
      </c>
      <c r="E33" s="259">
        <v>1</v>
      </c>
      <c r="F33" s="44"/>
      <c r="G33" s="297">
        <f t="shared" si="1"/>
        <v>0</v>
      </c>
    </row>
    <row r="34" spans="1:7" s="52" customFormat="1" ht="24.95" customHeight="1">
      <c r="A34" s="251" t="s">
        <v>1112</v>
      </c>
      <c r="B34" s="228" t="s">
        <v>1113</v>
      </c>
      <c r="C34" s="43" t="s">
        <v>205</v>
      </c>
      <c r="D34" s="225" t="s">
        <v>2</v>
      </c>
      <c r="E34" s="283">
        <v>1</v>
      </c>
      <c r="F34" s="44"/>
      <c r="G34" s="297">
        <f t="shared" si="1"/>
        <v>0</v>
      </c>
    </row>
    <row r="35" spans="1:7" s="52" customFormat="1" ht="24.95" customHeight="1">
      <c r="A35" s="260" t="s">
        <v>1114</v>
      </c>
      <c r="B35" s="261" t="s">
        <v>1115</v>
      </c>
      <c r="C35" s="43"/>
      <c r="D35" s="262"/>
      <c r="E35" s="262"/>
      <c r="F35" s="44"/>
      <c r="G35" s="297">
        <f t="shared" si="1"/>
        <v>0</v>
      </c>
    </row>
    <row r="36" spans="1:7" s="52" customFormat="1" ht="34.5" customHeight="1">
      <c r="A36" s="260"/>
      <c r="B36" s="263" t="s">
        <v>1116</v>
      </c>
      <c r="C36" s="43" t="s">
        <v>205</v>
      </c>
      <c r="D36" s="264" t="s">
        <v>1117</v>
      </c>
      <c r="E36" s="264">
        <v>5</v>
      </c>
      <c r="F36" s="44"/>
      <c r="G36" s="297">
        <f t="shared" si="1"/>
        <v>0</v>
      </c>
    </row>
    <row r="37" spans="1:7" s="52" customFormat="1" ht="24.95" customHeight="1">
      <c r="A37" s="47" t="s">
        <v>1118</v>
      </c>
      <c r="B37" s="265" t="s">
        <v>964</v>
      </c>
      <c r="C37" s="43" t="s">
        <v>1101</v>
      </c>
      <c r="D37" s="225" t="s">
        <v>2</v>
      </c>
      <c r="E37" s="283">
        <v>1</v>
      </c>
      <c r="F37" s="44"/>
      <c r="G37" s="297">
        <f t="shared" si="1"/>
        <v>0</v>
      </c>
    </row>
    <row r="38" spans="1:7" s="298" customFormat="1" ht="24.95" customHeight="1">
      <c r="A38" s="48"/>
      <c r="B38" s="266"/>
      <c r="C38" s="42"/>
      <c r="D38" s="42"/>
      <c r="E38" s="285"/>
      <c r="F38" s="44"/>
      <c r="G38" s="297">
        <f t="shared" si="1"/>
        <v>0</v>
      </c>
    </row>
    <row r="39" spans="1:7" s="298" customFormat="1" ht="24.95" customHeight="1">
      <c r="A39" s="267" t="s">
        <v>1119</v>
      </c>
      <c r="B39" s="268" t="s">
        <v>1120</v>
      </c>
      <c r="C39" s="42"/>
      <c r="D39" s="42"/>
      <c r="E39" s="285"/>
      <c r="F39" s="44"/>
      <c r="G39" s="297">
        <f t="shared" si="1"/>
        <v>0</v>
      </c>
    </row>
    <row r="40" spans="1:7" s="298" customFormat="1" ht="24.95" customHeight="1">
      <c r="A40" s="267"/>
      <c r="B40" s="269" t="s">
        <v>1121</v>
      </c>
      <c r="C40" s="42"/>
      <c r="D40" s="42"/>
      <c r="E40" s="285"/>
      <c r="F40" s="44"/>
      <c r="G40" s="297">
        <f t="shared" si="1"/>
        <v>0</v>
      </c>
    </row>
    <row r="41" spans="1:7" s="298" customFormat="1" ht="24.95" customHeight="1">
      <c r="A41" s="251" t="s">
        <v>3</v>
      </c>
      <c r="B41" s="254" t="s">
        <v>1122</v>
      </c>
      <c r="C41" s="270" t="s">
        <v>1123</v>
      </c>
      <c r="D41" s="225" t="s">
        <v>2</v>
      </c>
      <c r="E41" s="286">
        <v>1</v>
      </c>
      <c r="F41" s="44"/>
      <c r="G41" s="297">
        <f t="shared" si="1"/>
        <v>0</v>
      </c>
    </row>
    <row r="42" spans="1:7" s="298" customFormat="1" ht="24.95" customHeight="1">
      <c r="A42" s="251" t="s">
        <v>4</v>
      </c>
      <c r="B42" s="254" t="s">
        <v>1124</v>
      </c>
      <c r="C42" s="270" t="s">
        <v>1123</v>
      </c>
      <c r="D42" s="225" t="s">
        <v>2</v>
      </c>
      <c r="E42" s="283">
        <v>1</v>
      </c>
      <c r="F42" s="44"/>
      <c r="G42" s="297">
        <f t="shared" si="1"/>
        <v>0</v>
      </c>
    </row>
    <row r="43" spans="1:7" s="298" customFormat="1" ht="24.95" customHeight="1">
      <c r="A43" s="251" t="s">
        <v>5</v>
      </c>
      <c r="B43" s="254" t="s">
        <v>1125</v>
      </c>
      <c r="C43" s="270" t="s">
        <v>1123</v>
      </c>
      <c r="D43" s="225" t="s">
        <v>2</v>
      </c>
      <c r="E43" s="283">
        <v>1</v>
      </c>
      <c r="F43" s="44"/>
      <c r="G43" s="297">
        <f t="shared" si="1"/>
        <v>0</v>
      </c>
    </row>
    <row r="44" spans="1:7" s="298" customFormat="1" ht="29.25" customHeight="1">
      <c r="A44" s="251" t="s">
        <v>6</v>
      </c>
      <c r="B44" s="253" t="s">
        <v>1126</v>
      </c>
      <c r="C44" s="270" t="s">
        <v>1123</v>
      </c>
      <c r="D44" s="225" t="s">
        <v>2</v>
      </c>
      <c r="E44" s="283">
        <v>1</v>
      </c>
      <c r="F44" s="44"/>
      <c r="G44" s="297">
        <f t="shared" si="1"/>
        <v>0</v>
      </c>
    </row>
    <row r="45" spans="1:7" s="52" customFormat="1" ht="24.95" customHeight="1">
      <c r="A45" s="251" t="s">
        <v>7</v>
      </c>
      <c r="B45" s="253" t="s">
        <v>1127</v>
      </c>
      <c r="C45" s="270" t="s">
        <v>1123</v>
      </c>
      <c r="D45" s="225" t="s">
        <v>2</v>
      </c>
      <c r="E45" s="283">
        <v>1</v>
      </c>
      <c r="F45" s="44"/>
      <c r="G45" s="297">
        <f t="shared" si="1"/>
        <v>0</v>
      </c>
    </row>
    <row r="46" spans="1:7" s="52" customFormat="1" ht="24.95" customHeight="1">
      <c r="A46" s="251" t="s">
        <v>117</v>
      </c>
      <c r="B46" s="253" t="s">
        <v>1128</v>
      </c>
      <c r="C46" s="270" t="s">
        <v>1123</v>
      </c>
      <c r="D46" s="225" t="s">
        <v>2</v>
      </c>
      <c r="E46" s="283">
        <v>1</v>
      </c>
      <c r="F46" s="44"/>
      <c r="G46" s="297">
        <f t="shared" si="1"/>
        <v>0</v>
      </c>
    </row>
    <row r="47" spans="1:7" s="52" customFormat="1" ht="24.95" customHeight="1">
      <c r="A47" s="251"/>
      <c r="B47" s="254"/>
      <c r="C47" s="42"/>
      <c r="D47" s="225"/>
      <c r="E47" s="283"/>
      <c r="F47" s="44"/>
      <c r="G47" s="297">
        <f t="shared" si="1"/>
        <v>0</v>
      </c>
    </row>
    <row r="48" spans="1:7" s="52" customFormat="1" ht="24.95" customHeight="1">
      <c r="A48" s="271" t="s">
        <v>1129</v>
      </c>
      <c r="B48" s="269" t="s">
        <v>1130</v>
      </c>
      <c r="C48" s="42"/>
      <c r="D48" s="225"/>
      <c r="E48" s="225"/>
      <c r="F48" s="44"/>
      <c r="G48" s="297">
        <f t="shared" si="1"/>
        <v>0</v>
      </c>
    </row>
    <row r="49" spans="1:7" s="52" customFormat="1" ht="24.95" customHeight="1">
      <c r="A49" s="271"/>
      <c r="B49" s="269" t="s">
        <v>1131</v>
      </c>
      <c r="C49" s="43"/>
      <c r="D49" s="225" t="s">
        <v>2</v>
      </c>
      <c r="E49" s="283">
        <v>1</v>
      </c>
      <c r="F49" s="44"/>
      <c r="G49" s="297">
        <f t="shared" si="1"/>
        <v>0</v>
      </c>
    </row>
    <row r="50" spans="1:7" s="52" customFormat="1" ht="24.95" customHeight="1">
      <c r="A50" s="272"/>
      <c r="B50" s="253" t="s">
        <v>1132</v>
      </c>
      <c r="C50" s="42"/>
      <c r="D50" s="225"/>
      <c r="E50" s="283"/>
      <c r="F50" s="44"/>
      <c r="G50" s="297">
        <f t="shared" si="1"/>
        <v>0</v>
      </c>
    </row>
    <row r="51" spans="1:7" s="52" customFormat="1" ht="24.95" customHeight="1">
      <c r="A51" s="272"/>
      <c r="B51" s="253" t="s">
        <v>1133</v>
      </c>
      <c r="C51" s="42"/>
      <c r="D51" s="225"/>
      <c r="E51" s="283"/>
      <c r="F51" s="44"/>
      <c r="G51" s="297">
        <f t="shared" si="1"/>
        <v>0</v>
      </c>
    </row>
    <row r="52" spans="1:7" s="52" customFormat="1" ht="24.95" customHeight="1">
      <c r="A52" s="272" t="s">
        <v>13</v>
      </c>
      <c r="B52" s="254" t="s">
        <v>1134</v>
      </c>
      <c r="C52" s="42" t="s">
        <v>1135</v>
      </c>
      <c r="D52" s="225" t="s">
        <v>1136</v>
      </c>
      <c r="E52" s="283">
        <v>12</v>
      </c>
      <c r="F52" s="44"/>
      <c r="G52" s="297">
        <f t="shared" si="1"/>
        <v>0</v>
      </c>
    </row>
    <row r="53" spans="1:7" s="52" customFormat="1" ht="24.95" customHeight="1">
      <c r="A53" s="272" t="s">
        <v>14</v>
      </c>
      <c r="B53" s="254" t="s">
        <v>1137</v>
      </c>
      <c r="C53" s="42" t="s">
        <v>1003</v>
      </c>
      <c r="D53" s="225" t="s">
        <v>1136</v>
      </c>
      <c r="E53" s="283">
        <f t="shared" ref="E53:E67" si="2">E52</f>
        <v>12</v>
      </c>
      <c r="F53" s="44"/>
      <c r="G53" s="297">
        <f t="shared" si="1"/>
        <v>0</v>
      </c>
    </row>
    <row r="54" spans="1:7" s="52" customFormat="1" ht="24.95" customHeight="1">
      <c r="A54" s="251" t="s">
        <v>15</v>
      </c>
      <c r="B54" s="254" t="s">
        <v>1138</v>
      </c>
      <c r="C54" s="42" t="s">
        <v>1139</v>
      </c>
      <c r="D54" s="225" t="s">
        <v>1136</v>
      </c>
      <c r="E54" s="283">
        <f t="shared" si="2"/>
        <v>12</v>
      </c>
      <c r="F54" s="44"/>
      <c r="G54" s="297">
        <f t="shared" si="1"/>
        <v>0</v>
      </c>
    </row>
    <row r="55" spans="1:7" s="52" customFormat="1" ht="24.95" customHeight="1">
      <c r="A55" s="251" t="s">
        <v>16</v>
      </c>
      <c r="B55" s="254" t="s">
        <v>1140</v>
      </c>
      <c r="C55" s="42" t="s">
        <v>1139</v>
      </c>
      <c r="D55" s="225" t="s">
        <v>1136</v>
      </c>
      <c r="E55" s="283">
        <f t="shared" si="2"/>
        <v>12</v>
      </c>
      <c r="F55" s="44"/>
      <c r="G55" s="297">
        <f t="shared" si="1"/>
        <v>0</v>
      </c>
    </row>
    <row r="56" spans="1:7" s="52" customFormat="1" ht="24.95" customHeight="1">
      <c r="A56" s="272" t="s">
        <v>17</v>
      </c>
      <c r="B56" s="254" t="s">
        <v>1141</v>
      </c>
      <c r="C56" s="42" t="s">
        <v>1142</v>
      </c>
      <c r="D56" s="225" t="s">
        <v>1136</v>
      </c>
      <c r="E56" s="283">
        <f t="shared" si="2"/>
        <v>12</v>
      </c>
      <c r="F56" s="44"/>
      <c r="G56" s="297">
        <f t="shared" si="1"/>
        <v>0</v>
      </c>
    </row>
    <row r="57" spans="1:7" s="52" customFormat="1" ht="24.95" customHeight="1">
      <c r="A57" s="272" t="s">
        <v>39</v>
      </c>
      <c r="B57" s="254" t="s">
        <v>1143</v>
      </c>
      <c r="C57" s="42" t="s">
        <v>1135</v>
      </c>
      <c r="D57" s="225" t="s">
        <v>1136</v>
      </c>
      <c r="E57" s="283">
        <f t="shared" si="2"/>
        <v>12</v>
      </c>
      <c r="F57" s="44"/>
      <c r="G57" s="297">
        <f t="shared" si="1"/>
        <v>0</v>
      </c>
    </row>
    <row r="58" spans="1:7" s="52" customFormat="1" ht="24.95" customHeight="1">
      <c r="A58" s="272" t="s">
        <v>1067</v>
      </c>
      <c r="B58" s="254" t="s">
        <v>1144</v>
      </c>
      <c r="C58" s="42" t="s">
        <v>1003</v>
      </c>
      <c r="D58" s="225" t="s">
        <v>1136</v>
      </c>
      <c r="E58" s="283">
        <f t="shared" si="2"/>
        <v>12</v>
      </c>
      <c r="F58" s="44"/>
      <c r="G58" s="297">
        <f t="shared" si="1"/>
        <v>0</v>
      </c>
    </row>
    <row r="59" spans="1:7" s="52" customFormat="1" ht="24.95" customHeight="1">
      <c r="A59" s="272" t="s">
        <v>1145</v>
      </c>
      <c r="B59" s="254" t="s">
        <v>1146</v>
      </c>
      <c r="C59" s="42" t="s">
        <v>1003</v>
      </c>
      <c r="D59" s="225" t="s">
        <v>1136</v>
      </c>
      <c r="E59" s="283">
        <f t="shared" si="2"/>
        <v>12</v>
      </c>
      <c r="F59" s="44"/>
      <c r="G59" s="297">
        <f t="shared" si="1"/>
        <v>0</v>
      </c>
    </row>
    <row r="60" spans="1:7" s="52" customFormat="1" ht="24.95" customHeight="1">
      <c r="A60" s="272" t="s">
        <v>1147</v>
      </c>
      <c r="B60" s="254" t="s">
        <v>1148</v>
      </c>
      <c r="C60" s="42" t="s">
        <v>1003</v>
      </c>
      <c r="D60" s="225" t="s">
        <v>1136</v>
      </c>
      <c r="E60" s="283">
        <f t="shared" si="2"/>
        <v>12</v>
      </c>
      <c r="F60" s="44"/>
      <c r="G60" s="297">
        <f t="shared" si="1"/>
        <v>0</v>
      </c>
    </row>
    <row r="61" spans="1:7" s="52" customFormat="1" ht="24.95" customHeight="1">
      <c r="A61" s="272" t="s">
        <v>1149</v>
      </c>
      <c r="B61" s="254" t="s">
        <v>1150</v>
      </c>
      <c r="C61" s="42" t="s">
        <v>1003</v>
      </c>
      <c r="D61" s="225" t="s">
        <v>1136</v>
      </c>
      <c r="E61" s="283">
        <f t="shared" si="2"/>
        <v>12</v>
      </c>
      <c r="F61" s="44"/>
      <c r="G61" s="297">
        <f t="shared" si="1"/>
        <v>0</v>
      </c>
    </row>
    <row r="62" spans="1:7" s="52" customFormat="1" ht="24.95" customHeight="1">
      <c r="A62" s="272" t="s">
        <v>1151</v>
      </c>
      <c r="B62" s="254" t="s">
        <v>1152</v>
      </c>
      <c r="C62" s="42" t="s">
        <v>1139</v>
      </c>
      <c r="D62" s="225" t="s">
        <v>1136</v>
      </c>
      <c r="E62" s="283">
        <f t="shared" si="2"/>
        <v>12</v>
      </c>
      <c r="F62" s="44"/>
      <c r="G62" s="297">
        <f t="shared" si="1"/>
        <v>0</v>
      </c>
    </row>
    <row r="63" spans="1:7" s="52" customFormat="1" ht="24.95" customHeight="1">
      <c r="A63" s="272" t="s">
        <v>1153</v>
      </c>
      <c r="B63" s="254" t="s">
        <v>1154</v>
      </c>
      <c r="C63" s="42" t="s">
        <v>1142</v>
      </c>
      <c r="D63" s="225" t="s">
        <v>1136</v>
      </c>
      <c r="E63" s="283">
        <f t="shared" si="2"/>
        <v>12</v>
      </c>
      <c r="F63" s="44"/>
      <c r="G63" s="297">
        <f t="shared" si="1"/>
        <v>0</v>
      </c>
    </row>
    <row r="64" spans="1:7" s="52" customFormat="1" ht="24.95" customHeight="1">
      <c r="A64" s="272" t="s">
        <v>1155</v>
      </c>
      <c r="B64" s="254" t="s">
        <v>1156</v>
      </c>
      <c r="C64" s="42" t="s">
        <v>1142</v>
      </c>
      <c r="D64" s="225" t="s">
        <v>1136</v>
      </c>
      <c r="E64" s="283">
        <f t="shared" si="2"/>
        <v>12</v>
      </c>
      <c r="F64" s="44"/>
      <c r="G64" s="297">
        <f t="shared" si="1"/>
        <v>0</v>
      </c>
    </row>
    <row r="65" spans="1:7" s="52" customFormat="1" ht="24.95" customHeight="1">
      <c r="A65" s="272" t="s">
        <v>1157</v>
      </c>
      <c r="B65" s="254" t="s">
        <v>1158</v>
      </c>
      <c r="C65" s="42" t="s">
        <v>1142</v>
      </c>
      <c r="D65" s="225" t="s">
        <v>1136</v>
      </c>
      <c r="E65" s="283">
        <f t="shared" si="2"/>
        <v>12</v>
      </c>
      <c r="F65" s="44"/>
      <c r="G65" s="297">
        <f t="shared" si="1"/>
        <v>0</v>
      </c>
    </row>
    <row r="66" spans="1:7" s="52" customFormat="1" ht="24.95" customHeight="1">
      <c r="A66" s="272" t="s">
        <v>1159</v>
      </c>
      <c r="B66" s="254" t="s">
        <v>1160</v>
      </c>
      <c r="C66" s="42" t="s">
        <v>1142</v>
      </c>
      <c r="D66" s="225" t="s">
        <v>1136</v>
      </c>
      <c r="E66" s="283">
        <f t="shared" si="2"/>
        <v>12</v>
      </c>
      <c r="F66" s="44"/>
      <c r="G66" s="297">
        <f t="shared" si="1"/>
        <v>0</v>
      </c>
    </row>
    <row r="67" spans="1:7" s="52" customFormat="1" ht="24.95" customHeight="1">
      <c r="A67" s="272" t="s">
        <v>1161</v>
      </c>
      <c r="B67" s="254" t="s">
        <v>1162</v>
      </c>
      <c r="C67" s="42" t="s">
        <v>1142</v>
      </c>
      <c r="D67" s="225" t="s">
        <v>1136</v>
      </c>
      <c r="E67" s="283">
        <f t="shared" si="2"/>
        <v>12</v>
      </c>
      <c r="F67" s="44"/>
      <c r="G67" s="297">
        <f t="shared" si="1"/>
        <v>0</v>
      </c>
    </row>
    <row r="68" spans="1:7" s="52" customFormat="1" ht="24.95" customHeight="1">
      <c r="A68" s="272" t="s">
        <v>1163</v>
      </c>
      <c r="B68" s="258" t="s">
        <v>1164</v>
      </c>
      <c r="C68" s="42"/>
      <c r="D68" s="225" t="s">
        <v>1097</v>
      </c>
      <c r="E68" s="284">
        <v>0.1</v>
      </c>
      <c r="F68" s="44"/>
      <c r="G68" s="297">
        <f>G67*E68</f>
        <v>0</v>
      </c>
    </row>
    <row r="69" spans="1:7" s="52" customFormat="1" ht="24.95" customHeight="1">
      <c r="A69" s="272" t="s">
        <v>1165</v>
      </c>
      <c r="B69" s="254" t="s">
        <v>1166</v>
      </c>
      <c r="C69" s="42" t="s">
        <v>1142</v>
      </c>
      <c r="D69" s="225" t="s">
        <v>1136</v>
      </c>
      <c r="E69" s="283">
        <f>E67</f>
        <v>12</v>
      </c>
      <c r="F69" s="44"/>
      <c r="G69" s="297">
        <f>E69*F69</f>
        <v>0</v>
      </c>
    </row>
    <row r="70" spans="1:7" s="52" customFormat="1" ht="24.95" customHeight="1">
      <c r="A70" s="272" t="s">
        <v>1167</v>
      </c>
      <c r="B70" s="258" t="s">
        <v>1168</v>
      </c>
      <c r="C70" s="42"/>
      <c r="D70" s="225" t="s">
        <v>1097</v>
      </c>
      <c r="E70" s="284">
        <v>0.1</v>
      </c>
      <c r="F70" s="44"/>
      <c r="G70" s="297">
        <f>G69*E70</f>
        <v>0</v>
      </c>
    </row>
    <row r="71" spans="1:7" s="52" customFormat="1" ht="24.95" customHeight="1">
      <c r="A71" s="272" t="s">
        <v>1169</v>
      </c>
      <c r="B71" s="254" t="s">
        <v>1170</v>
      </c>
      <c r="C71" s="42" t="s">
        <v>1142</v>
      </c>
      <c r="D71" s="225" t="s">
        <v>1136</v>
      </c>
      <c r="E71" s="283">
        <f>E69</f>
        <v>12</v>
      </c>
      <c r="F71" s="44"/>
      <c r="G71" s="297">
        <f>E71*F71</f>
        <v>0</v>
      </c>
    </row>
    <row r="72" spans="1:7" s="52" customFormat="1" ht="24.95" customHeight="1">
      <c r="A72" s="272" t="s">
        <v>1171</v>
      </c>
      <c r="B72" s="258" t="s">
        <v>1172</v>
      </c>
      <c r="C72" s="42"/>
      <c r="D72" s="225" t="s">
        <v>1097</v>
      </c>
      <c r="E72" s="284">
        <v>0.1</v>
      </c>
      <c r="F72" s="44"/>
      <c r="G72" s="297">
        <f>G71*E72</f>
        <v>0</v>
      </c>
    </row>
    <row r="73" spans="1:7" s="52" customFormat="1" ht="24.95" customHeight="1">
      <c r="A73" s="272" t="s">
        <v>1169</v>
      </c>
      <c r="B73" s="254" t="s">
        <v>1173</v>
      </c>
      <c r="C73" s="42" t="s">
        <v>1142</v>
      </c>
      <c r="D73" s="225" t="s">
        <v>1136</v>
      </c>
      <c r="E73" s="283">
        <f>E71</f>
        <v>12</v>
      </c>
      <c r="F73" s="44"/>
      <c r="G73" s="297">
        <f t="shared" ref="G73:G86" si="3">E73*F73</f>
        <v>0</v>
      </c>
    </row>
    <row r="74" spans="1:7" s="52" customFormat="1" ht="24.95" customHeight="1">
      <c r="A74" s="273"/>
      <c r="B74" s="255"/>
      <c r="C74" s="43"/>
      <c r="D74" s="225"/>
      <c r="E74" s="283"/>
      <c r="F74" s="44"/>
      <c r="G74" s="297">
        <f t="shared" si="3"/>
        <v>0</v>
      </c>
    </row>
    <row r="75" spans="1:7" s="52" customFormat="1" ht="24.95" customHeight="1">
      <c r="A75" s="274" t="s">
        <v>1174</v>
      </c>
      <c r="B75" s="269" t="s">
        <v>1175</v>
      </c>
      <c r="C75" s="43"/>
      <c r="D75" s="275"/>
      <c r="E75" s="287"/>
      <c r="F75" s="44"/>
      <c r="G75" s="297">
        <f t="shared" si="3"/>
        <v>0</v>
      </c>
    </row>
    <row r="76" spans="1:7" s="52" customFormat="1" ht="24.95" customHeight="1">
      <c r="A76" s="273" t="s">
        <v>1176</v>
      </c>
      <c r="B76" s="254" t="s">
        <v>1177</v>
      </c>
      <c r="C76" s="270" t="s">
        <v>1123</v>
      </c>
      <c r="D76" s="225" t="s">
        <v>1136</v>
      </c>
      <c r="E76" s="283">
        <f>E73</f>
        <v>12</v>
      </c>
      <c r="F76" s="44"/>
      <c r="G76" s="297">
        <f t="shared" si="3"/>
        <v>0</v>
      </c>
    </row>
    <row r="77" spans="1:7" s="52" customFormat="1" ht="24.95" customHeight="1">
      <c r="A77" s="273" t="s">
        <v>1178</v>
      </c>
      <c r="B77" s="254" t="s">
        <v>1179</v>
      </c>
      <c r="C77" s="270" t="s">
        <v>1123</v>
      </c>
      <c r="D77" s="225" t="s">
        <v>1136</v>
      </c>
      <c r="E77" s="283">
        <f>E76</f>
        <v>12</v>
      </c>
      <c r="F77" s="44"/>
      <c r="G77" s="297">
        <f t="shared" si="3"/>
        <v>0</v>
      </c>
    </row>
    <row r="78" spans="1:7" s="52" customFormat="1" ht="24.95" customHeight="1">
      <c r="A78" s="273" t="s">
        <v>1180</v>
      </c>
      <c r="B78" s="254" t="s">
        <v>1181</v>
      </c>
      <c r="C78" s="270" t="s">
        <v>1123</v>
      </c>
      <c r="D78" s="225" t="s">
        <v>1136</v>
      </c>
      <c r="E78" s="283">
        <f>E77</f>
        <v>12</v>
      </c>
      <c r="F78" s="44"/>
      <c r="G78" s="297">
        <f t="shared" si="3"/>
        <v>0</v>
      </c>
    </row>
    <row r="79" spans="1:7" s="52" customFormat="1" ht="24.95" customHeight="1">
      <c r="A79" s="273"/>
      <c r="B79" s="254"/>
      <c r="C79" s="43"/>
      <c r="D79" s="275"/>
      <c r="E79" s="287"/>
      <c r="F79" s="44"/>
      <c r="G79" s="297">
        <f t="shared" si="3"/>
        <v>0</v>
      </c>
    </row>
    <row r="80" spans="1:7" s="52" customFormat="1" ht="24.95" customHeight="1">
      <c r="A80" s="276" t="s">
        <v>1182</v>
      </c>
      <c r="B80" s="277" t="s">
        <v>1183</v>
      </c>
      <c r="C80" s="43"/>
      <c r="D80" s="278"/>
      <c r="E80" s="288"/>
      <c r="F80" s="44"/>
      <c r="G80" s="297">
        <f t="shared" si="3"/>
        <v>0</v>
      </c>
    </row>
    <row r="81" spans="1:7" s="52" customFormat="1" ht="24.95" customHeight="1">
      <c r="A81" s="279" t="s">
        <v>1184</v>
      </c>
      <c r="B81" s="280" t="s">
        <v>1185</v>
      </c>
      <c r="C81" s="42"/>
      <c r="D81" s="278" t="s">
        <v>1094</v>
      </c>
      <c r="E81" s="288">
        <v>1</v>
      </c>
      <c r="F81" s="44">
        <v>2000000</v>
      </c>
      <c r="G81" s="297">
        <f t="shared" si="3"/>
        <v>2000000</v>
      </c>
    </row>
    <row r="82" spans="1:7" s="52" customFormat="1" ht="24.95" customHeight="1">
      <c r="A82" s="49" t="s">
        <v>1186</v>
      </c>
      <c r="B82" s="265" t="s">
        <v>1187</v>
      </c>
      <c r="C82" s="43"/>
      <c r="D82" s="43"/>
      <c r="E82" s="282"/>
      <c r="F82" s="44"/>
      <c r="G82" s="297">
        <f t="shared" si="3"/>
        <v>0</v>
      </c>
    </row>
    <row r="83" spans="1:7" s="52" customFormat="1" ht="24.95" customHeight="1">
      <c r="A83" s="49"/>
      <c r="B83" s="265" t="s">
        <v>1188</v>
      </c>
      <c r="C83" s="42" t="s">
        <v>1189</v>
      </c>
      <c r="D83" s="43" t="s">
        <v>2</v>
      </c>
      <c r="E83" s="289">
        <v>1</v>
      </c>
      <c r="F83" s="44">
        <v>100000</v>
      </c>
      <c r="G83" s="297">
        <f t="shared" si="3"/>
        <v>100000</v>
      </c>
    </row>
    <row r="84" spans="1:7" s="52" customFormat="1" ht="24.95" customHeight="1">
      <c r="A84" s="49" t="s">
        <v>1190</v>
      </c>
      <c r="B84" s="281" t="s">
        <v>1191</v>
      </c>
      <c r="C84" s="43"/>
      <c r="D84" s="43"/>
      <c r="E84" s="289"/>
      <c r="F84" s="44"/>
      <c r="G84" s="297">
        <f t="shared" si="3"/>
        <v>0</v>
      </c>
    </row>
    <row r="85" spans="1:7" s="52" customFormat="1" ht="24.95" customHeight="1">
      <c r="A85" s="49"/>
      <c r="B85" s="281" t="s">
        <v>1192</v>
      </c>
      <c r="C85" s="43"/>
      <c r="D85" s="43"/>
      <c r="E85" s="289"/>
      <c r="F85" s="44"/>
      <c r="G85" s="297">
        <f t="shared" si="3"/>
        <v>0</v>
      </c>
    </row>
    <row r="86" spans="1:7" s="52" customFormat="1" ht="24.95" customHeight="1">
      <c r="A86" s="49"/>
      <c r="B86" s="281" t="s">
        <v>1193</v>
      </c>
      <c r="C86" s="42" t="s">
        <v>1189</v>
      </c>
      <c r="D86" s="43" t="s">
        <v>2</v>
      </c>
      <c r="E86" s="289">
        <v>1</v>
      </c>
      <c r="F86" s="44"/>
      <c r="G86" s="297">
        <f t="shared" si="3"/>
        <v>0</v>
      </c>
    </row>
    <row r="87" spans="1:7" s="52" customFormat="1" ht="24.95" customHeight="1">
      <c r="A87" s="49"/>
      <c r="B87" s="281"/>
      <c r="C87" s="42"/>
      <c r="D87" s="43"/>
      <c r="E87" s="289"/>
      <c r="F87" s="44"/>
      <c r="G87" s="297"/>
    </row>
    <row r="88" spans="1:7" s="52" customFormat="1" ht="24.95" customHeight="1">
      <c r="A88" s="49"/>
      <c r="B88" s="281"/>
      <c r="C88" s="42"/>
      <c r="D88" s="43"/>
      <c r="E88" s="289"/>
      <c r="F88" s="44"/>
      <c r="G88" s="297"/>
    </row>
    <row r="89" spans="1:7" s="52" customFormat="1" ht="24.95" customHeight="1">
      <c r="A89" s="49"/>
      <c r="B89" s="281"/>
      <c r="C89" s="42"/>
      <c r="D89" s="43"/>
      <c r="E89" s="289"/>
      <c r="F89" s="44"/>
      <c r="G89" s="297"/>
    </row>
    <row r="90" spans="1:7" s="52" customFormat="1" ht="24.95" customHeight="1">
      <c r="A90" s="49"/>
      <c r="B90" s="281"/>
      <c r="C90" s="42"/>
      <c r="D90" s="43"/>
      <c r="E90" s="289"/>
      <c r="F90" s="44"/>
      <c r="G90" s="297"/>
    </row>
    <row r="91" spans="1:7" s="52" customFormat="1" ht="24.95" customHeight="1">
      <c r="A91" s="49"/>
      <c r="B91" s="281"/>
      <c r="C91" s="42"/>
      <c r="D91" s="43"/>
      <c r="E91" s="289"/>
      <c r="F91" s="44"/>
      <c r="G91" s="297"/>
    </row>
    <row r="92" spans="1:7" s="52" customFormat="1" ht="24.95" customHeight="1">
      <c r="A92" s="49"/>
      <c r="B92" s="281"/>
      <c r="C92" s="42"/>
      <c r="D92" s="43"/>
      <c r="E92" s="289"/>
      <c r="F92" s="44"/>
      <c r="G92" s="297"/>
    </row>
    <row r="93" spans="1:7" s="52" customFormat="1" ht="24.95" customHeight="1">
      <c r="A93" s="49"/>
      <c r="B93" s="281"/>
      <c r="C93" s="42"/>
      <c r="D93" s="43"/>
      <c r="E93" s="289"/>
      <c r="F93" s="44"/>
      <c r="G93" s="297"/>
    </row>
    <row r="94" spans="1:7" s="52" customFormat="1" ht="24.95" customHeight="1">
      <c r="A94" s="49"/>
      <c r="B94" s="281"/>
      <c r="C94" s="42"/>
      <c r="D94" s="43"/>
      <c r="E94" s="289"/>
      <c r="F94" s="44"/>
      <c r="G94" s="297"/>
    </row>
    <row r="95" spans="1:7" s="52" customFormat="1" ht="24.95" customHeight="1">
      <c r="A95" s="49"/>
      <c r="B95" s="281"/>
      <c r="C95" s="42"/>
      <c r="D95" s="43"/>
      <c r="E95" s="289"/>
      <c r="F95" s="44"/>
      <c r="G95" s="297"/>
    </row>
    <row r="96" spans="1:7" s="52" customFormat="1" ht="24.95" customHeight="1">
      <c r="A96" s="49"/>
      <c r="B96" s="281"/>
      <c r="C96" s="42"/>
      <c r="D96" s="43"/>
      <c r="E96" s="289"/>
      <c r="F96" s="44"/>
      <c r="G96" s="297"/>
    </row>
    <row r="97" spans="1:7" s="52" customFormat="1" ht="24.95" customHeight="1">
      <c r="A97" s="49"/>
      <c r="B97" s="281"/>
      <c r="C97" s="42"/>
      <c r="D97" s="43"/>
      <c r="E97" s="289"/>
      <c r="F97" s="44"/>
      <c r="G97" s="297"/>
    </row>
    <row r="98" spans="1:7" s="52" customFormat="1" ht="24.95" customHeight="1">
      <c r="A98" s="49"/>
      <c r="B98" s="281"/>
      <c r="C98" s="42"/>
      <c r="D98" s="43"/>
      <c r="E98" s="289"/>
      <c r="F98" s="44"/>
      <c r="G98" s="297"/>
    </row>
    <row r="99" spans="1:7" s="52" customFormat="1" ht="24.95" customHeight="1">
      <c r="A99" s="49"/>
      <c r="B99" s="281"/>
      <c r="C99" s="42"/>
      <c r="D99" s="43"/>
      <c r="E99" s="289"/>
      <c r="F99" s="44"/>
      <c r="G99" s="297"/>
    </row>
    <row r="100" spans="1:7" s="290" customFormat="1" ht="30" customHeight="1">
      <c r="A100" s="296"/>
      <c r="B100" s="227" t="s">
        <v>18</v>
      </c>
      <c r="C100" s="295"/>
      <c r="D100" s="294"/>
      <c r="E100" s="293"/>
      <c r="F100" s="292"/>
      <c r="G100" s="291"/>
    </row>
  </sheetData>
  <mergeCells count="1">
    <mergeCell ref="A4:G4"/>
  </mergeCells>
  <printOptions horizontalCentered="1"/>
  <pageMargins left="0.70866141732283472" right="0.35433070866141736" top="0.98425196850393704" bottom="0.98425196850393704" header="0.51181102362204722" footer="0.51181102362204722"/>
  <pageSetup paperSize="9" scale="63" fitToHeight="0" orientation="landscape" r:id="rId1"/>
  <headerFooter alignWithMargins="0">
    <oddHeader>&amp;RBoQ &amp;P of &amp;N</oddHeader>
  </headerFooter>
  <rowBreaks count="3" manualBreakCount="3">
    <brk id="28" max="7" man="1"/>
    <brk id="52" max="7" man="1"/>
    <brk id="76"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H67"/>
  <sheetViews>
    <sheetView view="pageBreakPreview" zoomScale="115" zoomScaleNormal="100" zoomScaleSheetLayoutView="115" zoomScalePageLayoutView="85" workbookViewId="0">
      <selection activeCell="B71" sqref="B71"/>
    </sheetView>
  </sheetViews>
  <sheetFormatPr defaultColWidth="8.85546875" defaultRowHeight="15"/>
  <cols>
    <col min="1" max="1" width="7.85546875" style="92" customWidth="1"/>
    <col min="2" max="2" width="127" style="92" customWidth="1"/>
    <col min="3" max="3" width="19" style="92" bestFit="1" customWidth="1"/>
    <col min="4" max="4" width="9.140625" style="92" customWidth="1"/>
    <col min="5" max="5" width="9.140625" style="95" customWidth="1"/>
    <col min="6" max="8" width="20.7109375" style="92" customWidth="1"/>
    <col min="9" max="16384" width="8.85546875" style="29"/>
  </cols>
  <sheetData>
    <row r="1" spans="1:8" ht="15.75">
      <c r="A1" s="34" t="s">
        <v>0</v>
      </c>
      <c r="B1" s="56"/>
      <c r="C1" s="57"/>
      <c r="D1" s="57"/>
      <c r="E1" s="58"/>
      <c r="F1" s="59"/>
      <c r="G1" s="59"/>
      <c r="H1" s="60"/>
    </row>
    <row r="2" spans="1:8" ht="15.75">
      <c r="A2" s="34" t="s">
        <v>600</v>
      </c>
      <c r="B2" s="56"/>
      <c r="C2" s="57"/>
      <c r="D2" s="57"/>
      <c r="E2" s="58"/>
      <c r="F2" s="59"/>
      <c r="G2" s="59"/>
      <c r="H2" s="59"/>
    </row>
    <row r="3" spans="1:8" ht="15.75">
      <c r="A3" s="61" t="s">
        <v>83</v>
      </c>
      <c r="B3" s="56"/>
      <c r="C3" s="57"/>
      <c r="D3" s="57"/>
      <c r="E3" s="58"/>
      <c r="F3" s="59"/>
      <c r="G3" s="59"/>
      <c r="H3" s="59"/>
    </row>
    <row r="4" spans="1:8" ht="15.75">
      <c r="A4" s="62"/>
      <c r="B4" s="56"/>
      <c r="C4" s="57"/>
      <c r="D4" s="57"/>
      <c r="E4" s="58"/>
      <c r="F4" s="63"/>
      <c r="G4" s="63"/>
      <c r="H4" s="64"/>
    </row>
    <row r="5" spans="1:8" ht="47.25">
      <c r="A5" s="38" t="s">
        <v>10</v>
      </c>
      <c r="B5" s="38" t="s">
        <v>9</v>
      </c>
      <c r="C5" s="39" t="s">
        <v>118</v>
      </c>
      <c r="D5" s="38" t="s">
        <v>11</v>
      </c>
      <c r="E5" s="65" t="s">
        <v>180</v>
      </c>
      <c r="F5" s="40" t="s">
        <v>21</v>
      </c>
      <c r="G5" s="40" t="s">
        <v>601</v>
      </c>
      <c r="H5" s="41" t="s">
        <v>12</v>
      </c>
    </row>
    <row r="6" spans="1:8" ht="24.95" customHeight="1">
      <c r="A6" s="66">
        <v>3</v>
      </c>
      <c r="B6" s="67" t="s">
        <v>22</v>
      </c>
      <c r="C6" s="68" t="s">
        <v>573</v>
      </c>
      <c r="D6" s="68"/>
      <c r="E6" s="69"/>
      <c r="F6" s="70"/>
      <c r="G6" s="70"/>
      <c r="H6" s="70"/>
    </row>
    <row r="7" spans="1:8" s="30" customFormat="1" ht="46.5" customHeight="1">
      <c r="A7" s="71"/>
      <c r="B7" s="229" t="s">
        <v>602</v>
      </c>
      <c r="C7" s="68"/>
      <c r="D7" s="68"/>
      <c r="E7" s="69"/>
      <c r="F7" s="70"/>
      <c r="G7" s="70"/>
      <c r="H7" s="70"/>
    </row>
    <row r="8" spans="1:8" s="30" customFormat="1" ht="24.95" customHeight="1">
      <c r="A8" s="71">
        <v>3.1</v>
      </c>
      <c r="B8" s="229" t="s">
        <v>965</v>
      </c>
      <c r="C8" s="68"/>
      <c r="D8" s="68" t="s">
        <v>2</v>
      </c>
      <c r="E8" s="74">
        <v>1</v>
      </c>
      <c r="F8" s="307"/>
      <c r="G8" s="53"/>
      <c r="H8" s="70">
        <f>(F8+G8)*E8</f>
        <v>0</v>
      </c>
    </row>
    <row r="9" spans="1:8" ht="24.95" customHeight="1">
      <c r="A9" s="71"/>
      <c r="B9" s="229"/>
      <c r="C9" s="68"/>
      <c r="D9" s="68"/>
      <c r="E9" s="74"/>
      <c r="F9" s="307"/>
      <c r="G9" s="53"/>
      <c r="H9" s="72"/>
    </row>
    <row r="10" spans="1:8" ht="24.95" customHeight="1">
      <c r="A10" s="230">
        <v>3.2</v>
      </c>
      <c r="B10" s="231" t="s">
        <v>966</v>
      </c>
      <c r="C10" s="232">
        <v>5240</v>
      </c>
      <c r="D10" s="68"/>
      <c r="E10" s="74"/>
      <c r="F10" s="307"/>
      <c r="G10" s="53"/>
      <c r="H10" s="72"/>
    </row>
    <row r="11" spans="1:8" ht="33.75" customHeight="1">
      <c r="A11" s="230"/>
      <c r="B11" s="233" t="s">
        <v>967</v>
      </c>
      <c r="C11" s="232"/>
      <c r="D11" s="68"/>
      <c r="E11" s="74"/>
      <c r="F11" s="307"/>
      <c r="G11" s="53"/>
      <c r="H11" s="72"/>
    </row>
    <row r="12" spans="1:8" ht="24.95" customHeight="1">
      <c r="A12" s="71" t="s">
        <v>71</v>
      </c>
      <c r="B12" s="73" t="s">
        <v>583</v>
      </c>
      <c r="C12" s="68">
        <v>6044</v>
      </c>
      <c r="D12" s="68" t="s">
        <v>8</v>
      </c>
      <c r="E12" s="74">
        <v>0</v>
      </c>
      <c r="F12" s="307"/>
      <c r="G12" s="53"/>
      <c r="H12" s="70">
        <f t="shared" ref="H12:H22" si="0">(F12+G12)*E12</f>
        <v>0</v>
      </c>
    </row>
    <row r="13" spans="1:8" ht="24.95" customHeight="1">
      <c r="A13" s="71" t="s">
        <v>72</v>
      </c>
      <c r="B13" s="73" t="s">
        <v>582</v>
      </c>
      <c r="C13" s="68"/>
      <c r="D13" s="68" t="s">
        <v>8</v>
      </c>
      <c r="E13" s="74">
        <v>0</v>
      </c>
      <c r="F13" s="307"/>
      <c r="G13" s="53"/>
      <c r="H13" s="70">
        <f t="shared" si="0"/>
        <v>0</v>
      </c>
    </row>
    <row r="14" spans="1:8" ht="24.95" customHeight="1">
      <c r="A14" s="71" t="s">
        <v>73</v>
      </c>
      <c r="B14" s="73" t="s">
        <v>906</v>
      </c>
      <c r="C14" s="68"/>
      <c r="D14" s="68" t="s">
        <v>8</v>
      </c>
      <c r="E14" s="74">
        <v>10</v>
      </c>
      <c r="F14" s="307"/>
      <c r="G14" s="53"/>
      <c r="H14" s="70">
        <f t="shared" si="0"/>
        <v>0</v>
      </c>
    </row>
    <row r="15" spans="1:8" ht="24.95" customHeight="1">
      <c r="A15" s="71" t="s">
        <v>74</v>
      </c>
      <c r="B15" s="73" t="s">
        <v>23</v>
      </c>
      <c r="C15" s="68">
        <v>6045</v>
      </c>
      <c r="D15" s="68" t="s">
        <v>8</v>
      </c>
      <c r="E15" s="74">
        <f>ROUND(305+305*0.05,0)</f>
        <v>320</v>
      </c>
      <c r="F15" s="307"/>
      <c r="G15" s="53"/>
      <c r="H15" s="70">
        <f t="shared" si="0"/>
        <v>0</v>
      </c>
    </row>
    <row r="16" spans="1:8" ht="24.95" customHeight="1">
      <c r="A16" s="71" t="s">
        <v>75</v>
      </c>
      <c r="B16" s="73" t="s">
        <v>24</v>
      </c>
      <c r="C16" s="68">
        <v>6045</v>
      </c>
      <c r="D16" s="68" t="s">
        <v>8</v>
      </c>
      <c r="E16" s="74">
        <f>23+23*1</f>
        <v>46</v>
      </c>
      <c r="F16" s="307"/>
      <c r="G16" s="53"/>
      <c r="H16" s="70">
        <f t="shared" si="0"/>
        <v>0</v>
      </c>
    </row>
    <row r="17" spans="1:8" ht="24.95" customHeight="1">
      <c r="A17" s="71" t="s">
        <v>127</v>
      </c>
      <c r="B17" s="75" t="s">
        <v>595</v>
      </c>
      <c r="C17" s="68">
        <v>6045</v>
      </c>
      <c r="D17" s="68" t="s">
        <v>8</v>
      </c>
      <c r="E17" s="74">
        <v>25</v>
      </c>
      <c r="F17" s="307"/>
      <c r="G17" s="53"/>
      <c r="H17" s="70">
        <f t="shared" si="0"/>
        <v>0</v>
      </c>
    </row>
    <row r="18" spans="1:8" ht="24.95" customHeight="1">
      <c r="A18" s="71" t="s">
        <v>968</v>
      </c>
      <c r="B18" s="73" t="s">
        <v>41</v>
      </c>
      <c r="C18" s="68" t="s">
        <v>45</v>
      </c>
      <c r="D18" s="68" t="s">
        <v>26</v>
      </c>
      <c r="E18" s="74">
        <v>2</v>
      </c>
      <c r="F18" s="307"/>
      <c r="G18" s="53"/>
      <c r="H18" s="70">
        <f t="shared" si="0"/>
        <v>0</v>
      </c>
    </row>
    <row r="19" spans="1:8" ht="24.95" customHeight="1">
      <c r="A19" s="71" t="s">
        <v>969</v>
      </c>
      <c r="B19" s="78" t="s">
        <v>115</v>
      </c>
      <c r="C19" s="68"/>
      <c r="D19" s="68" t="s">
        <v>26</v>
      </c>
      <c r="E19" s="74">
        <v>0</v>
      </c>
      <c r="F19" s="307"/>
      <c r="G19" s="53"/>
      <c r="H19" s="70">
        <f t="shared" si="0"/>
        <v>0</v>
      </c>
    </row>
    <row r="20" spans="1:8" ht="24.95" customHeight="1">
      <c r="A20" s="71" t="s">
        <v>970</v>
      </c>
      <c r="B20" s="78" t="s">
        <v>181</v>
      </c>
      <c r="C20" s="79"/>
      <c r="D20" s="79" t="s">
        <v>26</v>
      </c>
      <c r="E20" s="74">
        <v>0</v>
      </c>
      <c r="F20" s="307"/>
      <c r="G20" s="53"/>
      <c r="H20" s="70">
        <f t="shared" si="0"/>
        <v>0</v>
      </c>
    </row>
    <row r="21" spans="1:8" ht="24.95" customHeight="1">
      <c r="A21" s="71" t="s">
        <v>971</v>
      </c>
      <c r="B21" s="80" t="s">
        <v>182</v>
      </c>
      <c r="C21" s="79"/>
      <c r="D21" s="79" t="s">
        <v>26</v>
      </c>
      <c r="E21" s="74">
        <v>0</v>
      </c>
      <c r="F21" s="307"/>
      <c r="G21" s="53"/>
      <c r="H21" s="70">
        <f t="shared" si="0"/>
        <v>0</v>
      </c>
    </row>
    <row r="22" spans="1:8" ht="24.95" customHeight="1">
      <c r="A22" s="71" t="s">
        <v>972</v>
      </c>
      <c r="B22" s="80" t="s">
        <v>183</v>
      </c>
      <c r="C22" s="79"/>
      <c r="D22" s="79" t="s">
        <v>26</v>
      </c>
      <c r="E22" s="74">
        <v>0</v>
      </c>
      <c r="F22" s="307"/>
      <c r="G22" s="53"/>
      <c r="H22" s="70">
        <f t="shared" si="0"/>
        <v>0</v>
      </c>
    </row>
    <row r="23" spans="1:8" ht="24.95" customHeight="1">
      <c r="A23" s="71" t="s">
        <v>973</v>
      </c>
      <c r="B23" s="81" t="s">
        <v>123</v>
      </c>
      <c r="C23" s="79"/>
      <c r="D23" s="79"/>
      <c r="E23" s="74"/>
      <c r="F23" s="307"/>
      <c r="G23" s="53"/>
      <c r="H23" s="70"/>
    </row>
    <row r="24" spans="1:8" ht="24.95" customHeight="1">
      <c r="A24" s="77"/>
      <c r="B24" s="81" t="s">
        <v>145</v>
      </c>
      <c r="C24" s="79" t="s">
        <v>592</v>
      </c>
      <c r="D24" s="79" t="s">
        <v>26</v>
      </c>
      <c r="E24" s="74">
        <v>0</v>
      </c>
      <c r="F24" s="307"/>
      <c r="G24" s="53"/>
      <c r="H24" s="70">
        <f>(F24+G24)*E24</f>
        <v>0</v>
      </c>
    </row>
    <row r="25" spans="1:8" ht="24.95" customHeight="1">
      <c r="A25" s="81"/>
      <c r="B25" s="81" t="s">
        <v>122</v>
      </c>
      <c r="C25" s="79">
        <v>5231</v>
      </c>
      <c r="D25" s="79" t="s">
        <v>8</v>
      </c>
      <c r="E25" s="74">
        <v>0</v>
      </c>
      <c r="F25" s="307"/>
      <c r="G25" s="53"/>
      <c r="H25" s="70">
        <f t="shared" ref="H25:H52" si="1">(F25+G25)*E25</f>
        <v>0</v>
      </c>
    </row>
    <row r="26" spans="1:8" s="30" customFormat="1" ht="24.95" customHeight="1">
      <c r="A26" s="80"/>
      <c r="B26" s="81" t="s">
        <v>614</v>
      </c>
      <c r="C26" s="82">
        <v>5232</v>
      </c>
      <c r="D26" s="82" t="s">
        <v>26</v>
      </c>
      <c r="E26" s="74">
        <v>0</v>
      </c>
      <c r="F26" s="307"/>
      <c r="G26" s="53"/>
      <c r="H26" s="70">
        <f t="shared" si="1"/>
        <v>0</v>
      </c>
    </row>
    <row r="27" spans="1:8" s="30" customFormat="1" ht="24.95" customHeight="1">
      <c r="A27" s="81" t="s">
        <v>974</v>
      </c>
      <c r="B27" s="80" t="s">
        <v>591</v>
      </c>
      <c r="C27" s="82" t="s">
        <v>592</v>
      </c>
      <c r="D27" s="82" t="s">
        <v>26</v>
      </c>
      <c r="E27" s="74">
        <v>5</v>
      </c>
      <c r="F27" s="307"/>
      <c r="G27" s="53"/>
      <c r="H27" s="70">
        <f t="shared" si="1"/>
        <v>0</v>
      </c>
    </row>
    <row r="28" spans="1:8" s="30" customFormat="1" ht="24.95" customHeight="1">
      <c r="A28" s="81" t="s">
        <v>975</v>
      </c>
      <c r="B28" s="80" t="s">
        <v>48</v>
      </c>
      <c r="C28" s="82"/>
      <c r="D28" s="82" t="s">
        <v>26</v>
      </c>
      <c r="E28" s="74">
        <v>10</v>
      </c>
      <c r="F28" s="307"/>
      <c r="G28" s="53"/>
      <c r="H28" s="70">
        <f t="shared" si="1"/>
        <v>0</v>
      </c>
    </row>
    <row r="29" spans="1:8" s="30" customFormat="1" ht="24.95" customHeight="1">
      <c r="A29" s="81" t="s">
        <v>976</v>
      </c>
      <c r="B29" s="80" t="s">
        <v>590</v>
      </c>
      <c r="C29" s="82"/>
      <c r="D29" s="82" t="s">
        <v>8</v>
      </c>
      <c r="E29" s="74">
        <v>0</v>
      </c>
      <c r="F29" s="307"/>
      <c r="G29" s="53"/>
      <c r="H29" s="70">
        <f t="shared" si="1"/>
        <v>0</v>
      </c>
    </row>
    <row r="30" spans="1:8" s="30" customFormat="1" ht="24.95" customHeight="1">
      <c r="A30" s="81" t="s">
        <v>983</v>
      </c>
      <c r="B30" s="80" t="s">
        <v>985</v>
      </c>
      <c r="C30" s="82"/>
      <c r="D30" s="82" t="s">
        <v>2</v>
      </c>
      <c r="E30" s="74">
        <v>1</v>
      </c>
      <c r="F30" s="307"/>
      <c r="G30" s="53"/>
      <c r="H30" s="70">
        <f t="shared" si="1"/>
        <v>0</v>
      </c>
    </row>
    <row r="31" spans="1:8" s="30" customFormat="1" ht="24.95" customHeight="1">
      <c r="A31" s="81" t="s">
        <v>984</v>
      </c>
      <c r="B31" s="80" t="s">
        <v>1005</v>
      </c>
      <c r="C31" s="82"/>
      <c r="D31" s="82" t="s">
        <v>2</v>
      </c>
      <c r="E31" s="74">
        <v>0</v>
      </c>
      <c r="F31" s="307"/>
      <c r="G31" s="53"/>
      <c r="H31" s="70">
        <f t="shared" si="1"/>
        <v>0</v>
      </c>
    </row>
    <row r="32" spans="1:8" ht="24.95" customHeight="1">
      <c r="A32" s="77"/>
      <c r="B32" s="81"/>
      <c r="C32" s="79"/>
      <c r="D32" s="79"/>
      <c r="E32" s="74"/>
      <c r="F32" s="307"/>
      <c r="G32" s="53"/>
      <c r="H32" s="70"/>
    </row>
    <row r="33" spans="1:8" ht="24.95" customHeight="1">
      <c r="A33" s="84">
        <v>3.3</v>
      </c>
      <c r="B33" s="85" t="s">
        <v>124</v>
      </c>
      <c r="C33" s="79"/>
      <c r="D33" s="79"/>
      <c r="E33" s="74"/>
      <c r="F33" s="307"/>
      <c r="G33" s="53"/>
      <c r="H33" s="70"/>
    </row>
    <row r="34" spans="1:8" ht="24.95" customHeight="1">
      <c r="A34" s="77" t="s">
        <v>76</v>
      </c>
      <c r="B34" s="81" t="s">
        <v>25</v>
      </c>
      <c r="C34" s="79">
        <v>5240</v>
      </c>
      <c r="D34" s="79" t="s">
        <v>26</v>
      </c>
      <c r="E34" s="74">
        <v>0</v>
      </c>
      <c r="F34" s="307"/>
      <c r="G34" s="53"/>
      <c r="H34" s="70">
        <f t="shared" si="1"/>
        <v>0</v>
      </c>
    </row>
    <row r="35" spans="1:8" s="30" customFormat="1" ht="24.95" customHeight="1">
      <c r="A35" s="77" t="s">
        <v>188</v>
      </c>
      <c r="B35" s="80" t="s">
        <v>27</v>
      </c>
      <c r="C35" s="82"/>
      <c r="D35" s="82" t="s">
        <v>26</v>
      </c>
      <c r="E35" s="74">
        <f>SUM(E15)</f>
        <v>320</v>
      </c>
      <c r="F35" s="307"/>
      <c r="G35" s="53"/>
      <c r="H35" s="70">
        <f t="shared" si="1"/>
        <v>0</v>
      </c>
    </row>
    <row r="36" spans="1:8" s="30" customFormat="1" ht="24.95" customHeight="1">
      <c r="A36" s="77" t="s">
        <v>977</v>
      </c>
      <c r="B36" s="80" t="s">
        <v>593</v>
      </c>
      <c r="C36" s="82" t="s">
        <v>125</v>
      </c>
      <c r="D36" s="82" t="s">
        <v>26</v>
      </c>
      <c r="E36" s="74">
        <v>31</v>
      </c>
      <c r="F36" s="307"/>
      <c r="G36" s="53"/>
      <c r="H36" s="70">
        <f t="shared" si="1"/>
        <v>0</v>
      </c>
    </row>
    <row r="37" spans="1:8" s="30" customFormat="1" ht="24.95" customHeight="1">
      <c r="A37" s="77" t="s">
        <v>978</v>
      </c>
      <c r="B37" s="80" t="s">
        <v>46</v>
      </c>
      <c r="C37" s="82" t="s">
        <v>610</v>
      </c>
      <c r="D37" s="82" t="s">
        <v>26</v>
      </c>
      <c r="E37" s="74">
        <v>20</v>
      </c>
      <c r="F37" s="307"/>
      <c r="G37" s="53"/>
      <c r="H37" s="70">
        <f t="shared" si="1"/>
        <v>0</v>
      </c>
    </row>
    <row r="38" spans="1:8" s="30" customFormat="1" ht="24.95" customHeight="1">
      <c r="A38" s="77" t="s">
        <v>979</v>
      </c>
      <c r="B38" s="80" t="s">
        <v>594</v>
      </c>
      <c r="C38" s="82"/>
      <c r="D38" s="82" t="s">
        <v>26</v>
      </c>
      <c r="E38" s="74">
        <v>23</v>
      </c>
      <c r="F38" s="307"/>
      <c r="G38" s="53"/>
      <c r="H38" s="70">
        <f t="shared" si="1"/>
        <v>0</v>
      </c>
    </row>
    <row r="39" spans="1:8" s="30" customFormat="1" ht="24.95" customHeight="1">
      <c r="A39" s="77" t="s">
        <v>980</v>
      </c>
      <c r="B39" s="80" t="s">
        <v>128</v>
      </c>
      <c r="C39" s="82" t="s">
        <v>126</v>
      </c>
      <c r="D39" s="82" t="s">
        <v>26</v>
      </c>
      <c r="E39" s="74">
        <f>9*2</f>
        <v>18</v>
      </c>
      <c r="F39" s="307"/>
      <c r="G39" s="53"/>
      <c r="H39" s="70">
        <f t="shared" si="1"/>
        <v>0</v>
      </c>
    </row>
    <row r="40" spans="1:8" s="30" customFormat="1" ht="24.95" customHeight="1">
      <c r="A40" s="77" t="s">
        <v>987</v>
      </c>
      <c r="B40" s="81" t="s">
        <v>1004</v>
      </c>
      <c r="C40" s="79"/>
      <c r="D40" s="79" t="s">
        <v>26</v>
      </c>
      <c r="E40" s="219">
        <v>19</v>
      </c>
      <c r="F40" s="307"/>
      <c r="G40" s="53"/>
      <c r="H40" s="70">
        <f t="shared" si="1"/>
        <v>0</v>
      </c>
    </row>
    <row r="41" spans="1:8" ht="24.95" customHeight="1">
      <c r="A41" s="77"/>
      <c r="B41" s="81"/>
      <c r="C41" s="79"/>
      <c r="D41" s="79"/>
      <c r="E41" s="74"/>
      <c r="F41" s="307"/>
      <c r="G41" s="53"/>
      <c r="H41" s="70"/>
    </row>
    <row r="42" spans="1:8" ht="24.95" customHeight="1">
      <c r="A42" s="84">
        <v>3.4</v>
      </c>
      <c r="B42" s="85" t="s">
        <v>28</v>
      </c>
      <c r="C42" s="79"/>
      <c r="D42" s="79"/>
      <c r="E42" s="74"/>
      <c r="F42" s="307"/>
      <c r="G42" s="53"/>
      <c r="H42" s="70"/>
    </row>
    <row r="43" spans="1:8" s="32" customFormat="1" ht="24.95" customHeight="1">
      <c r="A43" s="86" t="s">
        <v>77</v>
      </c>
      <c r="B43" s="87" t="s">
        <v>986</v>
      </c>
      <c r="C43" s="88"/>
      <c r="D43" s="88"/>
      <c r="E43" s="74"/>
      <c r="F43" s="307"/>
      <c r="G43" s="53"/>
      <c r="H43" s="70"/>
    </row>
    <row r="44" spans="1:8" s="30" customFormat="1" ht="24.95" customHeight="1">
      <c r="A44" s="89"/>
      <c r="B44" s="87" t="s">
        <v>29</v>
      </c>
      <c r="C44" s="90"/>
      <c r="D44" s="90" t="s">
        <v>8</v>
      </c>
      <c r="E44" s="74">
        <v>0</v>
      </c>
      <c r="F44" s="307"/>
      <c r="G44" s="53"/>
      <c r="H44" s="70">
        <f t="shared" si="1"/>
        <v>0</v>
      </c>
    </row>
    <row r="45" spans="1:8" s="30" customFormat="1" ht="24.95" customHeight="1">
      <c r="A45" s="89"/>
      <c r="B45" s="87" t="s">
        <v>30</v>
      </c>
      <c r="C45" s="90"/>
      <c r="D45" s="90" t="s">
        <v>8</v>
      </c>
      <c r="E45" s="74">
        <f>SUM(E15:E17)</f>
        <v>391</v>
      </c>
      <c r="F45" s="307"/>
      <c r="G45" s="53"/>
      <c r="H45" s="70">
        <f t="shared" si="1"/>
        <v>0</v>
      </c>
    </row>
    <row r="46" spans="1:8" s="30" customFormat="1" ht="24.95" customHeight="1">
      <c r="A46" s="89"/>
      <c r="B46" s="87" t="s">
        <v>146</v>
      </c>
      <c r="C46" s="90"/>
      <c r="D46" s="90"/>
      <c r="E46" s="74"/>
      <c r="F46" s="307"/>
      <c r="G46" s="53"/>
      <c r="H46" s="70"/>
    </row>
    <row r="47" spans="1:8" s="33" customFormat="1" ht="24.95" customHeight="1">
      <c r="A47" s="89" t="s">
        <v>148</v>
      </c>
      <c r="B47" s="87" t="s">
        <v>609</v>
      </c>
      <c r="C47" s="90"/>
      <c r="D47" s="90" t="s">
        <v>8</v>
      </c>
      <c r="E47" s="74">
        <f>E45</f>
        <v>391</v>
      </c>
      <c r="F47" s="307"/>
      <c r="G47" s="53"/>
      <c r="H47" s="70">
        <f t="shared" si="1"/>
        <v>0</v>
      </c>
    </row>
    <row r="48" spans="1:8" ht="24.95" customHeight="1">
      <c r="A48" s="77"/>
      <c r="B48" s="85"/>
      <c r="C48" s="79"/>
      <c r="D48" s="79"/>
      <c r="E48" s="74"/>
      <c r="F48" s="307"/>
      <c r="G48" s="53"/>
      <c r="H48" s="70"/>
    </row>
    <row r="49" spans="1:8" ht="24.95" customHeight="1">
      <c r="A49" s="84">
        <v>3.5</v>
      </c>
      <c r="B49" s="85" t="s">
        <v>147</v>
      </c>
      <c r="C49" s="79"/>
      <c r="D49" s="79"/>
      <c r="E49" s="74"/>
      <c r="F49" s="307"/>
      <c r="G49" s="53"/>
      <c r="H49" s="70"/>
    </row>
    <row r="50" spans="1:8" ht="24.95" customHeight="1">
      <c r="A50" s="234"/>
      <c r="B50" s="85" t="s">
        <v>116</v>
      </c>
      <c r="C50" s="79"/>
      <c r="D50" s="79"/>
      <c r="E50" s="74"/>
      <c r="F50" s="307"/>
      <c r="G50" s="53"/>
      <c r="H50" s="70"/>
    </row>
    <row r="51" spans="1:8" s="30" customFormat="1" ht="24.95" customHeight="1">
      <c r="A51" s="83" t="s">
        <v>981</v>
      </c>
      <c r="B51" s="80" t="s">
        <v>189</v>
      </c>
      <c r="C51" s="82"/>
      <c r="D51" s="82" t="s">
        <v>2</v>
      </c>
      <c r="E51" s="74">
        <v>0</v>
      </c>
      <c r="F51" s="307"/>
      <c r="G51" s="53"/>
      <c r="H51" s="70">
        <f t="shared" si="1"/>
        <v>0</v>
      </c>
    </row>
    <row r="52" spans="1:8" s="30" customFormat="1" ht="24.95" customHeight="1">
      <c r="A52" s="83" t="s">
        <v>982</v>
      </c>
      <c r="B52" s="80" t="s">
        <v>149</v>
      </c>
      <c r="C52" s="82"/>
      <c r="D52" s="82" t="s">
        <v>52</v>
      </c>
      <c r="E52" s="74">
        <v>0</v>
      </c>
      <c r="F52" s="307"/>
      <c r="G52" s="53"/>
      <c r="H52" s="70">
        <f t="shared" si="1"/>
        <v>0</v>
      </c>
    </row>
    <row r="53" spans="1:8" s="30" customFormat="1" ht="24.95" customHeight="1">
      <c r="A53" s="83"/>
      <c r="B53" s="80"/>
      <c r="C53" s="82"/>
      <c r="D53" s="82"/>
      <c r="E53" s="74"/>
      <c r="F53" s="307"/>
      <c r="G53" s="53"/>
      <c r="H53" s="70"/>
    </row>
    <row r="54" spans="1:8" s="30" customFormat="1" ht="24.95" customHeight="1">
      <c r="A54" s="83"/>
      <c r="B54" s="80"/>
      <c r="C54" s="82"/>
      <c r="D54" s="82"/>
      <c r="E54" s="74"/>
      <c r="F54" s="307"/>
      <c r="G54" s="53"/>
      <c r="H54" s="70"/>
    </row>
    <row r="55" spans="1:8" s="30" customFormat="1" ht="24.95" customHeight="1">
      <c r="A55" s="83"/>
      <c r="B55" s="80"/>
      <c r="C55" s="82"/>
      <c r="D55" s="82"/>
      <c r="E55" s="74"/>
      <c r="F55" s="307"/>
      <c r="G55" s="53"/>
      <c r="H55" s="70"/>
    </row>
    <row r="56" spans="1:8" s="30" customFormat="1" ht="24.95" customHeight="1">
      <c r="A56" s="83"/>
      <c r="B56" s="80"/>
      <c r="C56" s="82"/>
      <c r="D56" s="82"/>
      <c r="E56" s="74"/>
      <c r="F56" s="307"/>
      <c r="G56" s="53"/>
      <c r="H56" s="70"/>
    </row>
    <row r="57" spans="1:8" s="30" customFormat="1" ht="24.95" customHeight="1">
      <c r="A57" s="83"/>
      <c r="B57" s="80"/>
      <c r="C57" s="82"/>
      <c r="D57" s="82"/>
      <c r="E57" s="74"/>
      <c r="F57" s="307"/>
      <c r="G57" s="53"/>
      <c r="H57" s="70"/>
    </row>
    <row r="58" spans="1:8" s="30" customFormat="1" ht="24.95" customHeight="1">
      <c r="A58" s="83"/>
      <c r="B58" s="80"/>
      <c r="C58" s="82"/>
      <c r="D58" s="82"/>
      <c r="E58" s="74"/>
      <c r="F58" s="307"/>
      <c r="G58" s="53"/>
      <c r="H58" s="70"/>
    </row>
    <row r="59" spans="1:8" s="30" customFormat="1" ht="24.95" customHeight="1">
      <c r="A59" s="83"/>
      <c r="B59" s="80"/>
      <c r="C59" s="82"/>
      <c r="D59" s="82"/>
      <c r="E59" s="74"/>
      <c r="F59" s="307"/>
      <c r="G59" s="53"/>
      <c r="H59" s="70"/>
    </row>
    <row r="60" spans="1:8" s="30" customFormat="1" ht="24.95" customHeight="1">
      <c r="A60" s="83"/>
      <c r="B60" s="80"/>
      <c r="C60" s="82"/>
      <c r="D60" s="82"/>
      <c r="E60" s="74"/>
      <c r="F60" s="307"/>
      <c r="G60" s="53"/>
      <c r="H60" s="70"/>
    </row>
    <row r="61" spans="1:8" s="30" customFormat="1" ht="24.95" customHeight="1">
      <c r="A61" s="83"/>
      <c r="B61" s="80"/>
      <c r="C61" s="82"/>
      <c r="D61" s="82"/>
      <c r="E61" s="74"/>
      <c r="F61" s="307"/>
      <c r="G61" s="53"/>
      <c r="H61" s="70"/>
    </row>
    <row r="62" spans="1:8" s="30" customFormat="1" ht="24.95" customHeight="1">
      <c r="A62" s="83"/>
      <c r="B62" s="80"/>
      <c r="C62" s="82"/>
      <c r="D62" s="82"/>
      <c r="E62" s="74"/>
      <c r="F62" s="307"/>
      <c r="G62" s="53"/>
      <c r="H62" s="70"/>
    </row>
    <row r="63" spans="1:8" s="30" customFormat="1" ht="24.95" customHeight="1">
      <c r="A63" s="83"/>
      <c r="B63" s="80"/>
      <c r="C63" s="82"/>
      <c r="D63" s="82"/>
      <c r="E63" s="74"/>
      <c r="F63" s="307"/>
      <c r="G63" s="53"/>
      <c r="H63" s="70"/>
    </row>
    <row r="64" spans="1:8" s="30" customFormat="1" ht="24.95" customHeight="1">
      <c r="A64" s="83"/>
      <c r="B64" s="80"/>
      <c r="C64" s="82"/>
      <c r="D64" s="82"/>
      <c r="E64" s="74"/>
      <c r="F64" s="307"/>
      <c r="G64" s="53"/>
      <c r="H64" s="70"/>
    </row>
    <row r="65" spans="1:8" s="30" customFormat="1" ht="24.95" customHeight="1">
      <c r="A65" s="83"/>
      <c r="B65" s="80"/>
      <c r="C65" s="82"/>
      <c r="D65" s="82"/>
      <c r="E65" s="74"/>
      <c r="F65" s="307"/>
      <c r="G65" s="53"/>
      <c r="H65" s="70"/>
    </row>
    <row r="66" spans="1:8" s="101" customFormat="1" ht="30" customHeight="1">
      <c r="A66" s="96"/>
      <c r="B66" s="54" t="s">
        <v>50</v>
      </c>
      <c r="C66" s="97"/>
      <c r="D66" s="98"/>
      <c r="E66" s="99"/>
      <c r="F66" s="100"/>
      <c r="G66" s="100"/>
      <c r="H66" s="55">
        <f>SUM(H12:H65)</f>
        <v>0</v>
      </c>
    </row>
    <row r="67" spans="1:8" ht="15.75">
      <c r="C67" s="93"/>
      <c r="D67" s="93"/>
      <c r="E67" s="94"/>
      <c r="F67" s="93"/>
      <c r="G67" s="93"/>
      <c r="H67" s="93"/>
    </row>
  </sheetData>
  <printOptions horizontalCentered="1"/>
  <pageMargins left="0.59055118110236227" right="0.59055118110236227" top="0.6692913385826772" bottom="0.59055118110236227" header="0.51181102362204722" footer="0.51181102362204722"/>
  <pageSetup paperSize="9" scale="58" fitToHeight="0" orientation="landscape" r:id="rId1"/>
  <headerFooter alignWithMargins="0">
    <oddHeader>&amp;RBoQ &amp;P of &amp;N</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H65"/>
  <sheetViews>
    <sheetView view="pageBreakPreview" zoomScaleNormal="100" zoomScaleSheetLayoutView="100" zoomScalePageLayoutView="70" workbookViewId="0"/>
  </sheetViews>
  <sheetFormatPr defaultRowHeight="15"/>
  <cols>
    <col min="1" max="1" width="7.85546875" style="124" customWidth="1"/>
    <col min="2" max="2" width="127" style="124" customWidth="1"/>
    <col min="3" max="3" width="18.5703125" style="124" bestFit="1" customWidth="1"/>
    <col min="4" max="4" width="9.140625" style="124" customWidth="1"/>
    <col min="5" max="5" width="9.140625" style="125" customWidth="1"/>
    <col min="6" max="6" width="17.28515625" style="124" customWidth="1"/>
    <col min="7" max="7" width="20.7109375" style="124" customWidth="1"/>
    <col min="8" max="8" width="21.42578125" style="124" bestFit="1" customWidth="1"/>
  </cols>
  <sheetData>
    <row r="1" spans="1:8" ht="15.75">
      <c r="A1" s="34" t="s">
        <v>0</v>
      </c>
      <c r="B1" s="134"/>
      <c r="C1" s="102"/>
      <c r="D1" s="102"/>
      <c r="E1" s="103"/>
      <c r="F1" s="104"/>
      <c r="G1" s="104"/>
      <c r="H1" s="105"/>
    </row>
    <row r="2" spans="1:8" ht="15.75">
      <c r="A2" s="34" t="s">
        <v>600</v>
      </c>
      <c r="B2" s="134"/>
      <c r="C2" s="102"/>
      <c r="D2" s="102"/>
      <c r="E2" s="103"/>
      <c r="F2" s="104"/>
      <c r="G2" s="104"/>
      <c r="H2" s="104"/>
    </row>
    <row r="3" spans="1:8" ht="15.75">
      <c r="A3" s="106" t="s">
        <v>94</v>
      </c>
      <c r="B3" s="134"/>
      <c r="C3" s="102"/>
      <c r="D3" s="102"/>
      <c r="E3" s="103"/>
      <c r="F3" s="104"/>
      <c r="G3" s="104"/>
      <c r="H3" s="104"/>
    </row>
    <row r="4" spans="1:8" ht="15.75">
      <c r="A4" s="107"/>
      <c r="B4" s="134"/>
      <c r="C4" s="102"/>
      <c r="D4" s="102"/>
      <c r="E4" s="103"/>
      <c r="F4" s="108"/>
      <c r="G4" s="108"/>
      <c r="H4" s="109"/>
    </row>
    <row r="5" spans="1:8" ht="47.25">
      <c r="A5" s="110" t="s">
        <v>10</v>
      </c>
      <c r="B5" s="110" t="s">
        <v>9</v>
      </c>
      <c r="C5" s="111" t="s">
        <v>118</v>
      </c>
      <c r="D5" s="110" t="s">
        <v>11</v>
      </c>
      <c r="E5" s="112" t="s">
        <v>180</v>
      </c>
      <c r="F5" s="113" t="s">
        <v>21</v>
      </c>
      <c r="G5" s="113" t="s">
        <v>601</v>
      </c>
      <c r="H5" s="114" t="s">
        <v>12</v>
      </c>
    </row>
    <row r="6" spans="1:8" s="24" customFormat="1" ht="24.95" customHeight="1">
      <c r="A6" s="115">
        <v>4</v>
      </c>
      <c r="B6" s="115" t="s">
        <v>193</v>
      </c>
      <c r="C6" s="111"/>
      <c r="D6" s="110"/>
      <c r="E6" s="116"/>
      <c r="F6" s="113"/>
      <c r="G6" s="113"/>
      <c r="H6" s="114"/>
    </row>
    <row r="7" spans="1:8" s="24" customFormat="1" ht="24.95" customHeight="1">
      <c r="A7" s="308"/>
      <c r="B7" s="309" t="s">
        <v>1007</v>
      </c>
      <c r="C7" s="118"/>
      <c r="D7" s="118"/>
      <c r="E7" s="310"/>
      <c r="F7" s="121"/>
      <c r="G7" s="121"/>
      <c r="H7" s="121"/>
    </row>
    <row r="8" spans="1:8" s="24" customFormat="1" ht="31.5">
      <c r="A8" s="117">
        <v>4.0999999999999996</v>
      </c>
      <c r="B8" s="166" t="s">
        <v>891</v>
      </c>
      <c r="C8" s="118" t="s">
        <v>152</v>
      </c>
      <c r="D8" s="119" t="s">
        <v>26</v>
      </c>
      <c r="E8" s="120">
        <v>94</v>
      </c>
      <c r="F8" s="121"/>
      <c r="G8" s="121"/>
      <c r="H8" s="121">
        <f>(F8+G8)*E8</f>
        <v>0</v>
      </c>
    </row>
    <row r="9" spans="1:8" s="24" customFormat="1" ht="24.95" customHeight="1">
      <c r="A9" s="117">
        <v>4.2</v>
      </c>
      <c r="B9" s="166" t="s">
        <v>615</v>
      </c>
      <c r="C9" s="118" t="s">
        <v>152</v>
      </c>
      <c r="D9" s="119" t="s">
        <v>26</v>
      </c>
      <c r="E9" s="120">
        <v>87</v>
      </c>
      <c r="F9" s="121"/>
      <c r="G9" s="121"/>
      <c r="H9" s="121">
        <f t="shared" ref="H9:H37" si="0">(F9+G9)*E9</f>
        <v>0</v>
      </c>
    </row>
    <row r="10" spans="1:8" s="24" customFormat="1" ht="24.95" customHeight="1">
      <c r="A10" s="117">
        <v>4.3</v>
      </c>
      <c r="B10" s="311" t="s">
        <v>707</v>
      </c>
      <c r="C10" s="118" t="s">
        <v>152</v>
      </c>
      <c r="D10" s="119" t="s">
        <v>8</v>
      </c>
      <c r="E10" s="120">
        <v>169</v>
      </c>
      <c r="F10" s="121"/>
      <c r="G10" s="121"/>
      <c r="H10" s="121">
        <f t="shared" si="0"/>
        <v>0</v>
      </c>
    </row>
    <row r="11" spans="1:8" s="313" customFormat="1" ht="24.95" customHeight="1">
      <c r="A11" s="117">
        <v>4.4000000000000004</v>
      </c>
      <c r="B11" s="311" t="s">
        <v>93</v>
      </c>
      <c r="C11" s="122" t="s">
        <v>152</v>
      </c>
      <c r="D11" s="119" t="s">
        <v>8</v>
      </c>
      <c r="E11" s="120">
        <f>E10</f>
        <v>169</v>
      </c>
      <c r="F11" s="312"/>
      <c r="G11" s="312"/>
      <c r="H11" s="121">
        <f t="shared" si="0"/>
        <v>0</v>
      </c>
    </row>
    <row r="12" spans="1:8" s="24" customFormat="1" ht="24.95" customHeight="1">
      <c r="A12" s="117">
        <v>4.5</v>
      </c>
      <c r="B12" s="311" t="s">
        <v>611</v>
      </c>
      <c r="C12" s="118" t="s">
        <v>152</v>
      </c>
      <c r="D12" s="119" t="s">
        <v>26</v>
      </c>
      <c r="E12" s="120">
        <v>0</v>
      </c>
      <c r="F12" s="121"/>
      <c r="G12" s="121"/>
      <c r="H12" s="121">
        <f t="shared" si="0"/>
        <v>0</v>
      </c>
    </row>
    <row r="13" spans="1:8" s="24" customFormat="1" ht="24.95" customHeight="1">
      <c r="A13" s="117">
        <v>4.5999999999999996</v>
      </c>
      <c r="B13" s="311" t="s">
        <v>612</v>
      </c>
      <c r="C13" s="118" t="s">
        <v>152</v>
      </c>
      <c r="D13" s="119" t="s">
        <v>26</v>
      </c>
      <c r="E13" s="120">
        <v>4</v>
      </c>
      <c r="F13" s="121"/>
      <c r="G13" s="121"/>
      <c r="H13" s="121">
        <f t="shared" si="0"/>
        <v>0</v>
      </c>
    </row>
    <row r="14" spans="1:8" s="24" customFormat="1" ht="24.95" customHeight="1">
      <c r="A14" s="117">
        <v>4.7</v>
      </c>
      <c r="B14" s="311" t="s">
        <v>613</v>
      </c>
      <c r="C14" s="118" t="s">
        <v>152</v>
      </c>
      <c r="D14" s="119" t="s">
        <v>26</v>
      </c>
      <c r="E14" s="120">
        <v>1</v>
      </c>
      <c r="F14" s="121"/>
      <c r="G14" s="121"/>
      <c r="H14" s="121">
        <f t="shared" si="0"/>
        <v>0</v>
      </c>
    </row>
    <row r="15" spans="1:8" s="24" customFormat="1" ht="24.95" customHeight="1">
      <c r="A15" s="117">
        <v>4.8</v>
      </c>
      <c r="B15" s="311" t="s">
        <v>588</v>
      </c>
      <c r="C15" s="118" t="s">
        <v>152</v>
      </c>
      <c r="D15" s="119" t="s">
        <v>26</v>
      </c>
      <c r="E15" s="120">
        <v>0</v>
      </c>
      <c r="F15" s="312"/>
      <c r="G15" s="312"/>
      <c r="H15" s="121">
        <f t="shared" si="0"/>
        <v>0</v>
      </c>
    </row>
    <row r="16" spans="1:8" s="24" customFormat="1" ht="24.95" customHeight="1">
      <c r="A16" s="117">
        <v>4.9000000000000004</v>
      </c>
      <c r="B16" s="311" t="s">
        <v>587</v>
      </c>
      <c r="C16" s="118" t="s">
        <v>152</v>
      </c>
      <c r="D16" s="119" t="s">
        <v>26</v>
      </c>
      <c r="E16" s="120">
        <v>0</v>
      </c>
      <c r="F16" s="312"/>
      <c r="G16" s="312"/>
      <c r="H16" s="121">
        <f t="shared" si="0"/>
        <v>0</v>
      </c>
    </row>
    <row r="17" spans="1:8" s="313" customFormat="1" ht="24.95" customHeight="1">
      <c r="A17" s="133" t="s">
        <v>907</v>
      </c>
      <c r="B17" s="311" t="s">
        <v>589</v>
      </c>
      <c r="C17" s="122" t="s">
        <v>152</v>
      </c>
      <c r="D17" s="119" t="s">
        <v>26</v>
      </c>
      <c r="E17" s="120">
        <v>0</v>
      </c>
      <c r="F17" s="312"/>
      <c r="G17" s="312"/>
      <c r="H17" s="121">
        <f t="shared" si="0"/>
        <v>0</v>
      </c>
    </row>
    <row r="18" spans="1:8" s="24" customFormat="1" ht="24.95" customHeight="1">
      <c r="A18" s="117">
        <v>4.1100000000000003</v>
      </c>
      <c r="B18" s="311" t="s">
        <v>144</v>
      </c>
      <c r="C18" s="118" t="s">
        <v>152</v>
      </c>
      <c r="D18" s="119" t="s">
        <v>8</v>
      </c>
      <c r="E18" s="120">
        <f>E10</f>
        <v>169</v>
      </c>
      <c r="F18" s="312"/>
      <c r="G18" s="312"/>
      <c r="H18" s="121">
        <f t="shared" si="0"/>
        <v>0</v>
      </c>
    </row>
    <row r="19" spans="1:8" s="24" customFormat="1" ht="24.95" customHeight="1">
      <c r="A19" s="117">
        <v>4.12</v>
      </c>
      <c r="B19" s="226" t="s">
        <v>989</v>
      </c>
      <c r="C19" s="118" t="s">
        <v>152</v>
      </c>
      <c r="D19" s="225" t="s">
        <v>2</v>
      </c>
      <c r="E19" s="120">
        <v>1</v>
      </c>
      <c r="F19" s="312"/>
      <c r="G19" s="312"/>
      <c r="H19" s="121">
        <f t="shared" si="0"/>
        <v>0</v>
      </c>
    </row>
    <row r="20" spans="1:8" s="24" customFormat="1" ht="24.95" customHeight="1">
      <c r="A20" s="117">
        <v>4.13</v>
      </c>
      <c r="B20" s="226" t="s">
        <v>190</v>
      </c>
      <c r="C20" s="314"/>
      <c r="D20" s="225" t="s">
        <v>26</v>
      </c>
      <c r="E20" s="120">
        <v>1</v>
      </c>
      <c r="F20" s="312"/>
      <c r="G20" s="312"/>
      <c r="H20" s="121">
        <f t="shared" si="0"/>
        <v>0</v>
      </c>
    </row>
    <row r="21" spans="1:8" s="24" customFormat="1" ht="24.95" customHeight="1">
      <c r="A21" s="117">
        <v>4.1399999999999997</v>
      </c>
      <c r="B21" s="226" t="s">
        <v>988</v>
      </c>
      <c r="C21" s="118">
        <v>5237</v>
      </c>
      <c r="D21" s="225" t="s">
        <v>8</v>
      </c>
      <c r="E21" s="120">
        <f>144+60</f>
        <v>204</v>
      </c>
      <c r="F21" s="312"/>
      <c r="G21" s="312"/>
      <c r="H21" s="121">
        <f t="shared" si="0"/>
        <v>0</v>
      </c>
    </row>
    <row r="22" spans="1:8" s="24" customFormat="1" ht="24.95" customHeight="1">
      <c r="A22" s="117">
        <v>4.1500000000000004</v>
      </c>
      <c r="B22" s="226" t="s">
        <v>191</v>
      </c>
      <c r="C22" s="118"/>
      <c r="D22" s="225" t="s">
        <v>2</v>
      </c>
      <c r="E22" s="120">
        <v>1</v>
      </c>
      <c r="F22" s="312"/>
      <c r="G22" s="312"/>
      <c r="H22" s="121">
        <f t="shared" si="0"/>
        <v>0</v>
      </c>
    </row>
    <row r="23" spans="1:8" s="24" customFormat="1" ht="24.95" customHeight="1">
      <c r="A23" s="117">
        <v>4.16</v>
      </c>
      <c r="B23" s="226" t="s">
        <v>1006</v>
      </c>
      <c r="C23" s="118"/>
      <c r="D23" s="314" t="s">
        <v>8</v>
      </c>
      <c r="E23" s="120">
        <f>E10</f>
        <v>169</v>
      </c>
      <c r="F23" s="312"/>
      <c r="G23" s="312"/>
      <c r="H23" s="121">
        <f t="shared" si="0"/>
        <v>0</v>
      </c>
    </row>
    <row r="24" spans="1:8" s="24" customFormat="1" ht="24.95" customHeight="1">
      <c r="A24" s="117">
        <v>4.17</v>
      </c>
      <c r="B24" s="226" t="s">
        <v>586</v>
      </c>
      <c r="C24" s="225"/>
      <c r="D24" s="225" t="s">
        <v>26</v>
      </c>
      <c r="E24" s="120">
        <v>1</v>
      </c>
      <c r="F24" s="312"/>
      <c r="G24" s="312"/>
      <c r="H24" s="121">
        <f t="shared" si="0"/>
        <v>0</v>
      </c>
    </row>
    <row r="25" spans="1:8" ht="24.95" customHeight="1">
      <c r="A25" s="89"/>
      <c r="B25" s="87"/>
      <c r="C25" s="90"/>
      <c r="D25" s="90"/>
      <c r="E25" s="120"/>
      <c r="F25" s="91"/>
      <c r="G25" s="91"/>
      <c r="H25" s="121"/>
    </row>
    <row r="26" spans="1:8" s="317" customFormat="1" ht="24.95" customHeight="1">
      <c r="A26" s="115">
        <v>4.2</v>
      </c>
      <c r="B26" s="315" t="s">
        <v>194</v>
      </c>
      <c r="C26" s="123"/>
      <c r="D26" s="110"/>
      <c r="E26" s="120"/>
      <c r="F26" s="316"/>
      <c r="G26" s="316"/>
      <c r="H26" s="121"/>
    </row>
    <row r="27" spans="1:8" s="313" customFormat="1" ht="24.95" customHeight="1">
      <c r="A27" s="272"/>
      <c r="B27" s="315" t="s">
        <v>616</v>
      </c>
      <c r="C27" s="314"/>
      <c r="D27" s="314"/>
      <c r="E27" s="120"/>
      <c r="F27" s="312"/>
      <c r="G27" s="312"/>
      <c r="H27" s="121"/>
    </row>
    <row r="28" spans="1:8" s="24" customFormat="1" ht="24.95" customHeight="1">
      <c r="A28" s="272" t="s">
        <v>195</v>
      </c>
      <c r="B28" s="318" t="s">
        <v>95</v>
      </c>
      <c r="C28" s="314" t="s">
        <v>132</v>
      </c>
      <c r="D28" s="314" t="s">
        <v>26</v>
      </c>
      <c r="E28" s="120">
        <v>6</v>
      </c>
      <c r="F28" s="121"/>
      <c r="G28" s="121"/>
      <c r="H28" s="121">
        <f t="shared" si="0"/>
        <v>0</v>
      </c>
    </row>
    <row r="29" spans="1:8" s="24" customFormat="1" ht="24.95" customHeight="1">
      <c r="A29" s="272" t="s">
        <v>196</v>
      </c>
      <c r="B29" s="318" t="s">
        <v>131</v>
      </c>
      <c r="C29" s="314" t="s">
        <v>133</v>
      </c>
      <c r="D29" s="314" t="s">
        <v>26</v>
      </c>
      <c r="E29" s="120">
        <v>1</v>
      </c>
      <c r="F29" s="53"/>
      <c r="G29" s="53"/>
      <c r="H29" s="121">
        <f t="shared" si="0"/>
        <v>0</v>
      </c>
    </row>
    <row r="30" spans="1:8" s="24" customFormat="1" ht="24.95" customHeight="1">
      <c r="A30" s="272" t="s">
        <v>710</v>
      </c>
      <c r="B30" s="318" t="s">
        <v>134</v>
      </c>
      <c r="C30" s="314" t="s">
        <v>135</v>
      </c>
      <c r="D30" s="314" t="s">
        <v>26</v>
      </c>
      <c r="E30" s="120">
        <v>1</v>
      </c>
      <c r="F30" s="53"/>
      <c r="G30" s="53"/>
      <c r="H30" s="121">
        <f t="shared" si="0"/>
        <v>0</v>
      </c>
    </row>
    <row r="31" spans="1:8" s="24" customFormat="1" ht="24.95" customHeight="1">
      <c r="A31" s="272" t="s">
        <v>711</v>
      </c>
      <c r="B31" s="318" t="s">
        <v>136</v>
      </c>
      <c r="C31" s="314" t="s">
        <v>137</v>
      </c>
      <c r="D31" s="314" t="s">
        <v>26</v>
      </c>
      <c r="E31" s="120">
        <v>1</v>
      </c>
      <c r="F31" s="53"/>
      <c r="G31" s="53"/>
      <c r="H31" s="121">
        <f t="shared" si="0"/>
        <v>0</v>
      </c>
    </row>
    <row r="32" spans="1:8" s="24" customFormat="1" ht="24.95" customHeight="1">
      <c r="A32" s="272" t="s">
        <v>712</v>
      </c>
      <c r="B32" s="318" t="s">
        <v>192</v>
      </c>
      <c r="C32" s="314">
        <v>5047</v>
      </c>
      <c r="D32" s="314" t="s">
        <v>26</v>
      </c>
      <c r="E32" s="120">
        <v>4</v>
      </c>
      <c r="F32" s="53"/>
      <c r="G32" s="53"/>
      <c r="H32" s="121">
        <f t="shared" si="0"/>
        <v>0</v>
      </c>
    </row>
    <row r="33" spans="1:8" s="24" customFormat="1" ht="24.95" customHeight="1">
      <c r="A33" s="272" t="s">
        <v>713</v>
      </c>
      <c r="B33" s="318" t="s">
        <v>138</v>
      </c>
      <c r="C33" s="314" t="s">
        <v>141</v>
      </c>
      <c r="D33" s="314" t="s">
        <v>26</v>
      </c>
      <c r="E33" s="120">
        <v>0</v>
      </c>
      <c r="F33" s="53"/>
      <c r="G33" s="53"/>
      <c r="H33" s="121">
        <f t="shared" si="0"/>
        <v>0</v>
      </c>
    </row>
    <row r="34" spans="1:8" s="24" customFormat="1" ht="24.95" customHeight="1">
      <c r="A34" s="272" t="s">
        <v>714</v>
      </c>
      <c r="B34" s="318" t="s">
        <v>139</v>
      </c>
      <c r="C34" s="314" t="s">
        <v>142</v>
      </c>
      <c r="D34" s="314" t="s">
        <v>26</v>
      </c>
      <c r="E34" s="120">
        <v>0</v>
      </c>
      <c r="F34" s="53"/>
      <c r="G34" s="53"/>
      <c r="H34" s="121">
        <f t="shared" si="0"/>
        <v>0</v>
      </c>
    </row>
    <row r="35" spans="1:8" s="24" customFormat="1" ht="24.95" customHeight="1">
      <c r="A35" s="272" t="s">
        <v>715</v>
      </c>
      <c r="B35" s="318" t="s">
        <v>140</v>
      </c>
      <c r="C35" s="314" t="s">
        <v>143</v>
      </c>
      <c r="D35" s="314" t="s">
        <v>26</v>
      </c>
      <c r="E35" s="120">
        <v>0</v>
      </c>
      <c r="F35" s="53"/>
      <c r="G35" s="53"/>
      <c r="H35" s="121">
        <f t="shared" si="0"/>
        <v>0</v>
      </c>
    </row>
    <row r="36" spans="1:8" s="24" customFormat="1" ht="24.95" customHeight="1">
      <c r="A36" s="272" t="s">
        <v>716</v>
      </c>
      <c r="B36" s="318" t="s">
        <v>96</v>
      </c>
      <c r="C36" s="314"/>
      <c r="D36" s="314" t="s">
        <v>26</v>
      </c>
      <c r="E36" s="120">
        <v>6</v>
      </c>
      <c r="F36" s="53"/>
      <c r="G36" s="53"/>
      <c r="H36" s="121">
        <f t="shared" si="0"/>
        <v>0</v>
      </c>
    </row>
    <row r="37" spans="1:8" s="24" customFormat="1" ht="24.95" customHeight="1">
      <c r="A37" s="272" t="s">
        <v>717</v>
      </c>
      <c r="B37" s="318" t="s">
        <v>585</v>
      </c>
      <c r="C37" s="314">
        <v>5274</v>
      </c>
      <c r="D37" s="314" t="s">
        <v>2</v>
      </c>
      <c r="E37" s="120">
        <v>1</v>
      </c>
      <c r="F37" s="121"/>
      <c r="G37" s="121"/>
      <c r="H37" s="121">
        <f t="shared" si="0"/>
        <v>0</v>
      </c>
    </row>
    <row r="38" spans="1:8" s="24" customFormat="1" ht="24.95" customHeight="1">
      <c r="A38" s="272"/>
      <c r="B38" s="318"/>
      <c r="C38" s="314"/>
      <c r="D38" s="314"/>
      <c r="E38" s="120"/>
      <c r="F38" s="121"/>
      <c r="G38" s="121"/>
      <c r="H38" s="121"/>
    </row>
    <row r="39" spans="1:8" s="24" customFormat="1" ht="24.95" customHeight="1">
      <c r="A39" s="272"/>
      <c r="B39" s="318"/>
      <c r="C39" s="314"/>
      <c r="D39" s="314"/>
      <c r="E39" s="120"/>
      <c r="F39" s="121"/>
      <c r="G39" s="121"/>
      <c r="H39" s="121"/>
    </row>
    <row r="40" spans="1:8" s="24" customFormat="1" ht="24.95" customHeight="1">
      <c r="A40" s="272"/>
      <c r="B40" s="318"/>
      <c r="C40" s="314"/>
      <c r="D40" s="314"/>
      <c r="E40" s="120"/>
      <c r="F40" s="121"/>
      <c r="G40" s="121"/>
      <c r="H40" s="121"/>
    </row>
    <row r="41" spans="1:8" s="24" customFormat="1" ht="24.95" customHeight="1">
      <c r="A41" s="272"/>
      <c r="B41" s="318"/>
      <c r="C41" s="314"/>
      <c r="D41" s="314"/>
      <c r="E41" s="120"/>
      <c r="F41" s="121"/>
      <c r="G41" s="121"/>
      <c r="H41" s="121"/>
    </row>
    <row r="42" spans="1:8" s="24" customFormat="1" ht="24.95" customHeight="1">
      <c r="A42" s="272"/>
      <c r="B42" s="318"/>
      <c r="C42" s="314"/>
      <c r="D42" s="314"/>
      <c r="E42" s="120"/>
      <c r="F42" s="121"/>
      <c r="G42" s="121"/>
      <c r="H42" s="121"/>
    </row>
    <row r="43" spans="1:8" s="24" customFormat="1" ht="24.95" customHeight="1">
      <c r="A43" s="272"/>
      <c r="B43" s="318"/>
      <c r="C43" s="314"/>
      <c r="D43" s="314"/>
      <c r="E43" s="120"/>
      <c r="F43" s="121"/>
      <c r="G43" s="121"/>
      <c r="H43" s="121"/>
    </row>
    <row r="44" spans="1:8" s="24" customFormat="1" ht="24.95" customHeight="1">
      <c r="A44" s="272"/>
      <c r="B44" s="318"/>
      <c r="C44" s="314"/>
      <c r="D44" s="314"/>
      <c r="E44" s="120"/>
      <c r="F44" s="121"/>
      <c r="G44" s="121"/>
      <c r="H44" s="121"/>
    </row>
    <row r="45" spans="1:8" s="24" customFormat="1" ht="24.95" customHeight="1">
      <c r="A45" s="272"/>
      <c r="B45" s="318"/>
      <c r="C45" s="314"/>
      <c r="D45" s="314"/>
      <c r="E45" s="120"/>
      <c r="F45" s="121"/>
      <c r="G45" s="121"/>
      <c r="H45" s="121"/>
    </row>
    <row r="46" spans="1:8" s="24" customFormat="1" ht="24.95" customHeight="1">
      <c r="A46" s="272"/>
      <c r="B46" s="318"/>
      <c r="C46" s="314"/>
      <c r="D46" s="314"/>
      <c r="E46" s="120"/>
      <c r="F46" s="121"/>
      <c r="G46" s="121"/>
      <c r="H46" s="121"/>
    </row>
    <row r="47" spans="1:8" s="24" customFormat="1" ht="24.95" customHeight="1">
      <c r="A47" s="272"/>
      <c r="B47" s="318"/>
      <c r="C47" s="314"/>
      <c r="D47" s="314"/>
      <c r="E47" s="120"/>
      <c r="F47" s="121"/>
      <c r="G47" s="121"/>
      <c r="H47" s="121"/>
    </row>
    <row r="48" spans="1:8" s="24" customFormat="1" ht="24.95" customHeight="1">
      <c r="A48" s="272"/>
      <c r="B48" s="318"/>
      <c r="C48" s="314"/>
      <c r="D48" s="314"/>
      <c r="E48" s="120"/>
      <c r="F48" s="121"/>
      <c r="G48" s="121"/>
      <c r="H48" s="121"/>
    </row>
    <row r="49" spans="1:8" s="24" customFormat="1" ht="24.95" customHeight="1">
      <c r="A49" s="272"/>
      <c r="B49" s="318"/>
      <c r="C49" s="314"/>
      <c r="D49" s="314"/>
      <c r="E49" s="120"/>
      <c r="F49" s="121"/>
      <c r="G49" s="121"/>
      <c r="H49" s="121"/>
    </row>
    <row r="50" spans="1:8" s="24" customFormat="1" ht="24.95" customHeight="1">
      <c r="A50" s="272"/>
      <c r="B50" s="318"/>
      <c r="C50" s="314"/>
      <c r="D50" s="314"/>
      <c r="E50" s="120"/>
      <c r="F50" s="121"/>
      <c r="G50" s="121"/>
      <c r="H50" s="121"/>
    </row>
    <row r="51" spans="1:8" s="24" customFormat="1" ht="24.95" customHeight="1">
      <c r="A51" s="272"/>
      <c r="B51" s="318"/>
      <c r="C51" s="314"/>
      <c r="D51" s="314"/>
      <c r="E51" s="120"/>
      <c r="F51" s="121"/>
      <c r="G51" s="121"/>
      <c r="H51" s="121"/>
    </row>
    <row r="52" spans="1:8" s="24" customFormat="1" ht="24.95" customHeight="1">
      <c r="A52" s="272"/>
      <c r="B52" s="318"/>
      <c r="C52" s="314"/>
      <c r="D52" s="314"/>
      <c r="E52" s="120"/>
      <c r="F52" s="121"/>
      <c r="G52" s="121"/>
      <c r="H52" s="121"/>
    </row>
    <row r="53" spans="1:8" s="24" customFormat="1" ht="24.95" customHeight="1">
      <c r="A53" s="272"/>
      <c r="B53" s="318"/>
      <c r="C53" s="314"/>
      <c r="D53" s="314"/>
      <c r="E53" s="120"/>
      <c r="F53" s="121"/>
      <c r="G53" s="121"/>
      <c r="H53" s="121"/>
    </row>
    <row r="54" spans="1:8" s="24" customFormat="1" ht="24.95" customHeight="1">
      <c r="A54" s="272"/>
      <c r="B54" s="318"/>
      <c r="C54" s="314"/>
      <c r="D54" s="314"/>
      <c r="E54" s="120"/>
      <c r="F54" s="121"/>
      <c r="G54" s="121"/>
      <c r="H54" s="121"/>
    </row>
    <row r="55" spans="1:8" s="24" customFormat="1" ht="24.95" customHeight="1">
      <c r="A55" s="272"/>
      <c r="B55" s="318"/>
      <c r="C55" s="314"/>
      <c r="D55" s="314"/>
      <c r="E55" s="120"/>
      <c r="F55" s="121"/>
      <c r="G55" s="121"/>
      <c r="H55" s="121"/>
    </row>
    <row r="56" spans="1:8" s="24" customFormat="1" ht="24.95" customHeight="1">
      <c r="A56" s="272"/>
      <c r="B56" s="318"/>
      <c r="C56" s="314"/>
      <c r="D56" s="314"/>
      <c r="E56" s="120"/>
      <c r="F56" s="121"/>
      <c r="G56" s="121"/>
      <c r="H56" s="121"/>
    </row>
    <row r="57" spans="1:8" s="24" customFormat="1" ht="24.95" customHeight="1">
      <c r="A57" s="272"/>
      <c r="B57" s="318"/>
      <c r="C57" s="314"/>
      <c r="D57" s="314"/>
      <c r="E57" s="120"/>
      <c r="F57" s="121"/>
      <c r="G57" s="121"/>
      <c r="H57" s="121"/>
    </row>
    <row r="58" spans="1:8" s="24" customFormat="1" ht="24.95" customHeight="1">
      <c r="A58" s="272"/>
      <c r="B58" s="318"/>
      <c r="C58" s="314"/>
      <c r="D58" s="314"/>
      <c r="E58" s="120"/>
      <c r="F58" s="121"/>
      <c r="G58" s="121"/>
      <c r="H58" s="121"/>
    </row>
    <row r="59" spans="1:8" s="24" customFormat="1" ht="24.95" customHeight="1">
      <c r="A59" s="272"/>
      <c r="B59" s="318"/>
      <c r="C59" s="314"/>
      <c r="D59" s="314"/>
      <c r="E59" s="120"/>
      <c r="F59" s="121"/>
      <c r="G59" s="121"/>
      <c r="H59" s="121"/>
    </row>
    <row r="60" spans="1:8" s="24" customFormat="1" ht="24.95" customHeight="1">
      <c r="A60" s="272"/>
      <c r="B60" s="318"/>
      <c r="C60" s="314"/>
      <c r="D60" s="314"/>
      <c r="E60" s="120"/>
      <c r="F60" s="121"/>
      <c r="G60" s="121"/>
      <c r="H60" s="121"/>
    </row>
    <row r="61" spans="1:8" s="24" customFormat="1" ht="24.95" customHeight="1">
      <c r="A61" s="272"/>
      <c r="B61" s="318"/>
      <c r="C61" s="314"/>
      <c r="D61" s="314"/>
      <c r="E61" s="120"/>
      <c r="F61" s="121"/>
      <c r="G61" s="121"/>
      <c r="H61" s="121"/>
    </row>
    <row r="62" spans="1:8" s="24" customFormat="1" ht="24.95" customHeight="1">
      <c r="A62" s="272"/>
      <c r="B62" s="318"/>
      <c r="C62" s="314"/>
      <c r="D62" s="314"/>
      <c r="E62" s="120"/>
      <c r="F62" s="121"/>
      <c r="G62" s="121"/>
      <c r="H62" s="121"/>
    </row>
    <row r="63" spans="1:8" s="24" customFormat="1" ht="24.95" customHeight="1">
      <c r="A63" s="272"/>
      <c r="B63" s="318"/>
      <c r="C63" s="314"/>
      <c r="D63" s="314"/>
      <c r="E63" s="120"/>
      <c r="F63" s="121"/>
      <c r="G63" s="121"/>
      <c r="H63" s="121"/>
    </row>
    <row r="64" spans="1:8" s="24" customFormat="1" ht="24.95" customHeight="1">
      <c r="A64" s="272"/>
      <c r="B64" s="318"/>
      <c r="C64" s="314"/>
      <c r="D64" s="314"/>
      <c r="E64" s="120"/>
      <c r="F64" s="121"/>
      <c r="G64" s="121"/>
      <c r="H64" s="121"/>
    </row>
    <row r="65" spans="1:8" s="132" customFormat="1" ht="30" customHeight="1">
      <c r="A65" s="126"/>
      <c r="B65" s="135" t="s">
        <v>113</v>
      </c>
      <c r="C65" s="128"/>
      <c r="D65" s="128"/>
      <c r="E65" s="129"/>
      <c r="F65" s="130"/>
      <c r="G65" s="130"/>
      <c r="H65" s="131">
        <f>SUM(H8:H64)</f>
        <v>0</v>
      </c>
    </row>
  </sheetData>
  <printOptions horizontalCentered="1"/>
  <pageMargins left="0.59055118110236227" right="0.59055118110236227" top="0.62992125984251968" bottom="0.59055118110236227" header="0.51181102362204722" footer="0.51181102362204722"/>
  <pageSetup paperSize="9" scale="59" fitToHeight="0" orientation="landscape" r:id="rId1"/>
  <headerFooter alignWithMargins="0">
    <oddHeader>&amp;RBoQ &amp;P of &amp;N</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H186"/>
  <sheetViews>
    <sheetView view="pageBreakPreview" zoomScale="85" zoomScaleNormal="100" zoomScaleSheetLayoutView="85" zoomScalePageLayoutView="85" workbookViewId="0"/>
  </sheetViews>
  <sheetFormatPr defaultColWidth="9.140625" defaultRowHeight="15.75"/>
  <cols>
    <col min="1" max="1" width="10.7109375" style="171" customWidth="1"/>
    <col min="2" max="2" width="127" style="171" customWidth="1"/>
    <col min="3" max="3" width="16.140625" style="171" bestFit="1" customWidth="1"/>
    <col min="4" max="4" width="9.140625" style="171" customWidth="1"/>
    <col min="5" max="5" width="12.42578125" style="241" customWidth="1"/>
    <col min="6" max="7" width="20.7109375" style="171" customWidth="1"/>
    <col min="8" max="8" width="20.7109375" style="172" customWidth="1"/>
    <col min="9" max="16384" width="9.140625" style="8"/>
  </cols>
  <sheetData>
    <row r="1" spans="1:8">
      <c r="A1" s="34" t="s">
        <v>0</v>
      </c>
      <c r="B1" s="136"/>
      <c r="C1" s="137"/>
      <c r="D1" s="137"/>
      <c r="E1" s="236"/>
      <c r="F1" s="138"/>
      <c r="G1" s="139"/>
      <c r="H1" s="140"/>
    </row>
    <row r="2" spans="1:8">
      <c r="A2" s="34" t="s">
        <v>600</v>
      </c>
      <c r="B2" s="136"/>
      <c r="C2" s="137"/>
      <c r="D2" s="137"/>
      <c r="E2" s="236"/>
      <c r="F2" s="141"/>
      <c r="G2" s="139"/>
      <c r="H2" s="140"/>
    </row>
    <row r="3" spans="1:8">
      <c r="A3" s="142" t="s">
        <v>84</v>
      </c>
      <c r="B3" s="136"/>
      <c r="C3" s="137"/>
      <c r="D3" s="137"/>
      <c r="E3" s="236"/>
      <c r="F3" s="141"/>
      <c r="G3" s="139"/>
      <c r="H3" s="140"/>
    </row>
    <row r="4" spans="1:8">
      <c r="A4" s="142"/>
      <c r="B4" s="136"/>
      <c r="C4" s="137"/>
      <c r="D4" s="137"/>
      <c r="E4" s="237"/>
      <c r="F4" s="143"/>
      <c r="G4" s="143"/>
      <c r="H4" s="144"/>
    </row>
    <row r="5" spans="1:8" s="175" customFormat="1" ht="47.25">
      <c r="A5" s="173" t="s">
        <v>10</v>
      </c>
      <c r="B5" s="110" t="s">
        <v>9</v>
      </c>
      <c r="C5" s="111" t="s">
        <v>118</v>
      </c>
      <c r="D5" s="110" t="s">
        <v>11</v>
      </c>
      <c r="E5" s="238" t="s">
        <v>559</v>
      </c>
      <c r="F5" s="113" t="s">
        <v>21</v>
      </c>
      <c r="G5" s="113" t="s">
        <v>601</v>
      </c>
      <c r="H5" s="174" t="s">
        <v>12</v>
      </c>
    </row>
    <row r="6" spans="1:8" ht="24.95" customHeight="1">
      <c r="A6" s="145">
        <v>5</v>
      </c>
      <c r="B6" s="146" t="s">
        <v>31</v>
      </c>
      <c r="C6" s="147" t="s">
        <v>54</v>
      </c>
      <c r="D6" s="147"/>
      <c r="E6" s="239"/>
      <c r="F6" s="148"/>
      <c r="G6" s="148"/>
      <c r="H6" s="149"/>
    </row>
    <row r="7" spans="1:8" ht="24.95" customHeight="1">
      <c r="A7" s="145">
        <v>5.0999999999999996</v>
      </c>
      <c r="B7" s="146" t="s">
        <v>53</v>
      </c>
      <c r="C7" s="147"/>
      <c r="D7" s="147"/>
      <c r="E7" s="239"/>
      <c r="F7" s="148"/>
      <c r="G7" s="148"/>
      <c r="H7" s="149"/>
    </row>
    <row r="8" spans="1:8" ht="31.5">
      <c r="A8" s="150" t="s">
        <v>78</v>
      </c>
      <c r="B8" s="151" t="s">
        <v>560</v>
      </c>
      <c r="C8" s="152" t="s">
        <v>86</v>
      </c>
      <c r="D8" s="152" t="s">
        <v>52</v>
      </c>
      <c r="E8" s="235">
        <v>1</v>
      </c>
      <c r="F8" s="153"/>
      <c r="G8" s="153"/>
      <c r="H8" s="154">
        <f>(F8+G8)*E8</f>
        <v>0</v>
      </c>
    </row>
    <row r="9" spans="1:8" ht="24.95" customHeight="1">
      <c r="A9" s="150"/>
      <c r="B9" s="155"/>
      <c r="C9" s="152"/>
      <c r="D9" s="152"/>
      <c r="E9" s="235"/>
      <c r="F9" s="153"/>
      <c r="G9" s="153"/>
      <c r="H9" s="154"/>
    </row>
    <row r="10" spans="1:8" ht="24.95" customHeight="1">
      <c r="A10" s="145">
        <v>5.2</v>
      </c>
      <c r="B10" s="146" t="s">
        <v>281</v>
      </c>
      <c r="C10" s="152" t="s">
        <v>174</v>
      </c>
      <c r="D10" s="147"/>
      <c r="E10" s="235"/>
      <c r="F10" s="148"/>
      <c r="G10" s="148"/>
      <c r="H10" s="154"/>
    </row>
    <row r="11" spans="1:8" ht="24.95" customHeight="1">
      <c r="A11" s="156"/>
      <c r="B11" s="157" t="s">
        <v>198</v>
      </c>
      <c r="C11" s="158" t="s">
        <v>175</v>
      </c>
      <c r="D11" s="158"/>
      <c r="E11" s="235"/>
      <c r="F11" s="153"/>
      <c r="G11" s="153"/>
      <c r="H11" s="154"/>
    </row>
    <row r="12" spans="1:8" ht="24.95" customHeight="1">
      <c r="A12" s="150" t="s">
        <v>197</v>
      </c>
      <c r="B12" s="159" t="s">
        <v>575</v>
      </c>
      <c r="C12" s="152"/>
      <c r="D12" s="158" t="s">
        <v>20</v>
      </c>
      <c r="E12" s="235">
        <v>545</v>
      </c>
      <c r="F12" s="306"/>
      <c r="G12" s="306"/>
      <c r="H12" s="154">
        <f t="shared" ref="H12:H72" si="0">(F12+G12)*E12</f>
        <v>0</v>
      </c>
    </row>
    <row r="13" spans="1:8" ht="24.95" customHeight="1">
      <c r="A13" s="150"/>
      <c r="B13" s="155"/>
      <c r="C13" s="152"/>
      <c r="D13" s="152"/>
      <c r="E13" s="235"/>
      <c r="F13" s="153"/>
      <c r="G13" s="153"/>
      <c r="H13" s="154"/>
    </row>
    <row r="14" spans="1:8" ht="24.95" customHeight="1">
      <c r="A14" s="145">
        <v>5.3</v>
      </c>
      <c r="B14" s="146" t="s">
        <v>199</v>
      </c>
      <c r="C14" s="152"/>
      <c r="D14" s="152"/>
      <c r="E14" s="235"/>
      <c r="F14" s="153"/>
      <c r="G14" s="153"/>
      <c r="H14" s="154"/>
    </row>
    <row r="15" spans="1:8" ht="24.95" customHeight="1">
      <c r="A15" s="150"/>
      <c r="B15" s="155" t="s">
        <v>1194</v>
      </c>
      <c r="C15" s="152" t="s">
        <v>200</v>
      </c>
      <c r="D15" s="152" t="s">
        <v>8</v>
      </c>
      <c r="E15" s="235">
        <v>0</v>
      </c>
      <c r="F15" s="160"/>
      <c r="G15" s="306"/>
      <c r="H15" s="154">
        <f t="shared" si="0"/>
        <v>0</v>
      </c>
    </row>
    <row r="16" spans="1:8" ht="24.95" customHeight="1">
      <c r="A16" s="150"/>
      <c r="B16" s="155"/>
      <c r="C16" s="152"/>
      <c r="D16" s="152"/>
      <c r="E16" s="235"/>
      <c r="F16" s="153"/>
      <c r="G16" s="153"/>
      <c r="H16" s="154"/>
    </row>
    <row r="17" spans="1:8" ht="24.95" customHeight="1">
      <c r="A17" s="145">
        <v>5.4</v>
      </c>
      <c r="B17" s="146" t="s">
        <v>282</v>
      </c>
      <c r="C17" s="147"/>
      <c r="D17" s="147"/>
      <c r="E17" s="235"/>
      <c r="F17" s="148"/>
      <c r="G17" s="148"/>
      <c r="H17" s="154"/>
    </row>
    <row r="18" spans="1:8" ht="24.95" customHeight="1">
      <c r="A18" s="150"/>
      <c r="B18" s="146" t="s">
        <v>28</v>
      </c>
      <c r="C18" s="152" t="s">
        <v>174</v>
      </c>
      <c r="D18" s="152"/>
      <c r="E18" s="235"/>
      <c r="F18" s="153"/>
      <c r="G18" s="153"/>
      <c r="H18" s="154"/>
    </row>
    <row r="19" spans="1:8" ht="31.5">
      <c r="A19" s="156" t="s">
        <v>720</v>
      </c>
      <c r="B19" s="163" t="s">
        <v>563</v>
      </c>
      <c r="C19" s="158"/>
      <c r="D19" s="158"/>
      <c r="E19" s="235"/>
      <c r="F19" s="153"/>
      <c r="G19" s="153"/>
      <c r="H19" s="154"/>
    </row>
    <row r="20" spans="1:8" ht="24.95" customHeight="1">
      <c r="A20" s="150" t="s">
        <v>721</v>
      </c>
      <c r="B20" s="155" t="s">
        <v>201</v>
      </c>
      <c r="C20" s="152" t="s">
        <v>218</v>
      </c>
      <c r="D20" s="158" t="s">
        <v>20</v>
      </c>
      <c r="E20" s="235">
        <v>8</v>
      </c>
      <c r="F20" s="153"/>
      <c r="G20" s="153"/>
      <c r="H20" s="154">
        <f t="shared" si="0"/>
        <v>0</v>
      </c>
    </row>
    <row r="21" spans="1:8" ht="24.95" customHeight="1">
      <c r="A21" s="150" t="s">
        <v>722</v>
      </c>
      <c r="B21" s="155" t="s">
        <v>202</v>
      </c>
      <c r="C21" s="152" t="s">
        <v>175</v>
      </c>
      <c r="D21" s="152"/>
      <c r="E21" s="235"/>
      <c r="F21" s="153"/>
      <c r="G21" s="153"/>
      <c r="H21" s="154"/>
    </row>
    <row r="22" spans="1:8" ht="31.5">
      <c r="A22" s="150" t="s">
        <v>723</v>
      </c>
      <c r="B22" s="151" t="s">
        <v>561</v>
      </c>
      <c r="C22" s="152"/>
      <c r="D22" s="152" t="s">
        <v>19</v>
      </c>
      <c r="E22" s="235">
        <v>50</v>
      </c>
      <c r="F22" s="153"/>
      <c r="G22" s="153"/>
      <c r="H22" s="154">
        <f t="shared" si="0"/>
        <v>0</v>
      </c>
    </row>
    <row r="23" spans="1:8" ht="24.95" customHeight="1">
      <c r="A23" s="150"/>
      <c r="B23" s="146" t="s">
        <v>176</v>
      </c>
      <c r="C23" s="152" t="s">
        <v>175</v>
      </c>
      <c r="D23" s="152"/>
      <c r="E23" s="235"/>
      <c r="F23" s="153"/>
      <c r="G23" s="153"/>
      <c r="H23" s="154"/>
    </row>
    <row r="24" spans="1:8" ht="31.5">
      <c r="A24" s="150" t="s">
        <v>724</v>
      </c>
      <c r="B24" s="151" t="s">
        <v>562</v>
      </c>
      <c r="C24" s="152"/>
      <c r="D24" s="158" t="s">
        <v>20</v>
      </c>
      <c r="E24" s="235">
        <v>8</v>
      </c>
      <c r="F24" s="153"/>
      <c r="G24" s="153"/>
      <c r="H24" s="154">
        <f t="shared" si="0"/>
        <v>0</v>
      </c>
    </row>
    <row r="25" spans="1:8" ht="31.5">
      <c r="A25" s="150" t="s">
        <v>725</v>
      </c>
      <c r="B25" s="151" t="s">
        <v>565</v>
      </c>
      <c r="C25" s="152"/>
      <c r="D25" s="158" t="s">
        <v>20</v>
      </c>
      <c r="E25" s="235">
        <v>8</v>
      </c>
      <c r="F25" s="153"/>
      <c r="G25" s="153"/>
      <c r="H25" s="154">
        <f t="shared" si="0"/>
        <v>0</v>
      </c>
    </row>
    <row r="26" spans="1:8" ht="24.95" customHeight="1">
      <c r="A26" s="156"/>
      <c r="B26" s="146" t="s">
        <v>203</v>
      </c>
      <c r="C26" s="158" t="s">
        <v>204</v>
      </c>
      <c r="D26" s="158"/>
      <c r="E26" s="235"/>
      <c r="F26" s="153"/>
      <c r="G26" s="153"/>
      <c r="H26" s="154"/>
    </row>
    <row r="27" spans="1:8" ht="31.5">
      <c r="A27" s="150" t="s">
        <v>726</v>
      </c>
      <c r="B27" s="151" t="s">
        <v>566</v>
      </c>
      <c r="C27" s="152" t="s">
        <v>205</v>
      </c>
      <c r="D27" s="158" t="s">
        <v>20</v>
      </c>
      <c r="E27" s="235">
        <v>8</v>
      </c>
      <c r="F27" s="153"/>
      <c r="G27" s="153"/>
      <c r="H27" s="154">
        <f t="shared" si="0"/>
        <v>0</v>
      </c>
    </row>
    <row r="28" spans="1:8" ht="24.95" customHeight="1">
      <c r="A28" s="156"/>
      <c r="B28" s="146" t="s">
        <v>198</v>
      </c>
      <c r="C28" s="158" t="s">
        <v>206</v>
      </c>
      <c r="D28" s="158"/>
      <c r="E28" s="235"/>
      <c r="F28" s="153"/>
      <c r="G28" s="153"/>
      <c r="H28" s="154"/>
    </row>
    <row r="29" spans="1:8" ht="31.5">
      <c r="A29" s="150" t="s">
        <v>727</v>
      </c>
      <c r="B29" s="151" t="s">
        <v>564</v>
      </c>
      <c r="C29" s="152" t="s">
        <v>207</v>
      </c>
      <c r="D29" s="158" t="s">
        <v>20</v>
      </c>
      <c r="E29" s="235">
        <v>8</v>
      </c>
      <c r="F29" s="153"/>
      <c r="G29" s="153"/>
      <c r="H29" s="154">
        <f t="shared" si="0"/>
        <v>0</v>
      </c>
    </row>
    <row r="30" spans="1:8" ht="24.95" customHeight="1">
      <c r="A30" s="150"/>
      <c r="B30" s="146" t="s">
        <v>208</v>
      </c>
      <c r="C30" s="152" t="s">
        <v>209</v>
      </c>
      <c r="D30" s="152"/>
      <c r="E30" s="235"/>
      <c r="F30" s="153"/>
      <c r="G30" s="153"/>
      <c r="H30" s="154"/>
    </row>
    <row r="31" spans="1:8" ht="24.95" customHeight="1">
      <c r="A31" s="156"/>
      <c r="B31" s="146" t="s">
        <v>210</v>
      </c>
      <c r="C31" s="158"/>
      <c r="D31" s="158"/>
      <c r="E31" s="235"/>
      <c r="F31" s="153"/>
      <c r="G31" s="153"/>
      <c r="H31" s="154"/>
    </row>
    <row r="32" spans="1:8" ht="24.95" customHeight="1">
      <c r="A32" s="150" t="s">
        <v>728</v>
      </c>
      <c r="B32" s="155" t="s">
        <v>211</v>
      </c>
      <c r="C32" s="152" t="s">
        <v>200</v>
      </c>
      <c r="D32" s="152" t="s">
        <v>8</v>
      </c>
      <c r="E32" s="235">
        <v>7</v>
      </c>
      <c r="F32" s="153"/>
      <c r="G32" s="153"/>
      <c r="H32" s="154">
        <f t="shared" si="0"/>
        <v>0</v>
      </c>
    </row>
    <row r="33" spans="1:8" ht="24.95" customHeight="1">
      <c r="A33" s="150" t="s">
        <v>729</v>
      </c>
      <c r="B33" s="155" t="s">
        <v>212</v>
      </c>
      <c r="C33" s="152" t="s">
        <v>82</v>
      </c>
      <c r="D33" s="152" t="s">
        <v>19</v>
      </c>
      <c r="E33" s="235">
        <v>100</v>
      </c>
      <c r="F33" s="153"/>
      <c r="G33" s="153"/>
      <c r="H33" s="154">
        <f t="shared" si="0"/>
        <v>0</v>
      </c>
    </row>
    <row r="34" spans="1:8" ht="24.95" customHeight="1">
      <c r="A34" s="150" t="s">
        <v>730</v>
      </c>
      <c r="B34" s="155" t="s">
        <v>213</v>
      </c>
      <c r="C34" s="152" t="s">
        <v>214</v>
      </c>
      <c r="D34" s="158" t="s">
        <v>20</v>
      </c>
      <c r="E34" s="235">
        <v>15</v>
      </c>
      <c r="F34" s="153"/>
      <c r="G34" s="153"/>
      <c r="H34" s="154">
        <f t="shared" si="0"/>
        <v>0</v>
      </c>
    </row>
    <row r="35" spans="1:8" ht="24.95" customHeight="1">
      <c r="A35" s="150" t="s">
        <v>731</v>
      </c>
      <c r="B35" s="155" t="s">
        <v>215</v>
      </c>
      <c r="C35" s="152" t="s">
        <v>216</v>
      </c>
      <c r="D35" s="152" t="s">
        <v>19</v>
      </c>
      <c r="E35" s="235">
        <v>50</v>
      </c>
      <c r="F35" s="153"/>
      <c r="G35" s="153"/>
      <c r="H35" s="154">
        <f t="shared" si="0"/>
        <v>0</v>
      </c>
    </row>
    <row r="36" spans="1:8" ht="24.95" customHeight="1">
      <c r="A36" s="150"/>
      <c r="B36" s="146" t="s">
        <v>217</v>
      </c>
      <c r="C36" s="152"/>
      <c r="D36" s="152"/>
      <c r="E36" s="235"/>
      <c r="F36" s="153"/>
      <c r="G36" s="153"/>
      <c r="H36" s="154"/>
    </row>
    <row r="37" spans="1:8" ht="24.95" customHeight="1">
      <c r="A37" s="161" t="s">
        <v>732</v>
      </c>
      <c r="B37" s="151" t="s">
        <v>219</v>
      </c>
      <c r="C37" s="152" t="s">
        <v>49</v>
      </c>
      <c r="D37" s="152" t="s">
        <v>26</v>
      </c>
      <c r="E37" s="235">
        <v>10</v>
      </c>
      <c r="F37" s="153"/>
      <c r="G37" s="153"/>
      <c r="H37" s="154">
        <f t="shared" si="0"/>
        <v>0</v>
      </c>
    </row>
    <row r="38" spans="1:8" ht="24.95" customHeight="1">
      <c r="A38" s="150"/>
      <c r="B38" s="155"/>
      <c r="C38" s="152"/>
      <c r="D38" s="152"/>
      <c r="E38" s="235"/>
      <c r="F38" s="153"/>
      <c r="G38" s="153"/>
      <c r="H38" s="154"/>
    </row>
    <row r="39" spans="1:8" ht="24.95" customHeight="1">
      <c r="A39" s="145">
        <v>5.5</v>
      </c>
      <c r="B39" s="146" t="s">
        <v>1008</v>
      </c>
      <c r="C39" s="147"/>
      <c r="D39" s="147"/>
      <c r="E39" s="235"/>
      <c r="F39" s="148"/>
      <c r="G39" s="148"/>
      <c r="H39" s="154"/>
    </row>
    <row r="40" spans="1:8" ht="24.95" customHeight="1">
      <c r="A40" s="150"/>
      <c r="B40" s="146" t="s">
        <v>28</v>
      </c>
      <c r="C40" s="152" t="s">
        <v>174</v>
      </c>
      <c r="D40" s="152"/>
      <c r="E40" s="235"/>
      <c r="F40" s="153"/>
      <c r="G40" s="153"/>
      <c r="H40" s="154"/>
    </row>
    <row r="41" spans="1:8" ht="31.5">
      <c r="A41" s="156"/>
      <c r="B41" s="170" t="s">
        <v>563</v>
      </c>
      <c r="C41" s="158"/>
      <c r="D41" s="158"/>
      <c r="E41" s="235"/>
      <c r="F41" s="153"/>
      <c r="G41" s="153"/>
      <c r="H41" s="154"/>
    </row>
    <row r="42" spans="1:8" ht="24.95" customHeight="1">
      <c r="A42" s="156" t="s">
        <v>733</v>
      </c>
      <c r="B42" s="155" t="s">
        <v>201</v>
      </c>
      <c r="C42" s="152" t="s">
        <v>218</v>
      </c>
      <c r="D42" s="158" t="s">
        <v>20</v>
      </c>
      <c r="E42" s="235">
        <f>13/2</f>
        <v>6.5</v>
      </c>
      <c r="F42" s="153"/>
      <c r="G42" s="153"/>
      <c r="H42" s="154">
        <f t="shared" si="0"/>
        <v>0</v>
      </c>
    </row>
    <row r="43" spans="1:8" ht="24.95" customHeight="1">
      <c r="A43" s="150" t="s">
        <v>734</v>
      </c>
      <c r="B43" s="155" t="s">
        <v>202</v>
      </c>
      <c r="C43" s="152" t="s">
        <v>175</v>
      </c>
      <c r="D43" s="152"/>
      <c r="E43" s="235"/>
      <c r="F43" s="153"/>
      <c r="G43" s="153"/>
      <c r="H43" s="154"/>
    </row>
    <row r="44" spans="1:8" ht="31.5">
      <c r="A44" s="150" t="s">
        <v>735</v>
      </c>
      <c r="B44" s="151" t="s">
        <v>561</v>
      </c>
      <c r="C44" s="152"/>
      <c r="D44" s="152" t="s">
        <v>19</v>
      </c>
      <c r="E44" s="235">
        <f>84/2</f>
        <v>42</v>
      </c>
      <c r="F44" s="153"/>
      <c r="G44" s="153"/>
      <c r="H44" s="154">
        <f t="shared" si="0"/>
        <v>0</v>
      </c>
    </row>
    <row r="45" spans="1:8" ht="24.95" customHeight="1">
      <c r="A45" s="150"/>
      <c r="B45" s="146" t="s">
        <v>176</v>
      </c>
      <c r="C45" s="152" t="s">
        <v>175</v>
      </c>
      <c r="D45" s="152"/>
      <c r="E45" s="235"/>
      <c r="F45" s="153"/>
      <c r="G45" s="153"/>
      <c r="H45" s="154"/>
    </row>
    <row r="46" spans="1:8" ht="31.5">
      <c r="A46" s="150" t="s">
        <v>736</v>
      </c>
      <c r="B46" s="151" t="s">
        <v>562</v>
      </c>
      <c r="C46" s="152"/>
      <c r="D46" s="158" t="s">
        <v>20</v>
      </c>
      <c r="E46" s="235">
        <f>13/2</f>
        <v>6.5</v>
      </c>
      <c r="F46" s="153"/>
      <c r="G46" s="153"/>
      <c r="H46" s="154">
        <f t="shared" si="0"/>
        <v>0</v>
      </c>
    </row>
    <row r="47" spans="1:8" ht="31.5">
      <c r="A47" s="150" t="s">
        <v>737</v>
      </c>
      <c r="B47" s="151" t="s">
        <v>565</v>
      </c>
      <c r="C47" s="152"/>
      <c r="D47" s="158" t="s">
        <v>20</v>
      </c>
      <c r="E47" s="235">
        <f>13/2</f>
        <v>6.5</v>
      </c>
      <c r="F47" s="153"/>
      <c r="G47" s="153"/>
      <c r="H47" s="154">
        <f t="shared" si="0"/>
        <v>0</v>
      </c>
    </row>
    <row r="48" spans="1:8" ht="24.95" customHeight="1">
      <c r="A48" s="156"/>
      <c r="B48" s="146" t="s">
        <v>203</v>
      </c>
      <c r="C48" s="158" t="s">
        <v>204</v>
      </c>
      <c r="D48" s="158"/>
      <c r="E48" s="235"/>
      <c r="F48" s="153"/>
      <c r="G48" s="153"/>
      <c r="H48" s="154"/>
    </row>
    <row r="49" spans="1:8" ht="31.5">
      <c r="A49" s="150" t="s">
        <v>738</v>
      </c>
      <c r="B49" s="151" t="s">
        <v>566</v>
      </c>
      <c r="C49" s="152" t="s">
        <v>205</v>
      </c>
      <c r="D49" s="158" t="s">
        <v>20</v>
      </c>
      <c r="E49" s="235">
        <f>13/2</f>
        <v>6.5</v>
      </c>
      <c r="F49" s="153"/>
      <c r="G49" s="153"/>
      <c r="H49" s="154">
        <f t="shared" si="0"/>
        <v>0</v>
      </c>
    </row>
    <row r="50" spans="1:8" ht="24.95" customHeight="1">
      <c r="A50" s="156"/>
      <c r="B50" s="146" t="s">
        <v>198</v>
      </c>
      <c r="C50" s="158" t="s">
        <v>206</v>
      </c>
      <c r="D50" s="158"/>
      <c r="E50" s="235"/>
      <c r="F50" s="153"/>
      <c r="G50" s="153"/>
      <c r="H50" s="154"/>
    </row>
    <row r="51" spans="1:8" ht="31.5">
      <c r="A51" s="150" t="s">
        <v>739</v>
      </c>
      <c r="B51" s="151" t="s">
        <v>564</v>
      </c>
      <c r="C51" s="152" t="s">
        <v>207</v>
      </c>
      <c r="D51" s="158" t="s">
        <v>20</v>
      </c>
      <c r="E51" s="235">
        <f>13/2</f>
        <v>6.5</v>
      </c>
      <c r="F51" s="153"/>
      <c r="G51" s="153"/>
      <c r="H51" s="154">
        <f t="shared" si="0"/>
        <v>0</v>
      </c>
    </row>
    <row r="52" spans="1:8" ht="24.95" customHeight="1">
      <c r="A52" s="150"/>
      <c r="B52" s="146" t="s">
        <v>208</v>
      </c>
      <c r="C52" s="152" t="s">
        <v>209</v>
      </c>
      <c r="D52" s="152"/>
      <c r="E52" s="235"/>
      <c r="F52" s="153"/>
      <c r="G52" s="153"/>
      <c r="H52" s="154"/>
    </row>
    <row r="53" spans="1:8" ht="24.95" customHeight="1">
      <c r="A53" s="156"/>
      <c r="B53" s="146" t="s">
        <v>210</v>
      </c>
      <c r="C53" s="158"/>
      <c r="D53" s="158"/>
      <c r="E53" s="235"/>
      <c r="F53" s="153"/>
      <c r="G53" s="153"/>
      <c r="H53" s="154"/>
    </row>
    <row r="54" spans="1:8" ht="24.95" customHeight="1">
      <c r="A54" s="150" t="s">
        <v>740</v>
      </c>
      <c r="B54" s="155" t="s">
        <v>211</v>
      </c>
      <c r="C54" s="152" t="s">
        <v>200</v>
      </c>
      <c r="D54" s="152" t="s">
        <v>8</v>
      </c>
      <c r="E54" s="235">
        <f>7/2</f>
        <v>3.5</v>
      </c>
      <c r="F54" s="306"/>
      <c r="G54" s="306"/>
      <c r="H54" s="154">
        <f t="shared" si="0"/>
        <v>0</v>
      </c>
    </row>
    <row r="55" spans="1:8" ht="24.95" customHeight="1">
      <c r="A55" s="150" t="s">
        <v>741</v>
      </c>
      <c r="B55" s="155" t="s">
        <v>212</v>
      </c>
      <c r="C55" s="152" t="s">
        <v>82</v>
      </c>
      <c r="D55" s="152" t="s">
        <v>19</v>
      </c>
      <c r="E55" s="235">
        <f>168/2</f>
        <v>84</v>
      </c>
      <c r="F55" s="153"/>
      <c r="G55" s="153"/>
      <c r="H55" s="154">
        <f t="shared" si="0"/>
        <v>0</v>
      </c>
    </row>
    <row r="56" spans="1:8" ht="24.95" customHeight="1">
      <c r="A56" s="150" t="s">
        <v>742</v>
      </c>
      <c r="B56" s="155" t="s">
        <v>213</v>
      </c>
      <c r="C56" s="152" t="s">
        <v>214</v>
      </c>
      <c r="D56" s="158" t="s">
        <v>20</v>
      </c>
      <c r="E56" s="235">
        <f>25/2</f>
        <v>12.5</v>
      </c>
      <c r="F56" s="153"/>
      <c r="G56" s="306"/>
      <c r="H56" s="154">
        <f t="shared" si="0"/>
        <v>0</v>
      </c>
    </row>
    <row r="57" spans="1:8" ht="24.95" customHeight="1">
      <c r="A57" s="150" t="s">
        <v>743</v>
      </c>
      <c r="B57" s="155" t="s">
        <v>215</v>
      </c>
      <c r="C57" s="152" t="s">
        <v>216</v>
      </c>
      <c r="D57" s="152" t="s">
        <v>19</v>
      </c>
      <c r="E57" s="235">
        <f>84/2</f>
        <v>42</v>
      </c>
      <c r="F57" s="153"/>
      <c r="G57" s="153"/>
      <c r="H57" s="154">
        <f t="shared" si="0"/>
        <v>0</v>
      </c>
    </row>
    <row r="58" spans="1:8" ht="24.95" customHeight="1">
      <c r="A58" s="150"/>
      <c r="B58" s="146" t="s">
        <v>217</v>
      </c>
      <c r="C58" s="152"/>
      <c r="D58" s="152"/>
      <c r="E58" s="235"/>
      <c r="F58" s="153"/>
      <c r="G58" s="153"/>
      <c r="H58" s="154"/>
    </row>
    <row r="59" spans="1:8" ht="24.95" customHeight="1">
      <c r="A59" s="161" t="s">
        <v>744</v>
      </c>
      <c r="B59" s="151" t="s">
        <v>219</v>
      </c>
      <c r="C59" s="152" t="s">
        <v>49</v>
      </c>
      <c r="D59" s="152" t="s">
        <v>26</v>
      </c>
      <c r="E59" s="235">
        <f>7/2</f>
        <v>3.5</v>
      </c>
      <c r="F59" s="153"/>
      <c r="G59" s="153"/>
      <c r="H59" s="154">
        <f t="shared" si="0"/>
        <v>0</v>
      </c>
    </row>
    <row r="60" spans="1:8" ht="24.95" customHeight="1">
      <c r="A60" s="164"/>
      <c r="B60" s="165"/>
      <c r="C60" s="158"/>
      <c r="D60" s="158"/>
      <c r="E60" s="235"/>
      <c r="F60" s="153"/>
      <c r="G60" s="153"/>
      <c r="H60" s="154"/>
    </row>
    <row r="61" spans="1:8" ht="24.95" customHeight="1">
      <c r="A61" s="145">
        <v>5.6</v>
      </c>
      <c r="B61" s="146" t="s">
        <v>283</v>
      </c>
      <c r="C61" s="152" t="s">
        <v>719</v>
      </c>
      <c r="D61" s="147"/>
      <c r="E61" s="235"/>
      <c r="F61" s="148"/>
      <c r="G61" s="148"/>
      <c r="H61" s="154"/>
    </row>
    <row r="62" spans="1:8" ht="24.95" customHeight="1">
      <c r="A62" s="150"/>
      <c r="B62" s="146" t="s">
        <v>28</v>
      </c>
      <c r="C62" s="152" t="s">
        <v>174</v>
      </c>
      <c r="D62" s="152"/>
      <c r="E62" s="235"/>
      <c r="F62" s="153"/>
      <c r="G62" s="153"/>
      <c r="H62" s="154"/>
    </row>
    <row r="63" spans="1:8" ht="31.5">
      <c r="A63" s="156"/>
      <c r="B63" s="170" t="s">
        <v>563</v>
      </c>
      <c r="C63" s="158"/>
      <c r="D63" s="158"/>
      <c r="E63" s="235"/>
      <c r="F63" s="153"/>
      <c r="G63" s="153"/>
      <c r="H63" s="154"/>
    </row>
    <row r="64" spans="1:8" ht="24.95" customHeight="1">
      <c r="A64" s="150" t="s">
        <v>745</v>
      </c>
      <c r="B64" s="155" t="s">
        <v>201</v>
      </c>
      <c r="C64" s="152" t="s">
        <v>218</v>
      </c>
      <c r="D64" s="158" t="s">
        <v>20</v>
      </c>
      <c r="E64" s="235">
        <v>12</v>
      </c>
      <c r="F64" s="153"/>
      <c r="G64" s="153"/>
      <c r="H64" s="154">
        <f t="shared" si="0"/>
        <v>0</v>
      </c>
    </row>
    <row r="65" spans="1:8" ht="24.95" customHeight="1">
      <c r="A65" s="150" t="s">
        <v>746</v>
      </c>
      <c r="B65" s="155" t="s">
        <v>202</v>
      </c>
      <c r="C65" s="152" t="s">
        <v>175</v>
      </c>
      <c r="D65" s="152"/>
      <c r="E65" s="235"/>
      <c r="F65" s="153"/>
      <c r="G65" s="153"/>
      <c r="H65" s="154"/>
    </row>
    <row r="66" spans="1:8" ht="31.5">
      <c r="A66" s="150" t="s">
        <v>747</v>
      </c>
      <c r="B66" s="151" t="s">
        <v>561</v>
      </c>
      <c r="C66" s="152"/>
      <c r="D66" s="152" t="s">
        <v>19</v>
      </c>
      <c r="E66" s="235">
        <v>36</v>
      </c>
      <c r="F66" s="153"/>
      <c r="G66" s="153"/>
      <c r="H66" s="154">
        <f t="shared" si="0"/>
        <v>0</v>
      </c>
    </row>
    <row r="67" spans="1:8" ht="24.95" customHeight="1">
      <c r="A67" s="150"/>
      <c r="B67" s="146" t="s">
        <v>208</v>
      </c>
      <c r="C67" s="152" t="s">
        <v>209</v>
      </c>
      <c r="D67" s="152"/>
      <c r="E67" s="235"/>
      <c r="F67" s="153"/>
      <c r="G67" s="153"/>
      <c r="H67" s="154"/>
    </row>
    <row r="68" spans="1:8" ht="24.95" customHeight="1">
      <c r="A68" s="156"/>
      <c r="B68" s="146" t="s">
        <v>210</v>
      </c>
      <c r="C68" s="158"/>
      <c r="D68" s="158"/>
      <c r="E68" s="235"/>
      <c r="F68" s="153"/>
      <c r="G68" s="153"/>
      <c r="H68" s="154"/>
    </row>
    <row r="69" spans="1:8" ht="24.95" customHeight="1">
      <c r="A69" s="150" t="s">
        <v>748</v>
      </c>
      <c r="B69" s="155" t="s">
        <v>211</v>
      </c>
      <c r="C69" s="152" t="s">
        <v>200</v>
      </c>
      <c r="D69" s="152" t="s">
        <v>8</v>
      </c>
      <c r="E69" s="235">
        <v>48</v>
      </c>
      <c r="F69" s="153"/>
      <c r="G69" s="153"/>
      <c r="H69" s="154">
        <f t="shared" si="0"/>
        <v>0</v>
      </c>
    </row>
    <row r="70" spans="1:8" ht="24.95" customHeight="1">
      <c r="A70" s="150" t="s">
        <v>750</v>
      </c>
      <c r="B70" s="155" t="s">
        <v>212</v>
      </c>
      <c r="C70" s="152" t="s">
        <v>82</v>
      </c>
      <c r="D70" s="152" t="s">
        <v>19</v>
      </c>
      <c r="E70" s="235">
        <v>72</v>
      </c>
      <c r="F70" s="153"/>
      <c r="G70" s="153"/>
      <c r="H70" s="154">
        <f t="shared" si="0"/>
        <v>0</v>
      </c>
    </row>
    <row r="71" spans="1:8" ht="24.95" customHeight="1">
      <c r="A71" s="150" t="s">
        <v>751</v>
      </c>
      <c r="B71" s="155" t="s">
        <v>220</v>
      </c>
      <c r="C71" s="152" t="s">
        <v>221</v>
      </c>
      <c r="D71" s="158" t="s">
        <v>20</v>
      </c>
      <c r="E71" s="235">
        <v>12</v>
      </c>
      <c r="F71" s="153"/>
      <c r="G71" s="153"/>
      <c r="H71" s="154">
        <f t="shared" si="0"/>
        <v>0</v>
      </c>
    </row>
    <row r="72" spans="1:8" ht="24.95" customHeight="1">
      <c r="A72" s="150" t="s">
        <v>749</v>
      </c>
      <c r="B72" s="155" t="s">
        <v>215</v>
      </c>
      <c r="C72" s="152" t="s">
        <v>216</v>
      </c>
      <c r="D72" s="152" t="s">
        <v>19</v>
      </c>
      <c r="E72" s="235">
        <v>36</v>
      </c>
      <c r="F72" s="153"/>
      <c r="G72" s="153"/>
      <c r="H72" s="154">
        <f t="shared" si="0"/>
        <v>0</v>
      </c>
    </row>
    <row r="73" spans="1:8" ht="24.95" customHeight="1">
      <c r="A73" s="150"/>
      <c r="B73" s="146" t="s">
        <v>222</v>
      </c>
      <c r="C73" s="152">
        <v>8.8000000000000007</v>
      </c>
      <c r="D73" s="152"/>
      <c r="E73" s="235"/>
      <c r="F73" s="153"/>
      <c r="G73" s="153"/>
      <c r="H73" s="154"/>
    </row>
    <row r="74" spans="1:8" ht="24.95" customHeight="1">
      <c r="A74" s="161" t="s">
        <v>752</v>
      </c>
      <c r="B74" s="151" t="s">
        <v>223</v>
      </c>
      <c r="C74" s="152" t="s">
        <v>224</v>
      </c>
      <c r="D74" s="152" t="s">
        <v>179</v>
      </c>
      <c r="E74" s="235">
        <v>56</v>
      </c>
      <c r="F74" s="153"/>
      <c r="G74" s="153"/>
      <c r="H74" s="154">
        <f t="shared" ref="H74:H134" si="1">(F74+G74)*E74</f>
        <v>0</v>
      </c>
    </row>
    <row r="75" spans="1:8" ht="24.95" customHeight="1">
      <c r="A75" s="161" t="s">
        <v>753</v>
      </c>
      <c r="B75" s="151" t="s">
        <v>225</v>
      </c>
      <c r="C75" s="152" t="s">
        <v>226</v>
      </c>
      <c r="D75" s="152" t="s">
        <v>19</v>
      </c>
      <c r="E75" s="235">
        <v>12</v>
      </c>
      <c r="F75" s="153"/>
      <c r="G75" s="153"/>
      <c r="H75" s="154">
        <f t="shared" si="1"/>
        <v>0</v>
      </c>
    </row>
    <row r="76" spans="1:8" ht="24.95" customHeight="1">
      <c r="A76" s="161" t="s">
        <v>754</v>
      </c>
      <c r="B76" s="151" t="s">
        <v>227</v>
      </c>
      <c r="C76" s="152" t="s">
        <v>228</v>
      </c>
      <c r="D76" s="152" t="s">
        <v>19</v>
      </c>
      <c r="E76" s="235">
        <v>0</v>
      </c>
      <c r="F76" s="153"/>
      <c r="G76" s="153"/>
      <c r="H76" s="154">
        <f t="shared" si="1"/>
        <v>0</v>
      </c>
    </row>
    <row r="77" spans="1:8" ht="24.95" customHeight="1">
      <c r="A77" s="150"/>
      <c r="B77" s="155"/>
      <c r="C77" s="152"/>
      <c r="D77" s="152"/>
      <c r="E77" s="235"/>
      <c r="F77" s="153"/>
      <c r="G77" s="153"/>
      <c r="H77" s="154"/>
    </row>
    <row r="78" spans="1:8" ht="24.95" customHeight="1">
      <c r="A78" s="145">
        <v>5.7</v>
      </c>
      <c r="B78" s="146" t="s">
        <v>596</v>
      </c>
      <c r="C78" s="147" t="s">
        <v>229</v>
      </c>
      <c r="D78" s="147"/>
      <c r="E78" s="235"/>
      <c r="F78" s="148"/>
      <c r="G78" s="148"/>
      <c r="H78" s="154"/>
    </row>
    <row r="79" spans="1:8" ht="33.75" customHeight="1">
      <c r="A79" s="242"/>
      <c r="B79" s="151" t="s">
        <v>990</v>
      </c>
      <c r="C79" s="152"/>
      <c r="D79" s="152"/>
      <c r="E79" s="243"/>
      <c r="F79" s="153"/>
      <c r="G79" s="153"/>
      <c r="H79" s="154"/>
    </row>
    <row r="80" spans="1:8" ht="24.95" customHeight="1">
      <c r="A80" s="244"/>
      <c r="B80" s="155" t="s">
        <v>991</v>
      </c>
      <c r="C80" s="158"/>
      <c r="D80" s="158"/>
      <c r="E80" s="243"/>
      <c r="F80" s="153"/>
      <c r="G80" s="153"/>
      <c r="H80" s="154"/>
    </row>
    <row r="81" spans="1:8" ht="37.5" customHeight="1">
      <c r="A81" s="150"/>
      <c r="B81" s="151" t="s">
        <v>1009</v>
      </c>
      <c r="C81" s="152"/>
      <c r="D81" s="152"/>
      <c r="E81" s="235"/>
      <c r="F81" s="153"/>
      <c r="G81" s="153"/>
      <c r="H81" s="154"/>
    </row>
    <row r="82" spans="1:8" ht="24.95" customHeight="1">
      <c r="A82" s="156"/>
      <c r="B82" s="155" t="s">
        <v>210</v>
      </c>
      <c r="C82" s="158"/>
      <c r="D82" s="158"/>
      <c r="E82" s="235"/>
      <c r="F82" s="153"/>
      <c r="G82" s="153"/>
      <c r="H82" s="154"/>
    </row>
    <row r="83" spans="1:8" ht="24.95" customHeight="1">
      <c r="A83" s="150" t="s">
        <v>755</v>
      </c>
      <c r="B83" s="151" t="s">
        <v>230</v>
      </c>
      <c r="C83" s="152" t="s">
        <v>231</v>
      </c>
      <c r="D83" s="152" t="s">
        <v>26</v>
      </c>
      <c r="E83" s="235">
        <v>4</v>
      </c>
      <c r="F83" s="319"/>
      <c r="G83" s="319"/>
      <c r="H83" s="154">
        <f t="shared" si="1"/>
        <v>0</v>
      </c>
    </row>
    <row r="84" spans="1:8" ht="24.95" customHeight="1">
      <c r="A84" s="150" t="s">
        <v>756</v>
      </c>
      <c r="B84" s="166" t="s">
        <v>232</v>
      </c>
      <c r="C84" s="119" t="s">
        <v>233</v>
      </c>
      <c r="D84" s="119" t="s">
        <v>26</v>
      </c>
      <c r="E84" s="235">
        <v>2</v>
      </c>
      <c r="F84" s="319"/>
      <c r="G84" s="319"/>
      <c r="H84" s="154">
        <f t="shared" si="1"/>
        <v>0</v>
      </c>
    </row>
    <row r="85" spans="1:8" ht="24.95" customHeight="1">
      <c r="A85" s="150" t="s">
        <v>757</v>
      </c>
      <c r="B85" s="166" t="s">
        <v>234</v>
      </c>
      <c r="C85" s="119" t="s">
        <v>233</v>
      </c>
      <c r="D85" s="119" t="s">
        <v>26</v>
      </c>
      <c r="E85" s="235">
        <v>8</v>
      </c>
      <c r="F85" s="319"/>
      <c r="G85" s="319"/>
      <c r="H85" s="154">
        <f t="shared" si="1"/>
        <v>0</v>
      </c>
    </row>
    <row r="86" spans="1:8" ht="24.95" customHeight="1">
      <c r="A86" s="150" t="s">
        <v>758</v>
      </c>
      <c r="B86" s="166" t="s">
        <v>151</v>
      </c>
      <c r="C86" s="119" t="s">
        <v>235</v>
      </c>
      <c r="D86" s="119" t="s">
        <v>26</v>
      </c>
      <c r="E86" s="235">
        <v>0</v>
      </c>
      <c r="F86" s="319"/>
      <c r="G86" s="319"/>
      <c r="H86" s="154">
        <f t="shared" si="1"/>
        <v>0</v>
      </c>
    </row>
    <row r="87" spans="1:8" ht="24.95" customHeight="1">
      <c r="A87" s="150" t="s">
        <v>759</v>
      </c>
      <c r="B87" s="166" t="s">
        <v>236</v>
      </c>
      <c r="C87" s="119" t="s">
        <v>237</v>
      </c>
      <c r="D87" s="119" t="s">
        <v>26</v>
      </c>
      <c r="E87" s="235">
        <v>12</v>
      </c>
      <c r="F87" s="319"/>
      <c r="G87" s="319"/>
      <c r="H87" s="154">
        <f t="shared" si="1"/>
        <v>0</v>
      </c>
    </row>
    <row r="88" spans="1:8" ht="24.95" customHeight="1">
      <c r="A88" s="150" t="s">
        <v>760</v>
      </c>
      <c r="B88" s="166" t="s">
        <v>238</v>
      </c>
      <c r="C88" s="119" t="s">
        <v>237</v>
      </c>
      <c r="D88" s="119" t="s">
        <v>26</v>
      </c>
      <c r="E88" s="235">
        <v>6</v>
      </c>
      <c r="F88" s="319"/>
      <c r="G88" s="319"/>
      <c r="H88" s="154">
        <f t="shared" si="1"/>
        <v>0</v>
      </c>
    </row>
    <row r="89" spans="1:8" ht="24.95" customHeight="1">
      <c r="A89" s="150" t="s">
        <v>761</v>
      </c>
      <c r="B89" s="166" t="s">
        <v>1010</v>
      </c>
      <c r="C89" s="119" t="s">
        <v>237</v>
      </c>
      <c r="D89" s="119" t="s">
        <v>26</v>
      </c>
      <c r="E89" s="235">
        <v>3</v>
      </c>
      <c r="F89" s="319"/>
      <c r="G89" s="319"/>
      <c r="H89" s="154">
        <f t="shared" si="1"/>
        <v>0</v>
      </c>
    </row>
    <row r="90" spans="1:8" ht="24.95" customHeight="1">
      <c r="A90" s="150" t="s">
        <v>762</v>
      </c>
      <c r="B90" s="166" t="s">
        <v>239</v>
      </c>
      <c r="C90" s="119" t="s">
        <v>237</v>
      </c>
      <c r="D90" s="119" t="s">
        <v>26</v>
      </c>
      <c r="E90" s="235">
        <v>6</v>
      </c>
      <c r="F90" s="319"/>
      <c r="G90" s="319"/>
      <c r="H90" s="154">
        <f t="shared" si="1"/>
        <v>0</v>
      </c>
    </row>
    <row r="91" spans="1:8" ht="24.95" customHeight="1">
      <c r="A91" s="150" t="s">
        <v>763</v>
      </c>
      <c r="B91" s="166" t="s">
        <v>240</v>
      </c>
      <c r="C91" s="119" t="s">
        <v>241</v>
      </c>
      <c r="D91" s="119" t="s">
        <v>26</v>
      </c>
      <c r="E91" s="235">
        <v>0</v>
      </c>
      <c r="F91" s="319"/>
      <c r="G91" s="319"/>
      <c r="H91" s="154">
        <f t="shared" si="1"/>
        <v>0</v>
      </c>
    </row>
    <row r="92" spans="1:8" ht="24.95" customHeight="1">
      <c r="A92" s="150" t="s">
        <v>764</v>
      </c>
      <c r="B92" s="166" t="s">
        <v>242</v>
      </c>
      <c r="C92" s="119" t="s">
        <v>243</v>
      </c>
      <c r="D92" s="119" t="s">
        <v>26</v>
      </c>
      <c r="E92" s="235">
        <v>0</v>
      </c>
      <c r="F92" s="319"/>
      <c r="G92" s="319"/>
      <c r="H92" s="154">
        <f t="shared" si="1"/>
        <v>0</v>
      </c>
    </row>
    <row r="93" spans="1:8" ht="24.95" customHeight="1">
      <c r="A93" s="150" t="s">
        <v>765</v>
      </c>
      <c r="B93" s="166" t="s">
        <v>244</v>
      </c>
      <c r="C93" s="119" t="s">
        <v>245</v>
      </c>
      <c r="D93" s="119" t="s">
        <v>26</v>
      </c>
      <c r="E93" s="235">
        <v>6</v>
      </c>
      <c r="F93" s="319"/>
      <c r="G93" s="319"/>
      <c r="H93" s="154">
        <f t="shared" si="1"/>
        <v>0</v>
      </c>
    </row>
    <row r="94" spans="1:8" ht="24.95" customHeight="1">
      <c r="A94" s="150" t="s">
        <v>766</v>
      </c>
      <c r="B94" s="166" t="s">
        <v>246</v>
      </c>
      <c r="C94" s="119" t="s">
        <v>247</v>
      </c>
      <c r="D94" s="119" t="s">
        <v>26</v>
      </c>
      <c r="E94" s="235">
        <v>0</v>
      </c>
      <c r="F94" s="319"/>
      <c r="G94" s="319"/>
      <c r="H94" s="154">
        <f t="shared" si="1"/>
        <v>0</v>
      </c>
    </row>
    <row r="95" spans="1:8" ht="24.95" customHeight="1">
      <c r="A95" s="150" t="s">
        <v>767</v>
      </c>
      <c r="B95" s="166" t="s">
        <v>248</v>
      </c>
      <c r="C95" s="119" t="s">
        <v>249</v>
      </c>
      <c r="D95" s="119" t="s">
        <v>26</v>
      </c>
      <c r="E95" s="235">
        <v>8</v>
      </c>
      <c r="F95" s="319"/>
      <c r="G95" s="319"/>
      <c r="H95" s="154">
        <f t="shared" si="1"/>
        <v>0</v>
      </c>
    </row>
    <row r="96" spans="1:8" ht="24.95" customHeight="1">
      <c r="A96" s="150" t="s">
        <v>768</v>
      </c>
      <c r="B96" s="166" t="s">
        <v>250</v>
      </c>
      <c r="C96" s="119" t="s">
        <v>251</v>
      </c>
      <c r="D96" s="119" t="s">
        <v>26</v>
      </c>
      <c r="E96" s="235">
        <v>0</v>
      </c>
      <c r="F96" s="319"/>
      <c r="G96" s="319"/>
      <c r="H96" s="154">
        <f t="shared" si="1"/>
        <v>0</v>
      </c>
    </row>
    <row r="97" spans="1:8" ht="24.95" customHeight="1">
      <c r="A97" s="150" t="s">
        <v>769</v>
      </c>
      <c r="B97" s="151" t="s">
        <v>252</v>
      </c>
      <c r="C97" s="152" t="s">
        <v>253</v>
      </c>
      <c r="D97" s="152" t="s">
        <v>26</v>
      </c>
      <c r="E97" s="235">
        <f>'LIST D - SUBSTATION FENCING'!E8+'LIST D - SUBSTATION FENCING'!E9</f>
        <v>181</v>
      </c>
      <c r="F97" s="319"/>
      <c r="G97" s="319"/>
      <c r="H97" s="154">
        <f t="shared" si="1"/>
        <v>0</v>
      </c>
    </row>
    <row r="98" spans="1:8" ht="24.95" customHeight="1">
      <c r="A98" s="150" t="s">
        <v>770</v>
      </c>
      <c r="B98" s="166" t="s">
        <v>254</v>
      </c>
      <c r="C98" s="119" t="s">
        <v>255</v>
      </c>
      <c r="D98" s="119" t="s">
        <v>26</v>
      </c>
      <c r="E98" s="235">
        <v>4</v>
      </c>
      <c r="F98" s="319"/>
      <c r="G98" s="319"/>
      <c r="H98" s="154">
        <f t="shared" si="1"/>
        <v>0</v>
      </c>
    </row>
    <row r="99" spans="1:8" ht="24.95" customHeight="1">
      <c r="A99" s="150" t="s">
        <v>771</v>
      </c>
      <c r="B99" s="166" t="s">
        <v>256</v>
      </c>
      <c r="C99" s="119" t="s">
        <v>257</v>
      </c>
      <c r="D99" s="119" t="s">
        <v>26</v>
      </c>
      <c r="E99" s="235">
        <v>1</v>
      </c>
      <c r="F99" s="319"/>
      <c r="G99" s="319"/>
      <c r="H99" s="154">
        <f t="shared" si="1"/>
        <v>0</v>
      </c>
    </row>
    <row r="100" spans="1:8" ht="24.95" customHeight="1">
      <c r="A100" s="150" t="s">
        <v>772</v>
      </c>
      <c r="B100" s="166" t="s">
        <v>597</v>
      </c>
      <c r="C100" s="119" t="s">
        <v>257</v>
      </c>
      <c r="D100" s="119" t="s">
        <v>26</v>
      </c>
      <c r="E100" s="235">
        <v>1</v>
      </c>
      <c r="F100" s="319"/>
      <c r="G100" s="319"/>
      <c r="H100" s="154">
        <f t="shared" si="1"/>
        <v>0</v>
      </c>
    </row>
    <row r="101" spans="1:8" ht="24.95" customHeight="1">
      <c r="A101" s="150" t="s">
        <v>992</v>
      </c>
      <c r="B101" s="166" t="s">
        <v>993</v>
      </c>
      <c r="C101" s="119" t="s">
        <v>257</v>
      </c>
      <c r="D101" s="119" t="s">
        <v>26</v>
      </c>
      <c r="E101" s="245">
        <v>0</v>
      </c>
      <c r="F101" s="319"/>
      <c r="G101" s="319"/>
      <c r="H101" s="154">
        <f t="shared" si="1"/>
        <v>0</v>
      </c>
    </row>
    <row r="102" spans="1:8" ht="24.95" customHeight="1">
      <c r="A102" s="150" t="s">
        <v>994</v>
      </c>
      <c r="B102" s="166" t="s">
        <v>598</v>
      </c>
      <c r="C102" s="119"/>
      <c r="D102" s="119" t="s">
        <v>2</v>
      </c>
      <c r="E102" s="235">
        <v>1</v>
      </c>
      <c r="F102" s="319"/>
      <c r="G102" s="319"/>
      <c r="H102" s="154">
        <f t="shared" si="1"/>
        <v>0</v>
      </c>
    </row>
    <row r="103" spans="1:8" ht="24.95" customHeight="1">
      <c r="A103" s="150" t="s">
        <v>995</v>
      </c>
      <c r="B103" s="166" t="s">
        <v>603</v>
      </c>
      <c r="C103" s="119" t="s">
        <v>604</v>
      </c>
      <c r="D103" s="119" t="s">
        <v>26</v>
      </c>
      <c r="E103" s="235">
        <v>0</v>
      </c>
      <c r="F103" s="319"/>
      <c r="G103" s="319"/>
      <c r="H103" s="154">
        <f t="shared" si="1"/>
        <v>0</v>
      </c>
    </row>
    <row r="104" spans="1:8" ht="24.95" customHeight="1">
      <c r="A104" s="164"/>
      <c r="B104" s="165"/>
      <c r="C104" s="158"/>
      <c r="D104" s="158"/>
      <c r="E104" s="235"/>
      <c r="F104" s="153"/>
      <c r="G104" s="153"/>
      <c r="H104" s="154"/>
    </row>
    <row r="105" spans="1:8" ht="24.95" customHeight="1">
      <c r="A105" s="168">
        <v>5.8</v>
      </c>
      <c r="B105" s="146" t="s">
        <v>284</v>
      </c>
      <c r="C105" s="147" t="s">
        <v>229</v>
      </c>
      <c r="D105" s="147"/>
      <c r="E105" s="235"/>
      <c r="F105" s="148"/>
      <c r="G105" s="148"/>
      <c r="H105" s="154"/>
    </row>
    <row r="106" spans="1:8" ht="24.95" customHeight="1">
      <c r="A106" s="150"/>
      <c r="B106" s="146" t="s">
        <v>567</v>
      </c>
      <c r="C106" s="152"/>
      <c r="D106" s="152"/>
      <c r="E106" s="235"/>
      <c r="F106" s="153"/>
      <c r="G106" s="153"/>
      <c r="H106" s="154"/>
    </row>
    <row r="107" spans="1:8" ht="24.95" customHeight="1">
      <c r="A107" s="156"/>
      <c r="B107" s="169" t="s">
        <v>908</v>
      </c>
      <c r="C107" s="158"/>
      <c r="D107" s="158"/>
      <c r="E107" s="235"/>
      <c r="F107" s="153"/>
      <c r="G107" s="153"/>
      <c r="H107" s="154"/>
    </row>
    <row r="108" spans="1:8" ht="24.95" customHeight="1">
      <c r="A108" s="156" t="s">
        <v>773</v>
      </c>
      <c r="B108" s="151" t="s">
        <v>605</v>
      </c>
      <c r="C108" s="158">
        <v>5254</v>
      </c>
      <c r="D108" s="158" t="s">
        <v>8</v>
      </c>
      <c r="E108" s="235">
        <v>85</v>
      </c>
      <c r="F108" s="319"/>
      <c r="G108" s="319"/>
      <c r="H108" s="154">
        <f t="shared" si="1"/>
        <v>0</v>
      </c>
    </row>
    <row r="109" spans="1:8" ht="24.95" customHeight="1">
      <c r="A109" s="156" t="s">
        <v>774</v>
      </c>
      <c r="B109" s="151" t="s">
        <v>606</v>
      </c>
      <c r="C109" s="158">
        <v>5254</v>
      </c>
      <c r="D109" s="158" t="s">
        <v>8</v>
      </c>
      <c r="E109" s="235">
        <v>14</v>
      </c>
      <c r="F109" s="319"/>
      <c r="G109" s="319"/>
      <c r="H109" s="154">
        <f t="shared" si="1"/>
        <v>0</v>
      </c>
    </row>
    <row r="110" spans="1:8" ht="24.95" customHeight="1">
      <c r="A110" s="156"/>
      <c r="B110" s="162" t="s">
        <v>607</v>
      </c>
      <c r="C110" s="158"/>
      <c r="D110" s="158"/>
      <c r="E110" s="235"/>
      <c r="F110" s="319"/>
      <c r="G110" s="319"/>
      <c r="H110" s="154"/>
    </row>
    <row r="111" spans="1:8" ht="24.95" customHeight="1">
      <c r="A111" s="156" t="s">
        <v>775</v>
      </c>
      <c r="B111" s="151" t="s">
        <v>258</v>
      </c>
      <c r="C111" s="158"/>
      <c r="D111" s="158" t="s">
        <v>26</v>
      </c>
      <c r="E111" s="235">
        <v>1</v>
      </c>
      <c r="F111" s="319"/>
      <c r="G111" s="319"/>
      <c r="H111" s="154">
        <f t="shared" si="1"/>
        <v>0</v>
      </c>
    </row>
    <row r="112" spans="1:8" ht="24.95" customHeight="1">
      <c r="A112" s="156" t="s">
        <v>776</v>
      </c>
      <c r="B112" s="151" t="s">
        <v>259</v>
      </c>
      <c r="C112" s="158"/>
      <c r="D112" s="158" t="s">
        <v>26</v>
      </c>
      <c r="E112" s="235">
        <v>0</v>
      </c>
      <c r="F112" s="319"/>
      <c r="G112" s="319"/>
      <c r="H112" s="154">
        <f t="shared" si="1"/>
        <v>0</v>
      </c>
    </row>
    <row r="113" spans="1:8" ht="24.95" customHeight="1">
      <c r="A113" s="156" t="s">
        <v>777</v>
      </c>
      <c r="B113" s="151" t="s">
        <v>260</v>
      </c>
      <c r="C113" s="158"/>
      <c r="D113" s="158" t="s">
        <v>26</v>
      </c>
      <c r="E113" s="235">
        <v>2</v>
      </c>
      <c r="F113" s="319"/>
      <c r="G113" s="319"/>
      <c r="H113" s="154">
        <f t="shared" si="1"/>
        <v>0</v>
      </c>
    </row>
    <row r="114" spans="1:8" ht="24.95" customHeight="1">
      <c r="A114" s="156"/>
      <c r="B114" s="162" t="s">
        <v>608</v>
      </c>
      <c r="C114" s="158"/>
      <c r="D114" s="158"/>
      <c r="E114" s="235"/>
      <c r="F114" s="153"/>
      <c r="G114" s="319"/>
      <c r="H114" s="154"/>
    </row>
    <row r="115" spans="1:8" ht="24.95" customHeight="1">
      <c r="A115" s="156" t="s">
        <v>778</v>
      </c>
      <c r="B115" s="151" t="s">
        <v>258</v>
      </c>
      <c r="C115" s="158"/>
      <c r="D115" s="158" t="s">
        <v>26</v>
      </c>
      <c r="E115" s="235">
        <v>1</v>
      </c>
      <c r="F115" s="153"/>
      <c r="G115" s="319"/>
      <c r="H115" s="154">
        <f t="shared" si="1"/>
        <v>0</v>
      </c>
    </row>
    <row r="116" spans="1:8" ht="24.95" customHeight="1">
      <c r="A116" s="156" t="s">
        <v>779</v>
      </c>
      <c r="B116" s="151" t="s">
        <v>259</v>
      </c>
      <c r="C116" s="158"/>
      <c r="D116" s="158" t="s">
        <v>26</v>
      </c>
      <c r="E116" s="235">
        <v>1</v>
      </c>
      <c r="F116" s="153"/>
      <c r="G116" s="319"/>
      <c r="H116" s="154">
        <f t="shared" si="1"/>
        <v>0</v>
      </c>
    </row>
    <row r="117" spans="1:8" ht="24.95" customHeight="1">
      <c r="A117" s="156" t="s">
        <v>780</v>
      </c>
      <c r="B117" s="151" t="s">
        <v>260</v>
      </c>
      <c r="C117" s="158"/>
      <c r="D117" s="158" t="s">
        <v>26</v>
      </c>
      <c r="E117" s="235">
        <v>1</v>
      </c>
      <c r="F117" s="153"/>
      <c r="G117" s="319"/>
      <c r="H117" s="154">
        <f t="shared" si="1"/>
        <v>0</v>
      </c>
    </row>
    <row r="118" spans="1:8" ht="24.95" customHeight="1">
      <c r="A118" s="156" t="s">
        <v>781</v>
      </c>
      <c r="B118" s="151" t="s">
        <v>129</v>
      </c>
      <c r="C118" s="158"/>
      <c r="D118" s="158" t="s">
        <v>130</v>
      </c>
      <c r="E118" s="235">
        <v>1</v>
      </c>
      <c r="F118" s="153"/>
      <c r="G118" s="319"/>
      <c r="H118" s="154">
        <f t="shared" si="1"/>
        <v>0</v>
      </c>
    </row>
    <row r="119" spans="1:8" ht="24.95" customHeight="1">
      <c r="A119" s="150"/>
      <c r="B119" s="162"/>
      <c r="C119" s="152"/>
      <c r="D119" s="152"/>
      <c r="E119" s="235"/>
      <c r="F119" s="153"/>
      <c r="G119" s="153"/>
      <c r="H119" s="154"/>
    </row>
    <row r="120" spans="1:8" ht="24.95" customHeight="1">
      <c r="A120" s="145">
        <v>5.9</v>
      </c>
      <c r="B120" s="326" t="s">
        <v>285</v>
      </c>
      <c r="C120" s="327"/>
      <c r="D120" s="327"/>
      <c r="E120" s="235"/>
      <c r="F120" s="328"/>
      <c r="G120" s="328"/>
      <c r="H120" s="167"/>
    </row>
    <row r="121" spans="1:8" ht="24.95" customHeight="1">
      <c r="A121" s="150"/>
      <c r="B121" s="326" t="s">
        <v>262</v>
      </c>
      <c r="C121" s="119" t="s">
        <v>229</v>
      </c>
      <c r="D121" s="119"/>
      <c r="E121" s="235"/>
      <c r="F121" s="329"/>
      <c r="G121" s="329"/>
      <c r="H121" s="167"/>
    </row>
    <row r="122" spans="1:8" ht="24.95" customHeight="1">
      <c r="A122" s="150"/>
      <c r="B122" s="330" t="s">
        <v>286</v>
      </c>
      <c r="C122" s="119"/>
      <c r="D122" s="119"/>
      <c r="E122" s="235"/>
      <c r="F122" s="329"/>
      <c r="G122" s="329"/>
      <c r="H122" s="167"/>
    </row>
    <row r="123" spans="1:8" ht="24.95" customHeight="1">
      <c r="A123" s="161" t="s">
        <v>782</v>
      </c>
      <c r="B123" s="311" t="s">
        <v>264</v>
      </c>
      <c r="C123" s="119"/>
      <c r="D123" s="119" t="s">
        <v>8</v>
      </c>
      <c r="E123" s="235">
        <v>0</v>
      </c>
      <c r="F123" s="329"/>
      <c r="G123" s="319"/>
      <c r="H123" s="167">
        <f t="shared" si="1"/>
        <v>0</v>
      </c>
    </row>
    <row r="124" spans="1:8" ht="24.95" customHeight="1">
      <c r="A124" s="164" t="s">
        <v>783</v>
      </c>
      <c r="B124" s="331" t="s">
        <v>265</v>
      </c>
      <c r="C124" s="119"/>
      <c r="D124" s="119" t="s">
        <v>8</v>
      </c>
      <c r="E124" s="235">
        <v>0</v>
      </c>
      <c r="F124" s="329"/>
      <c r="G124" s="319"/>
      <c r="H124" s="167">
        <f t="shared" si="1"/>
        <v>0</v>
      </c>
    </row>
    <row r="125" spans="1:8" ht="24.95" customHeight="1">
      <c r="A125" s="164"/>
      <c r="B125" s="326" t="s">
        <v>261</v>
      </c>
      <c r="C125" s="332"/>
      <c r="D125" s="332"/>
      <c r="E125" s="235"/>
      <c r="F125" s="329"/>
      <c r="G125" s="319"/>
      <c r="H125" s="167"/>
    </row>
    <row r="126" spans="1:8" ht="24.95" customHeight="1">
      <c r="A126" s="150" t="s">
        <v>784</v>
      </c>
      <c r="B126" s="311" t="s">
        <v>172</v>
      </c>
      <c r="C126" s="119"/>
      <c r="D126" s="332" t="s">
        <v>20</v>
      </c>
      <c r="E126" s="235">
        <v>0</v>
      </c>
      <c r="F126" s="329"/>
      <c r="G126" s="319"/>
      <c r="H126" s="167">
        <f t="shared" si="1"/>
        <v>0</v>
      </c>
    </row>
    <row r="127" spans="1:8" ht="24.95" customHeight="1">
      <c r="A127" s="150" t="s">
        <v>785</v>
      </c>
      <c r="B127" s="311" t="s">
        <v>173</v>
      </c>
      <c r="C127" s="119"/>
      <c r="D127" s="332" t="s">
        <v>20</v>
      </c>
      <c r="E127" s="235">
        <v>0</v>
      </c>
      <c r="F127" s="329"/>
      <c r="G127" s="319"/>
      <c r="H127" s="167">
        <f t="shared" si="1"/>
        <v>0</v>
      </c>
    </row>
    <row r="128" spans="1:8" ht="24.95" customHeight="1">
      <c r="A128" s="150"/>
      <c r="B128" s="326" t="s">
        <v>267</v>
      </c>
      <c r="C128" s="327"/>
      <c r="D128" s="119"/>
      <c r="E128" s="235"/>
      <c r="F128" s="329"/>
      <c r="G128" s="319"/>
      <c r="H128" s="167"/>
    </row>
    <row r="129" spans="1:8" ht="24.95" customHeight="1">
      <c r="A129" s="150"/>
      <c r="B129" s="326" t="s">
        <v>268</v>
      </c>
      <c r="C129" s="327"/>
      <c r="D129" s="119"/>
      <c r="E129" s="235"/>
      <c r="F129" s="329"/>
      <c r="G129" s="319"/>
      <c r="H129" s="167"/>
    </row>
    <row r="130" spans="1:8" ht="24.95" customHeight="1">
      <c r="A130" s="150" t="s">
        <v>786</v>
      </c>
      <c r="B130" s="311" t="s">
        <v>269</v>
      </c>
      <c r="C130" s="119"/>
      <c r="D130" s="332" t="s">
        <v>8</v>
      </c>
      <c r="E130" s="235">
        <v>0</v>
      </c>
      <c r="F130" s="329"/>
      <c r="G130" s="319"/>
      <c r="H130" s="167">
        <f t="shared" si="1"/>
        <v>0</v>
      </c>
    </row>
    <row r="131" spans="1:8" ht="24.95" customHeight="1">
      <c r="A131" s="150" t="s">
        <v>787</v>
      </c>
      <c r="B131" s="311" t="s">
        <v>1011</v>
      </c>
      <c r="C131" s="119" t="s">
        <v>270</v>
      </c>
      <c r="D131" s="119"/>
      <c r="E131" s="235"/>
      <c r="F131" s="329"/>
      <c r="G131" s="319"/>
      <c r="H131" s="167"/>
    </row>
    <row r="132" spans="1:8" ht="24.95" customHeight="1">
      <c r="A132" s="150" t="s">
        <v>788</v>
      </c>
      <c r="B132" s="311" t="s">
        <v>1012</v>
      </c>
      <c r="C132" s="119"/>
      <c r="D132" s="332" t="s">
        <v>69</v>
      </c>
      <c r="E132" s="235">
        <v>0</v>
      </c>
      <c r="F132" s="329"/>
      <c r="G132" s="319"/>
      <c r="H132" s="167"/>
    </row>
    <row r="133" spans="1:8" ht="24.95" customHeight="1">
      <c r="A133" s="164"/>
      <c r="B133" s="326" t="s">
        <v>271</v>
      </c>
      <c r="C133" s="332" t="s">
        <v>266</v>
      </c>
      <c r="D133" s="332"/>
      <c r="E133" s="235"/>
      <c r="F133" s="329"/>
      <c r="G133" s="319"/>
      <c r="H133" s="167"/>
    </row>
    <row r="134" spans="1:8" ht="24.95" customHeight="1">
      <c r="A134" s="150" t="s">
        <v>789</v>
      </c>
      <c r="B134" s="311" t="s">
        <v>1013</v>
      </c>
      <c r="C134" s="119" t="s">
        <v>272</v>
      </c>
      <c r="D134" s="332" t="s">
        <v>69</v>
      </c>
      <c r="E134" s="235">
        <v>0</v>
      </c>
      <c r="F134" s="329"/>
      <c r="G134" s="319"/>
      <c r="H134" s="167">
        <f t="shared" si="1"/>
        <v>0</v>
      </c>
    </row>
    <row r="135" spans="1:8" ht="24.95" customHeight="1">
      <c r="A135" s="150"/>
      <c r="B135" s="162"/>
      <c r="C135" s="152"/>
      <c r="D135" s="152"/>
      <c r="E135" s="235"/>
      <c r="F135" s="153"/>
      <c r="G135" s="153"/>
      <c r="H135" s="154"/>
    </row>
    <row r="136" spans="1:8" ht="24.75" customHeight="1">
      <c r="A136" s="168" t="s">
        <v>718</v>
      </c>
      <c r="B136" s="146" t="s">
        <v>1014</v>
      </c>
      <c r="C136" s="147"/>
      <c r="D136" s="147"/>
      <c r="E136" s="235"/>
      <c r="F136" s="148"/>
      <c r="G136" s="148"/>
      <c r="H136" s="154"/>
    </row>
    <row r="137" spans="1:8" ht="24.95" customHeight="1">
      <c r="A137" s="150"/>
      <c r="B137" s="146" t="s">
        <v>262</v>
      </c>
      <c r="C137" s="152" t="s">
        <v>263</v>
      </c>
      <c r="D137" s="152"/>
      <c r="E137" s="235"/>
      <c r="F137" s="153"/>
      <c r="G137" s="153"/>
      <c r="H137" s="154"/>
    </row>
    <row r="138" spans="1:8" ht="31.5" customHeight="1">
      <c r="A138" s="150"/>
      <c r="B138" s="162" t="s">
        <v>569</v>
      </c>
      <c r="C138" s="152"/>
      <c r="D138" s="152"/>
      <c r="E138" s="235"/>
      <c r="F138" s="153"/>
      <c r="G138" s="153"/>
      <c r="H138" s="154"/>
    </row>
    <row r="139" spans="1:8" ht="24.95" customHeight="1">
      <c r="A139" s="161" t="s">
        <v>790</v>
      </c>
      <c r="B139" s="155" t="s">
        <v>264</v>
      </c>
      <c r="C139" s="152"/>
      <c r="D139" s="152" t="s">
        <v>8</v>
      </c>
      <c r="E139" s="235">
        <v>56</v>
      </c>
      <c r="F139" s="153"/>
      <c r="G139" s="319"/>
      <c r="H139" s="154">
        <f t="shared" ref="H139:H171" si="2">(F139+G139)*E139</f>
        <v>0</v>
      </c>
    </row>
    <row r="140" spans="1:8" ht="24.95" customHeight="1">
      <c r="A140" s="164" t="s">
        <v>791</v>
      </c>
      <c r="B140" s="163" t="s">
        <v>265</v>
      </c>
      <c r="C140" s="152"/>
      <c r="D140" s="152" t="s">
        <v>8</v>
      </c>
      <c r="E140" s="235">
        <v>14</v>
      </c>
      <c r="F140" s="153"/>
      <c r="G140" s="319"/>
      <c r="H140" s="154">
        <f t="shared" si="2"/>
        <v>0</v>
      </c>
    </row>
    <row r="141" spans="1:8" ht="24.95" customHeight="1">
      <c r="A141" s="164"/>
      <c r="B141" s="146" t="s">
        <v>261</v>
      </c>
      <c r="C141" s="158"/>
      <c r="D141" s="158"/>
      <c r="E141" s="235"/>
      <c r="F141" s="153"/>
      <c r="G141" s="153"/>
      <c r="H141" s="154"/>
    </row>
    <row r="142" spans="1:8" ht="24.75" customHeight="1">
      <c r="A142" s="150" t="s">
        <v>792</v>
      </c>
      <c r="B142" s="155" t="s">
        <v>172</v>
      </c>
      <c r="C142" s="152"/>
      <c r="D142" s="158" t="s">
        <v>20</v>
      </c>
      <c r="E142" s="235">
        <v>9</v>
      </c>
      <c r="F142" s="153"/>
      <c r="G142" s="319"/>
      <c r="H142" s="154">
        <f t="shared" si="2"/>
        <v>0</v>
      </c>
    </row>
    <row r="143" spans="1:8" ht="24.95" customHeight="1">
      <c r="A143" s="150" t="s">
        <v>793</v>
      </c>
      <c r="B143" s="155" t="s">
        <v>173</v>
      </c>
      <c r="C143" s="152"/>
      <c r="D143" s="158" t="s">
        <v>20</v>
      </c>
      <c r="E143" s="235">
        <v>5</v>
      </c>
      <c r="F143" s="153"/>
      <c r="G143" s="319"/>
      <c r="H143" s="154">
        <f t="shared" si="2"/>
        <v>0</v>
      </c>
    </row>
    <row r="144" spans="1:8" ht="30" customHeight="1">
      <c r="A144" s="150"/>
      <c r="B144" s="162" t="s">
        <v>570</v>
      </c>
      <c r="C144" s="152"/>
      <c r="D144" s="152"/>
      <c r="E144" s="235"/>
      <c r="F144" s="153"/>
      <c r="G144" s="153"/>
      <c r="H144" s="154"/>
    </row>
    <row r="145" spans="1:8" ht="24.95" customHeight="1">
      <c r="A145" s="161" t="s">
        <v>794</v>
      </c>
      <c r="B145" s="155" t="s">
        <v>264</v>
      </c>
      <c r="C145" s="152"/>
      <c r="D145" s="152" t="s">
        <v>8</v>
      </c>
      <c r="E145" s="235">
        <v>21</v>
      </c>
      <c r="F145" s="245"/>
      <c r="G145" s="153"/>
      <c r="H145" s="154">
        <f t="shared" si="2"/>
        <v>0</v>
      </c>
    </row>
    <row r="146" spans="1:8" ht="24.95" customHeight="1">
      <c r="A146" s="164" t="s">
        <v>795</v>
      </c>
      <c r="B146" s="163" t="s">
        <v>265</v>
      </c>
      <c r="C146" s="152"/>
      <c r="D146" s="152" t="s">
        <v>8</v>
      </c>
      <c r="E146" s="235">
        <v>57</v>
      </c>
      <c r="F146" s="245"/>
      <c r="G146" s="153"/>
      <c r="H146" s="154">
        <f t="shared" si="2"/>
        <v>0</v>
      </c>
    </row>
    <row r="147" spans="1:8" ht="24.95" customHeight="1">
      <c r="A147" s="164"/>
      <c r="B147" s="146" t="s">
        <v>261</v>
      </c>
      <c r="C147" s="158"/>
      <c r="D147" s="158"/>
      <c r="E147" s="235"/>
      <c r="F147" s="245"/>
      <c r="G147" s="153"/>
      <c r="H147" s="154"/>
    </row>
    <row r="148" spans="1:8" ht="24.75" customHeight="1">
      <c r="A148" s="150" t="s">
        <v>796</v>
      </c>
      <c r="B148" s="155" t="s">
        <v>172</v>
      </c>
      <c r="C148" s="152"/>
      <c r="D148" s="158" t="s">
        <v>20</v>
      </c>
      <c r="E148" s="235">
        <v>11</v>
      </c>
      <c r="F148" s="320"/>
      <c r="G148" s="153"/>
      <c r="H148" s="154">
        <f t="shared" si="2"/>
        <v>0</v>
      </c>
    </row>
    <row r="149" spans="1:8" ht="24.95" customHeight="1">
      <c r="A149" s="150" t="s">
        <v>797</v>
      </c>
      <c r="B149" s="155" t="s">
        <v>173</v>
      </c>
      <c r="C149" s="152"/>
      <c r="D149" s="158" t="s">
        <v>20</v>
      </c>
      <c r="E149" s="235">
        <v>6</v>
      </c>
      <c r="F149" s="321"/>
      <c r="G149" s="153"/>
      <c r="H149" s="154">
        <f t="shared" si="2"/>
        <v>0</v>
      </c>
    </row>
    <row r="150" spans="1:8" ht="31.5" customHeight="1">
      <c r="A150" s="150"/>
      <c r="B150" s="162" t="s">
        <v>571</v>
      </c>
      <c r="C150" s="152"/>
      <c r="D150" s="152"/>
      <c r="E150" s="235"/>
      <c r="F150" s="153"/>
      <c r="G150" s="153"/>
      <c r="H150" s="154"/>
    </row>
    <row r="151" spans="1:8" ht="24.95" customHeight="1">
      <c r="A151" s="161" t="s">
        <v>798</v>
      </c>
      <c r="B151" s="155" t="s">
        <v>264</v>
      </c>
      <c r="C151" s="152"/>
      <c r="D151" s="152" t="s">
        <v>8</v>
      </c>
      <c r="E151" s="235">
        <v>310</v>
      </c>
      <c r="F151" s="245"/>
      <c r="G151" s="153"/>
      <c r="H151" s="154">
        <f t="shared" si="2"/>
        <v>0</v>
      </c>
    </row>
    <row r="152" spans="1:8" ht="24.95" customHeight="1">
      <c r="A152" s="164"/>
      <c r="B152" s="146" t="s">
        <v>261</v>
      </c>
      <c r="C152" s="158"/>
      <c r="D152" s="158"/>
      <c r="E152" s="235"/>
      <c r="F152" s="153"/>
      <c r="G152" s="153"/>
      <c r="H152" s="154"/>
    </row>
    <row r="153" spans="1:8" ht="24.75" customHeight="1">
      <c r="A153" s="150" t="s">
        <v>799</v>
      </c>
      <c r="B153" s="155" t="s">
        <v>172</v>
      </c>
      <c r="C153" s="152"/>
      <c r="D153" s="158" t="s">
        <v>20</v>
      </c>
      <c r="E153" s="235">
        <v>37</v>
      </c>
      <c r="F153" s="245"/>
      <c r="G153" s="153"/>
      <c r="H153" s="154">
        <f t="shared" si="2"/>
        <v>0</v>
      </c>
    </row>
    <row r="154" spans="1:8" ht="24.95" customHeight="1">
      <c r="A154" s="150" t="s">
        <v>800</v>
      </c>
      <c r="B154" s="155" t="s">
        <v>173</v>
      </c>
      <c r="C154" s="152"/>
      <c r="D154" s="158" t="s">
        <v>20</v>
      </c>
      <c r="E154" s="235">
        <v>19</v>
      </c>
      <c r="F154" s="245"/>
      <c r="G154" s="153"/>
      <c r="H154" s="154">
        <f t="shared" si="2"/>
        <v>0</v>
      </c>
    </row>
    <row r="155" spans="1:8" ht="34.5" customHeight="1">
      <c r="A155" s="150"/>
      <c r="B155" s="162" t="s">
        <v>572</v>
      </c>
      <c r="C155" s="152"/>
      <c r="D155" s="152"/>
      <c r="E155" s="235"/>
      <c r="F155" s="153"/>
      <c r="G155" s="153"/>
      <c r="H155" s="154"/>
    </row>
    <row r="156" spans="1:8" ht="24.95" customHeight="1">
      <c r="A156" s="161" t="s">
        <v>801</v>
      </c>
      <c r="B156" s="155" t="s">
        <v>264</v>
      </c>
      <c r="C156" s="152"/>
      <c r="D156" s="152" t="s">
        <v>8</v>
      </c>
      <c r="E156" s="235">
        <v>310</v>
      </c>
      <c r="F156" s="245"/>
      <c r="G156" s="153"/>
      <c r="H156" s="154">
        <f t="shared" si="2"/>
        <v>0</v>
      </c>
    </row>
    <row r="157" spans="1:8" ht="24.95" customHeight="1">
      <c r="A157" s="164"/>
      <c r="B157" s="146" t="s">
        <v>261</v>
      </c>
      <c r="C157" s="158"/>
      <c r="D157" s="158"/>
      <c r="E157" s="235"/>
      <c r="F157" s="245"/>
      <c r="G157" s="153"/>
      <c r="H157" s="154"/>
    </row>
    <row r="158" spans="1:8" ht="24.95" customHeight="1">
      <c r="A158" s="150" t="s">
        <v>802</v>
      </c>
      <c r="B158" s="155" t="s">
        <v>172</v>
      </c>
      <c r="C158" s="152"/>
      <c r="D158" s="158" t="s">
        <v>20</v>
      </c>
      <c r="E158" s="235">
        <v>37</v>
      </c>
      <c r="F158" s="245"/>
      <c r="G158" s="153"/>
      <c r="H158" s="154">
        <f t="shared" si="2"/>
        <v>0</v>
      </c>
    </row>
    <row r="159" spans="1:8" ht="24.75" customHeight="1">
      <c r="A159" s="150" t="s">
        <v>803</v>
      </c>
      <c r="B159" s="155" t="s">
        <v>173</v>
      </c>
      <c r="C159" s="152"/>
      <c r="D159" s="158" t="s">
        <v>20</v>
      </c>
      <c r="E159" s="235">
        <v>19</v>
      </c>
      <c r="F159" s="245"/>
      <c r="G159" s="153"/>
      <c r="H159" s="154">
        <f t="shared" si="2"/>
        <v>0</v>
      </c>
    </row>
    <row r="160" spans="1:8" ht="24.95" customHeight="1">
      <c r="A160" s="150"/>
      <c r="B160" s="146" t="s">
        <v>1015</v>
      </c>
      <c r="C160" s="152" t="s">
        <v>270</v>
      </c>
      <c r="D160" s="152"/>
      <c r="E160" s="235"/>
      <c r="F160" s="153"/>
      <c r="G160" s="153"/>
      <c r="H160" s="154"/>
    </row>
    <row r="161" spans="1:8" ht="33" customHeight="1">
      <c r="A161" s="150"/>
      <c r="B161" s="162" t="s">
        <v>568</v>
      </c>
      <c r="C161" s="152"/>
      <c r="D161" s="152"/>
      <c r="E161" s="235"/>
      <c r="F161" s="153"/>
      <c r="G161" s="153"/>
      <c r="H161" s="154"/>
    </row>
    <row r="162" spans="1:8" ht="24.95" customHeight="1">
      <c r="A162" s="161" t="s">
        <v>804</v>
      </c>
      <c r="B162" s="155" t="s">
        <v>273</v>
      </c>
      <c r="C162" s="152"/>
      <c r="D162" s="152" t="s">
        <v>8</v>
      </c>
      <c r="E162" s="235">
        <v>70</v>
      </c>
      <c r="F162" s="153"/>
      <c r="G162" s="319"/>
      <c r="H162" s="154">
        <f t="shared" si="2"/>
        <v>0</v>
      </c>
    </row>
    <row r="163" spans="1:8" ht="24.95" customHeight="1">
      <c r="A163" s="164" t="s">
        <v>805</v>
      </c>
      <c r="B163" s="155" t="s">
        <v>274</v>
      </c>
      <c r="C163" s="158"/>
      <c r="D163" s="158"/>
      <c r="E163" s="235"/>
      <c r="F163" s="153"/>
      <c r="G163" s="319"/>
      <c r="H163" s="154"/>
    </row>
    <row r="164" spans="1:8" ht="24.95" customHeight="1">
      <c r="A164" s="150"/>
      <c r="B164" s="162" t="s">
        <v>275</v>
      </c>
      <c r="C164" s="152"/>
      <c r="D164" s="152"/>
      <c r="E164" s="235"/>
      <c r="F164" s="153"/>
      <c r="G164" s="319"/>
      <c r="H164" s="154"/>
    </row>
    <row r="165" spans="1:8" ht="24.95" customHeight="1">
      <c r="A165" s="156"/>
      <c r="B165" s="170" t="s">
        <v>276</v>
      </c>
      <c r="C165" s="158"/>
      <c r="D165" s="158"/>
      <c r="E165" s="235"/>
      <c r="F165" s="153"/>
      <c r="G165" s="319"/>
      <c r="H165" s="154"/>
    </row>
    <row r="166" spans="1:8" ht="24.95" customHeight="1">
      <c r="A166" s="161" t="s">
        <v>806</v>
      </c>
      <c r="B166" s="155" t="s">
        <v>277</v>
      </c>
      <c r="C166" s="152"/>
      <c r="D166" s="152" t="s">
        <v>8</v>
      </c>
      <c r="E166" s="235">
        <v>78</v>
      </c>
      <c r="F166" s="153"/>
      <c r="G166" s="319"/>
      <c r="H166" s="154">
        <f t="shared" si="2"/>
        <v>0</v>
      </c>
    </row>
    <row r="167" spans="1:8" ht="24.95" customHeight="1">
      <c r="A167" s="164" t="s">
        <v>807</v>
      </c>
      <c r="B167" s="151" t="s">
        <v>278</v>
      </c>
      <c r="C167" s="158"/>
      <c r="D167" s="158"/>
      <c r="E167" s="235"/>
      <c r="F167" s="153"/>
      <c r="G167" s="319"/>
      <c r="H167" s="154"/>
    </row>
    <row r="168" spans="1:8" ht="24.95" customHeight="1">
      <c r="A168" s="150"/>
      <c r="B168" s="162" t="s">
        <v>279</v>
      </c>
      <c r="C168" s="152"/>
      <c r="D168" s="152"/>
      <c r="E168" s="235"/>
      <c r="F168" s="153"/>
      <c r="G168" s="319"/>
      <c r="H168" s="154"/>
    </row>
    <row r="169" spans="1:8" ht="24.95" customHeight="1">
      <c r="A169" s="161" t="s">
        <v>808</v>
      </c>
      <c r="B169" s="155" t="s">
        <v>280</v>
      </c>
      <c r="C169" s="152"/>
      <c r="D169" s="152" t="s">
        <v>8</v>
      </c>
      <c r="E169" s="235">
        <v>310</v>
      </c>
      <c r="F169" s="153"/>
      <c r="G169" s="319"/>
      <c r="H169" s="154">
        <f t="shared" si="2"/>
        <v>0</v>
      </c>
    </row>
    <row r="170" spans="1:8" ht="24.95" customHeight="1">
      <c r="A170" s="164"/>
      <c r="B170" s="162" t="s">
        <v>1016</v>
      </c>
      <c r="C170" s="158"/>
      <c r="D170" s="158"/>
      <c r="E170" s="235"/>
      <c r="F170" s="153"/>
      <c r="G170" s="319"/>
      <c r="H170" s="154"/>
    </row>
    <row r="171" spans="1:8" s="2" customFormat="1" ht="30" customHeight="1">
      <c r="A171" s="161" t="s">
        <v>809</v>
      </c>
      <c r="B171" s="155" t="s">
        <v>1017</v>
      </c>
      <c r="C171" s="152"/>
      <c r="D171" s="152" t="s">
        <v>69</v>
      </c>
      <c r="E171" s="235">
        <v>12</v>
      </c>
      <c r="F171" s="153"/>
      <c r="G171" s="319"/>
      <c r="H171" s="154">
        <f t="shared" si="2"/>
        <v>0</v>
      </c>
    </row>
    <row r="172" spans="1:8" s="2" customFormat="1" ht="30" customHeight="1">
      <c r="A172" s="161"/>
      <c r="B172" s="155"/>
      <c r="C172" s="152"/>
      <c r="D172" s="152"/>
      <c r="E172" s="235"/>
      <c r="F172" s="153"/>
      <c r="G172" s="319"/>
      <c r="H172" s="154"/>
    </row>
    <row r="173" spans="1:8" s="2" customFormat="1" ht="30" customHeight="1">
      <c r="A173" s="161"/>
      <c r="B173" s="155"/>
      <c r="C173" s="152"/>
      <c r="D173" s="152"/>
      <c r="E173" s="235"/>
      <c r="F173" s="153"/>
      <c r="G173" s="319"/>
      <c r="H173" s="154"/>
    </row>
    <row r="174" spans="1:8" s="2" customFormat="1" ht="30" customHeight="1">
      <c r="A174" s="161"/>
      <c r="B174" s="155"/>
      <c r="C174" s="152"/>
      <c r="D174" s="152"/>
      <c r="E174" s="235"/>
      <c r="F174" s="153"/>
      <c r="G174" s="319"/>
      <c r="H174" s="154"/>
    </row>
    <row r="175" spans="1:8" s="2" customFormat="1" ht="30" customHeight="1">
      <c r="A175" s="161"/>
      <c r="B175" s="155"/>
      <c r="C175" s="152"/>
      <c r="D175" s="152"/>
      <c r="E175" s="235"/>
      <c r="F175" s="153"/>
      <c r="G175" s="319"/>
      <c r="H175" s="154"/>
    </row>
    <row r="176" spans="1:8" s="2" customFormat="1" ht="30" customHeight="1">
      <c r="A176" s="161"/>
      <c r="B176" s="155"/>
      <c r="C176" s="152"/>
      <c r="D176" s="152"/>
      <c r="E176" s="235"/>
      <c r="F176" s="153"/>
      <c r="G176" s="319"/>
      <c r="H176" s="154"/>
    </row>
    <row r="177" spans="1:8" s="2" customFormat="1" ht="30" customHeight="1">
      <c r="A177" s="161"/>
      <c r="B177" s="155"/>
      <c r="C177" s="152"/>
      <c r="D177" s="152"/>
      <c r="E177" s="235"/>
      <c r="F177" s="153"/>
      <c r="G177" s="319"/>
      <c r="H177" s="154"/>
    </row>
    <row r="178" spans="1:8" s="2" customFormat="1" ht="30" customHeight="1">
      <c r="A178" s="161"/>
      <c r="B178" s="155"/>
      <c r="C178" s="152"/>
      <c r="D178" s="152"/>
      <c r="E178" s="235"/>
      <c r="F178" s="153"/>
      <c r="G178" s="319"/>
      <c r="H178" s="154"/>
    </row>
    <row r="179" spans="1:8" s="2" customFormat="1" ht="30" customHeight="1">
      <c r="A179" s="161"/>
      <c r="B179" s="155"/>
      <c r="C179" s="152"/>
      <c r="D179" s="152"/>
      <c r="E179" s="235"/>
      <c r="F179" s="153"/>
      <c r="G179" s="319"/>
      <c r="H179" s="154"/>
    </row>
    <row r="180" spans="1:8" s="2" customFormat="1" ht="30" customHeight="1">
      <c r="A180" s="161"/>
      <c r="B180" s="155"/>
      <c r="C180" s="152"/>
      <c r="D180" s="152"/>
      <c r="E180" s="235"/>
      <c r="F180" s="153"/>
      <c r="G180" s="319"/>
      <c r="H180" s="154"/>
    </row>
    <row r="181" spans="1:8" s="2" customFormat="1" ht="30" customHeight="1">
      <c r="A181" s="161"/>
      <c r="B181" s="155"/>
      <c r="C181" s="152"/>
      <c r="D181" s="152"/>
      <c r="E181" s="235"/>
      <c r="F181" s="153"/>
      <c r="G181" s="319"/>
      <c r="H181" s="154"/>
    </row>
    <row r="182" spans="1:8" s="2" customFormat="1" ht="30" customHeight="1">
      <c r="A182" s="161"/>
      <c r="B182" s="155"/>
      <c r="C182" s="152"/>
      <c r="D182" s="152"/>
      <c r="E182" s="235"/>
      <c r="F182" s="153"/>
      <c r="G182" s="319"/>
      <c r="H182" s="154"/>
    </row>
    <row r="183" spans="1:8" s="2" customFormat="1" ht="30" customHeight="1">
      <c r="A183" s="161"/>
      <c r="B183" s="155"/>
      <c r="C183" s="152"/>
      <c r="D183" s="152"/>
      <c r="E183" s="235"/>
      <c r="F183" s="153"/>
      <c r="G183" s="319"/>
      <c r="H183" s="154"/>
    </row>
    <row r="184" spans="1:8" s="2" customFormat="1" ht="30" customHeight="1">
      <c r="A184" s="161"/>
      <c r="B184" s="155"/>
      <c r="C184" s="152"/>
      <c r="D184" s="152"/>
      <c r="E184" s="235"/>
      <c r="F184" s="153"/>
      <c r="G184" s="319"/>
      <c r="H184" s="154"/>
    </row>
    <row r="185" spans="1:8" s="2" customFormat="1" ht="30" customHeight="1">
      <c r="A185" s="161"/>
      <c r="B185" s="155"/>
      <c r="C185" s="152"/>
      <c r="D185" s="152"/>
      <c r="E185" s="235"/>
      <c r="F185" s="153"/>
      <c r="G185" s="319"/>
      <c r="H185" s="154"/>
    </row>
    <row r="186" spans="1:8" ht="30" customHeight="1">
      <c r="A186" s="176"/>
      <c r="B186" s="127" t="s">
        <v>51</v>
      </c>
      <c r="C186" s="177"/>
      <c r="D186" s="177"/>
      <c r="E186" s="240"/>
      <c r="F186" s="178"/>
      <c r="G186" s="178"/>
      <c r="H186" s="179">
        <f>SUM(H8:H185)</f>
        <v>0</v>
      </c>
    </row>
  </sheetData>
  <autoFilter ref="A5:H8" xr:uid="{00000000-0009-0000-0000-000005000000}"/>
  <printOptions horizontalCentered="1"/>
  <pageMargins left="0.59055118110236227" right="0.59055118110236227" top="0.6692913385826772" bottom="0.59055118110236227" header="0.51181102362204722" footer="0.51181102362204722"/>
  <pageSetup paperSize="9" scale="57" fitToHeight="0" orientation="landscape" r:id="rId1"/>
  <headerFooter alignWithMargins="0">
    <oddHeader>&amp;RBoQ &amp;P of &amp;N</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I440"/>
  <sheetViews>
    <sheetView view="pageBreakPreview" zoomScale="85" zoomScaleNormal="115" zoomScaleSheetLayoutView="85" zoomScalePageLayoutView="40" workbookViewId="0"/>
  </sheetViews>
  <sheetFormatPr defaultColWidth="9.140625" defaultRowHeight="15.75"/>
  <cols>
    <col min="1" max="1" width="9.140625" style="62" customWidth="1"/>
    <col min="2" max="2" width="127" style="212" customWidth="1"/>
    <col min="3" max="3" width="8.7109375" style="198" bestFit="1" customWidth="1"/>
    <col min="4" max="4" width="11.140625" style="35" bestFit="1" customWidth="1"/>
    <col min="5" max="5" width="12.28515625" style="36" customWidth="1"/>
    <col min="6" max="8" width="20.7109375" style="183" customWidth="1"/>
    <col min="9" max="9" width="20.7109375" style="28" customWidth="1"/>
    <col min="10" max="16384" width="9.140625" style="28"/>
  </cols>
  <sheetData>
    <row r="1" spans="1:9">
      <c r="A1" s="61" t="s">
        <v>0</v>
      </c>
      <c r="B1" s="206"/>
      <c r="C1" s="180"/>
      <c r="D1" s="51"/>
      <c r="F1" s="181"/>
      <c r="G1" s="181"/>
      <c r="H1" s="181"/>
      <c r="I1" s="27"/>
    </row>
    <row r="2" spans="1:9">
      <c r="A2" s="61" t="s">
        <v>600</v>
      </c>
      <c r="B2" s="206"/>
      <c r="C2" s="180"/>
      <c r="D2" s="51"/>
      <c r="F2" s="181"/>
      <c r="G2" s="181"/>
      <c r="H2" s="181"/>
      <c r="I2" s="26"/>
    </row>
    <row r="3" spans="1:9">
      <c r="A3" s="61" t="s">
        <v>708</v>
      </c>
      <c r="B3" s="206"/>
      <c r="C3" s="180"/>
      <c r="D3" s="51"/>
      <c r="F3" s="181"/>
      <c r="G3" s="181"/>
      <c r="H3" s="181"/>
      <c r="I3" s="26"/>
    </row>
    <row r="4" spans="1:9">
      <c r="B4" s="206"/>
      <c r="C4" s="180"/>
      <c r="D4" s="51"/>
      <c r="E4" s="247"/>
      <c r="F4" s="182"/>
      <c r="G4" s="182"/>
      <c r="I4" s="31"/>
    </row>
    <row r="5" spans="1:9" ht="47.25">
      <c r="A5" s="46" t="s">
        <v>10</v>
      </c>
      <c r="B5" s="39" t="s">
        <v>9</v>
      </c>
      <c r="C5" s="39" t="s">
        <v>909</v>
      </c>
      <c r="D5" s="38" t="s">
        <v>11</v>
      </c>
      <c r="E5" s="46" t="s">
        <v>557</v>
      </c>
      <c r="F5" s="113" t="s">
        <v>21</v>
      </c>
      <c r="G5" s="113" t="s">
        <v>601</v>
      </c>
      <c r="H5" s="184" t="s">
        <v>12</v>
      </c>
    </row>
    <row r="6" spans="1:9" ht="24.95" customHeight="1">
      <c r="A6" s="199">
        <v>6</v>
      </c>
      <c r="B6" s="207" t="s">
        <v>996</v>
      </c>
      <c r="C6" s="185"/>
      <c r="D6" s="186"/>
      <c r="E6" s="43"/>
      <c r="F6" s="187"/>
      <c r="G6" s="187"/>
      <c r="H6" s="187"/>
    </row>
    <row r="7" spans="1:9" ht="24.95" customHeight="1">
      <c r="A7" s="199">
        <v>6.1</v>
      </c>
      <c r="B7" s="207" t="s">
        <v>910</v>
      </c>
      <c r="C7" s="185"/>
      <c r="D7" s="186"/>
      <c r="E7" s="43"/>
      <c r="F7" s="187"/>
      <c r="G7" s="187"/>
      <c r="H7" s="187"/>
    </row>
    <row r="8" spans="1:9" ht="24.95" customHeight="1">
      <c r="A8" s="199" t="s">
        <v>87</v>
      </c>
      <c r="B8" s="207" t="s">
        <v>288</v>
      </c>
      <c r="C8" s="188"/>
      <c r="D8" s="186"/>
      <c r="E8" s="43"/>
      <c r="F8" s="187"/>
      <c r="G8" s="187"/>
      <c r="H8" s="187"/>
    </row>
    <row r="9" spans="1:9" ht="24.95" customHeight="1">
      <c r="A9" s="83"/>
      <c r="B9" s="207" t="s">
        <v>289</v>
      </c>
      <c r="C9" s="188"/>
      <c r="D9" s="186"/>
      <c r="E9" s="43"/>
      <c r="F9" s="187"/>
      <c r="G9" s="187"/>
      <c r="H9" s="187"/>
    </row>
    <row r="10" spans="1:9" ht="24.95" customHeight="1">
      <c r="A10" s="83" t="s">
        <v>619</v>
      </c>
      <c r="B10" s="189" t="s">
        <v>579</v>
      </c>
      <c r="C10" s="189"/>
      <c r="D10" s="186" t="s">
        <v>20</v>
      </c>
      <c r="E10" s="43">
        <v>4</v>
      </c>
      <c r="F10" s="322"/>
      <c r="G10" s="323"/>
      <c r="H10" s="187">
        <f>(F10+G10)*E10</f>
        <v>0</v>
      </c>
    </row>
    <row r="11" spans="1:9" ht="24.95" customHeight="1">
      <c r="A11" s="83" t="s">
        <v>620</v>
      </c>
      <c r="B11" s="189" t="s">
        <v>580</v>
      </c>
      <c r="C11" s="189"/>
      <c r="D11" s="186" t="s">
        <v>20</v>
      </c>
      <c r="E11" s="43">
        <v>27</v>
      </c>
      <c r="F11" s="323"/>
      <c r="G11" s="323"/>
      <c r="H11" s="187">
        <f t="shared" ref="H11:H14" si="0">(F11+G11)*E11</f>
        <v>0</v>
      </c>
    </row>
    <row r="12" spans="1:9" ht="24.95" customHeight="1">
      <c r="A12" s="83" t="s">
        <v>621</v>
      </c>
      <c r="B12" s="189" t="s">
        <v>581</v>
      </c>
      <c r="C12" s="189"/>
      <c r="D12" s="186" t="s">
        <v>20</v>
      </c>
      <c r="E12" s="43">
        <v>0</v>
      </c>
      <c r="F12" s="323"/>
      <c r="G12" s="323"/>
      <c r="H12" s="187">
        <f t="shared" si="0"/>
        <v>0</v>
      </c>
    </row>
    <row r="13" spans="1:9" ht="24.95" customHeight="1">
      <c r="A13" s="83" t="s">
        <v>622</v>
      </c>
      <c r="B13" s="189" t="s">
        <v>291</v>
      </c>
      <c r="C13" s="190"/>
      <c r="D13" s="186" t="s">
        <v>20</v>
      </c>
      <c r="E13" s="43">
        <v>0</v>
      </c>
      <c r="F13" s="323"/>
      <c r="G13" s="323"/>
      <c r="H13" s="187">
        <f t="shared" si="0"/>
        <v>0</v>
      </c>
    </row>
    <row r="14" spans="1:9" ht="24.95" customHeight="1">
      <c r="A14" s="83" t="s">
        <v>623</v>
      </c>
      <c r="B14" s="189" t="s">
        <v>292</v>
      </c>
      <c r="C14" s="190"/>
      <c r="D14" s="186" t="s">
        <v>20</v>
      </c>
      <c r="E14" s="43">
        <v>0</v>
      </c>
      <c r="F14" s="323"/>
      <c r="G14" s="323"/>
      <c r="H14" s="187">
        <f t="shared" si="0"/>
        <v>0</v>
      </c>
    </row>
    <row r="15" spans="1:9" ht="31.5">
      <c r="A15" s="83"/>
      <c r="B15" s="207" t="s">
        <v>293</v>
      </c>
      <c r="C15" s="188"/>
      <c r="D15" s="186"/>
      <c r="E15" s="43" t="s">
        <v>290</v>
      </c>
      <c r="F15" s="187"/>
      <c r="G15" s="187"/>
      <c r="H15" s="187" t="str">
        <f t="shared" ref="H15:H47" si="1">IF(E15="","",E15*F15)</f>
        <v/>
      </c>
    </row>
    <row r="16" spans="1:9" ht="24.95" customHeight="1">
      <c r="A16" s="83" t="s">
        <v>624</v>
      </c>
      <c r="B16" s="208" t="s">
        <v>1018</v>
      </c>
      <c r="C16" s="191"/>
      <c r="D16" s="186" t="s">
        <v>19</v>
      </c>
      <c r="E16" s="43">
        <v>0</v>
      </c>
      <c r="F16" s="323"/>
      <c r="G16" s="323"/>
      <c r="H16" s="187">
        <f t="shared" ref="H16:H18" si="2">(F16+G16)*E16</f>
        <v>0</v>
      </c>
    </row>
    <row r="17" spans="1:8" ht="24.95" customHeight="1">
      <c r="A17" s="83" t="s">
        <v>625</v>
      </c>
      <c r="B17" s="208" t="s">
        <v>1019</v>
      </c>
      <c r="C17" s="191"/>
      <c r="D17" s="186" t="s">
        <v>19</v>
      </c>
      <c r="E17" s="43">
        <v>0</v>
      </c>
      <c r="F17" s="323"/>
      <c r="G17" s="323"/>
      <c r="H17" s="187">
        <f t="shared" si="2"/>
        <v>0</v>
      </c>
    </row>
    <row r="18" spans="1:8" ht="24.95" customHeight="1">
      <c r="A18" s="83" t="s">
        <v>626</v>
      </c>
      <c r="B18" s="208" t="s">
        <v>1020</v>
      </c>
      <c r="C18" s="191"/>
      <c r="D18" s="186" t="s">
        <v>19</v>
      </c>
      <c r="E18" s="43">
        <v>0</v>
      </c>
      <c r="F18" s="323"/>
      <c r="G18" s="323"/>
      <c r="H18" s="187">
        <f t="shared" si="2"/>
        <v>0</v>
      </c>
    </row>
    <row r="19" spans="1:8" ht="24.95" customHeight="1">
      <c r="A19" s="83" t="s">
        <v>290</v>
      </c>
      <c r="B19" s="207" t="s">
        <v>294</v>
      </c>
      <c r="C19" s="188"/>
      <c r="D19" s="186"/>
      <c r="E19" s="43" t="s">
        <v>290</v>
      </c>
      <c r="F19" s="187"/>
      <c r="G19" s="187"/>
      <c r="H19" s="187" t="str">
        <f t="shared" si="1"/>
        <v/>
      </c>
    </row>
    <row r="20" spans="1:8" ht="24.95" customHeight="1">
      <c r="A20" s="83" t="s">
        <v>627</v>
      </c>
      <c r="B20" s="189" t="s">
        <v>295</v>
      </c>
      <c r="C20" s="190"/>
      <c r="D20" s="186" t="s">
        <v>20</v>
      </c>
      <c r="E20" s="43">
        <v>3</v>
      </c>
      <c r="F20" s="323"/>
      <c r="G20" s="187"/>
      <c r="H20" s="187">
        <f t="shared" ref="H20:H21" si="3">(F20+G20)*E20</f>
        <v>0</v>
      </c>
    </row>
    <row r="21" spans="1:8" ht="24.95" customHeight="1">
      <c r="A21" s="83" t="s">
        <v>628</v>
      </c>
      <c r="B21" s="189" t="s">
        <v>296</v>
      </c>
      <c r="C21" s="190"/>
      <c r="D21" s="186" t="s">
        <v>20</v>
      </c>
      <c r="E21" s="43">
        <v>1</v>
      </c>
      <c r="F21" s="323"/>
      <c r="G21" s="187"/>
      <c r="H21" s="187">
        <f t="shared" si="3"/>
        <v>0</v>
      </c>
    </row>
    <row r="22" spans="1:8" ht="24.95" customHeight="1">
      <c r="A22" s="83" t="s">
        <v>290</v>
      </c>
      <c r="B22" s="207" t="s">
        <v>297</v>
      </c>
      <c r="C22" s="188"/>
      <c r="D22" s="186"/>
      <c r="E22" s="43" t="s">
        <v>290</v>
      </c>
      <c r="F22" s="187"/>
      <c r="G22" s="187"/>
      <c r="H22" s="187" t="str">
        <f t="shared" si="1"/>
        <v/>
      </c>
    </row>
    <row r="23" spans="1:8" ht="24.95" customHeight="1">
      <c r="A23" s="83" t="s">
        <v>629</v>
      </c>
      <c r="B23" s="189" t="s">
        <v>1021</v>
      </c>
      <c r="C23" s="190"/>
      <c r="D23" s="186" t="s">
        <v>20</v>
      </c>
      <c r="E23" s="43">
        <v>0</v>
      </c>
      <c r="F23" s="323"/>
      <c r="G23" s="323"/>
      <c r="H23" s="187">
        <f>(F23+G23)*E23</f>
        <v>0</v>
      </c>
    </row>
    <row r="24" spans="1:8" ht="24.95" customHeight="1">
      <c r="A24" s="83" t="s">
        <v>290</v>
      </c>
      <c r="B24" s="207" t="s">
        <v>298</v>
      </c>
      <c r="C24" s="188"/>
      <c r="D24" s="186"/>
      <c r="E24" s="43" t="s">
        <v>290</v>
      </c>
      <c r="F24" s="323"/>
      <c r="G24" s="323"/>
      <c r="H24" s="187" t="str">
        <f t="shared" si="1"/>
        <v/>
      </c>
    </row>
    <row r="25" spans="1:8" ht="24.95" customHeight="1">
      <c r="A25" s="83" t="s">
        <v>630</v>
      </c>
      <c r="B25" s="189" t="s">
        <v>299</v>
      </c>
      <c r="C25" s="190"/>
      <c r="D25" s="186" t="s">
        <v>19</v>
      </c>
      <c r="E25" s="43">
        <v>96</v>
      </c>
      <c r="F25" s="323"/>
      <c r="G25" s="323"/>
      <c r="H25" s="187">
        <f>(F25+G25)*E25</f>
        <v>0</v>
      </c>
    </row>
    <row r="26" spans="1:8" ht="24.95" customHeight="1">
      <c r="A26" s="83" t="s">
        <v>290</v>
      </c>
      <c r="B26" s="207" t="s">
        <v>300</v>
      </c>
      <c r="C26" s="188"/>
      <c r="D26" s="186"/>
      <c r="E26" s="43" t="s">
        <v>290</v>
      </c>
      <c r="F26" s="323"/>
      <c r="G26" s="323"/>
      <c r="H26" s="187" t="str">
        <f t="shared" si="1"/>
        <v/>
      </c>
    </row>
    <row r="27" spans="1:8" ht="24.95" customHeight="1">
      <c r="A27" s="83" t="s">
        <v>631</v>
      </c>
      <c r="B27" s="189" t="s">
        <v>301</v>
      </c>
      <c r="C27" s="190"/>
      <c r="D27" s="186" t="s">
        <v>287</v>
      </c>
      <c r="E27" s="43">
        <v>1</v>
      </c>
      <c r="F27" s="323"/>
      <c r="G27" s="323"/>
      <c r="H27" s="187">
        <f>(F27+G27)*E27</f>
        <v>0</v>
      </c>
    </row>
    <row r="28" spans="1:8" ht="24.95" customHeight="1">
      <c r="A28" s="83"/>
      <c r="B28" s="189"/>
      <c r="C28" s="190"/>
      <c r="D28" s="186"/>
      <c r="E28" s="43"/>
      <c r="F28" s="187"/>
      <c r="G28" s="187"/>
      <c r="H28" s="187"/>
    </row>
    <row r="29" spans="1:8" ht="24.95" customHeight="1">
      <c r="A29" s="199" t="s">
        <v>88</v>
      </c>
      <c r="B29" s="207" t="s">
        <v>302</v>
      </c>
      <c r="C29" s="185"/>
      <c r="D29" s="186"/>
      <c r="E29" s="43" t="s">
        <v>290</v>
      </c>
      <c r="F29" s="187"/>
      <c r="G29" s="187"/>
      <c r="H29" s="187" t="str">
        <f t="shared" si="1"/>
        <v/>
      </c>
    </row>
    <row r="30" spans="1:8" ht="26.25" customHeight="1">
      <c r="A30" s="83" t="s">
        <v>290</v>
      </c>
      <c r="B30" s="207" t="s">
        <v>303</v>
      </c>
      <c r="C30" s="188"/>
      <c r="D30" s="186"/>
      <c r="E30" s="43" t="s">
        <v>290</v>
      </c>
      <c r="F30" s="187"/>
      <c r="G30" s="187"/>
      <c r="H30" s="187" t="str">
        <f t="shared" si="1"/>
        <v/>
      </c>
    </row>
    <row r="31" spans="1:8" ht="24.95" customHeight="1">
      <c r="A31" s="83" t="s">
        <v>632</v>
      </c>
      <c r="B31" s="189" t="s">
        <v>1022</v>
      </c>
      <c r="C31" s="190"/>
      <c r="D31" s="186" t="s">
        <v>20</v>
      </c>
      <c r="E31" s="43">
        <v>21</v>
      </c>
      <c r="F31" s="323"/>
      <c r="G31" s="323"/>
      <c r="H31" s="187">
        <f t="shared" ref="H31:H32" si="4">(F31+G31)*E31</f>
        <v>0</v>
      </c>
    </row>
    <row r="32" spans="1:8" ht="24.95" customHeight="1">
      <c r="A32" s="83" t="s">
        <v>633</v>
      </c>
      <c r="B32" s="189" t="s">
        <v>1023</v>
      </c>
      <c r="C32" s="190"/>
      <c r="D32" s="186" t="s">
        <v>20</v>
      </c>
      <c r="E32" s="43">
        <v>10</v>
      </c>
      <c r="F32" s="323"/>
      <c r="G32" s="323"/>
      <c r="H32" s="187">
        <f t="shared" si="4"/>
        <v>0</v>
      </c>
    </row>
    <row r="33" spans="1:8" ht="34.5" customHeight="1">
      <c r="A33" s="83"/>
      <c r="B33" s="207" t="s">
        <v>304</v>
      </c>
      <c r="C33" s="188"/>
      <c r="D33" s="186"/>
      <c r="E33" s="43" t="s">
        <v>290</v>
      </c>
      <c r="F33" s="323"/>
      <c r="G33" s="323"/>
      <c r="H33" s="187" t="str">
        <f t="shared" si="1"/>
        <v/>
      </c>
    </row>
    <row r="34" spans="1:8" ht="24.95" customHeight="1">
      <c r="A34" s="83" t="s">
        <v>634</v>
      </c>
      <c r="B34" s="189" t="s">
        <v>1022</v>
      </c>
      <c r="C34" s="190"/>
      <c r="D34" s="186" t="s">
        <v>20</v>
      </c>
      <c r="E34" s="43">
        <v>1</v>
      </c>
      <c r="F34" s="323"/>
      <c r="G34" s="323"/>
      <c r="H34" s="187">
        <f t="shared" ref="H34:H35" si="5">(F34+G34)*E34</f>
        <v>0</v>
      </c>
    </row>
    <row r="35" spans="1:8" ht="24.95" customHeight="1">
      <c r="A35" s="83" t="s">
        <v>635</v>
      </c>
      <c r="B35" s="208" t="s">
        <v>1023</v>
      </c>
      <c r="C35" s="191"/>
      <c r="D35" s="186" t="s">
        <v>20</v>
      </c>
      <c r="E35" s="43">
        <v>1</v>
      </c>
      <c r="F35" s="323"/>
      <c r="G35" s="323"/>
      <c r="H35" s="187">
        <f t="shared" si="5"/>
        <v>0</v>
      </c>
    </row>
    <row r="36" spans="1:8" ht="33" customHeight="1">
      <c r="A36" s="83"/>
      <c r="B36" s="207" t="s">
        <v>305</v>
      </c>
      <c r="C36" s="188"/>
      <c r="D36" s="186"/>
      <c r="E36" s="43" t="s">
        <v>290</v>
      </c>
      <c r="F36" s="187"/>
      <c r="G36" s="187"/>
      <c r="H36" s="187"/>
    </row>
    <row r="37" spans="1:8" ht="24.95" customHeight="1">
      <c r="A37" s="83" t="s">
        <v>636</v>
      </c>
      <c r="B37" s="189" t="s">
        <v>1022</v>
      </c>
      <c r="C37" s="190"/>
      <c r="D37" s="186" t="s">
        <v>20</v>
      </c>
      <c r="E37" s="43">
        <v>1</v>
      </c>
      <c r="F37" s="323"/>
      <c r="G37" s="323"/>
      <c r="H37" s="187">
        <f>(F37+G37)*E37</f>
        <v>0</v>
      </c>
    </row>
    <row r="38" spans="1:8" ht="24.95" customHeight="1">
      <c r="A38" s="83"/>
      <c r="B38" s="207" t="s">
        <v>306</v>
      </c>
      <c r="C38" s="188"/>
      <c r="D38" s="186"/>
      <c r="E38" s="43" t="s">
        <v>290</v>
      </c>
      <c r="F38" s="323"/>
      <c r="G38" s="323"/>
      <c r="H38" s="187"/>
    </row>
    <row r="39" spans="1:8" ht="31.5">
      <c r="A39" s="83" t="s">
        <v>637</v>
      </c>
      <c r="B39" s="189" t="s">
        <v>1024</v>
      </c>
      <c r="C39" s="190"/>
      <c r="D39" s="186" t="s">
        <v>20</v>
      </c>
      <c r="E39" s="43">
        <v>5</v>
      </c>
      <c r="F39" s="323"/>
      <c r="G39" s="323"/>
      <c r="H39" s="187">
        <f>(F39+G39)*E39</f>
        <v>0</v>
      </c>
    </row>
    <row r="40" spans="1:8" ht="24.95" customHeight="1">
      <c r="A40" s="83" t="s">
        <v>638</v>
      </c>
      <c r="B40" s="189" t="s">
        <v>307</v>
      </c>
      <c r="C40" s="190"/>
      <c r="D40" s="186" t="s">
        <v>20</v>
      </c>
      <c r="E40" s="43">
        <v>0</v>
      </c>
      <c r="F40" s="323"/>
      <c r="G40" s="323"/>
      <c r="H40" s="187">
        <f>(F40+G40)*E40</f>
        <v>0</v>
      </c>
    </row>
    <row r="41" spans="1:8" ht="24.95" customHeight="1">
      <c r="A41" s="83"/>
      <c r="B41" s="207" t="s">
        <v>308</v>
      </c>
      <c r="C41" s="188"/>
      <c r="D41" s="186"/>
      <c r="E41" s="43" t="s">
        <v>290</v>
      </c>
      <c r="F41" s="187"/>
      <c r="G41" s="187"/>
      <c r="H41" s="187" t="str">
        <f t="shared" si="1"/>
        <v/>
      </c>
    </row>
    <row r="42" spans="1:8" ht="31.5">
      <c r="A42" s="83" t="s">
        <v>639</v>
      </c>
      <c r="B42" s="189" t="s">
        <v>1025</v>
      </c>
      <c r="C42" s="190"/>
      <c r="D42" s="186" t="s">
        <v>19</v>
      </c>
      <c r="E42" s="43">
        <v>92</v>
      </c>
      <c r="F42" s="323"/>
      <c r="G42" s="323"/>
      <c r="H42" s="187">
        <f t="shared" ref="H42:H43" si="6">(F42+G42)*E42</f>
        <v>0</v>
      </c>
    </row>
    <row r="43" spans="1:8" ht="24.95" customHeight="1">
      <c r="A43" s="83" t="s">
        <v>640</v>
      </c>
      <c r="B43" s="189" t="s">
        <v>309</v>
      </c>
      <c r="C43" s="190"/>
      <c r="D43" s="186" t="s">
        <v>19</v>
      </c>
      <c r="E43" s="43">
        <v>20</v>
      </c>
      <c r="F43" s="323"/>
      <c r="G43" s="323"/>
      <c r="H43" s="187">
        <f t="shared" si="6"/>
        <v>0</v>
      </c>
    </row>
    <row r="44" spans="1:8" ht="24.95" customHeight="1">
      <c r="A44" s="83"/>
      <c r="B44" s="207" t="s">
        <v>310</v>
      </c>
      <c r="C44" s="188"/>
      <c r="D44" s="186"/>
      <c r="E44" s="43" t="s">
        <v>290</v>
      </c>
      <c r="F44" s="323"/>
      <c r="G44" s="323"/>
      <c r="H44" s="187" t="str">
        <f t="shared" si="1"/>
        <v/>
      </c>
    </row>
    <row r="45" spans="1:8" ht="24.95" customHeight="1">
      <c r="A45" s="83" t="s">
        <v>641</v>
      </c>
      <c r="B45" s="189" t="s">
        <v>311</v>
      </c>
      <c r="C45" s="190"/>
      <c r="D45" s="186" t="s">
        <v>312</v>
      </c>
      <c r="E45" s="43">
        <v>2</v>
      </c>
      <c r="F45" s="323"/>
      <c r="G45" s="323"/>
      <c r="H45" s="187">
        <f>(F45+G45)*E45</f>
        <v>0</v>
      </c>
    </row>
    <row r="46" spans="1:8" ht="24.95" customHeight="1">
      <c r="A46" s="83"/>
      <c r="B46" s="189"/>
      <c r="C46" s="190"/>
      <c r="D46" s="186"/>
      <c r="E46" s="43"/>
      <c r="F46" s="187"/>
      <c r="G46" s="187"/>
      <c r="H46" s="187"/>
    </row>
    <row r="47" spans="1:8" ht="24.95" customHeight="1">
      <c r="A47" s="199" t="s">
        <v>89</v>
      </c>
      <c r="B47" s="207" t="s">
        <v>313</v>
      </c>
      <c r="C47" s="185"/>
      <c r="D47" s="186"/>
      <c r="E47" s="43" t="s">
        <v>290</v>
      </c>
      <c r="F47" s="187"/>
      <c r="G47" s="187"/>
      <c r="H47" s="187" t="str">
        <f t="shared" si="1"/>
        <v/>
      </c>
    </row>
    <row r="48" spans="1:8" ht="24.95" customHeight="1">
      <c r="A48" s="83" t="s">
        <v>290</v>
      </c>
      <c r="B48" s="207" t="s">
        <v>314</v>
      </c>
      <c r="C48" s="188"/>
      <c r="D48" s="186"/>
      <c r="E48" s="43" t="s">
        <v>290</v>
      </c>
      <c r="F48" s="187"/>
      <c r="G48" s="187"/>
      <c r="H48" s="187" t="str">
        <f t="shared" ref="H48:H85" si="7">IF(E48="","",E48*F48)</f>
        <v/>
      </c>
    </row>
    <row r="49" spans="1:8" ht="24.95" customHeight="1">
      <c r="A49" s="83" t="s">
        <v>642</v>
      </c>
      <c r="B49" s="189" t="s">
        <v>1026</v>
      </c>
      <c r="C49" s="190"/>
      <c r="D49" s="186" t="s">
        <v>19</v>
      </c>
      <c r="E49" s="43">
        <v>92</v>
      </c>
      <c r="F49" s="323"/>
      <c r="G49" s="323"/>
      <c r="H49" s="187">
        <f t="shared" ref="H49:H50" si="8">(F49+G49)*E49</f>
        <v>0</v>
      </c>
    </row>
    <row r="50" spans="1:8" ht="24.95" customHeight="1">
      <c r="A50" s="83" t="s">
        <v>643</v>
      </c>
      <c r="B50" s="189" t="s">
        <v>1027</v>
      </c>
      <c r="C50" s="190"/>
      <c r="D50" s="186" t="s">
        <v>19</v>
      </c>
      <c r="E50" s="43">
        <v>20</v>
      </c>
      <c r="F50" s="323"/>
      <c r="G50" s="323"/>
      <c r="H50" s="187">
        <f t="shared" si="8"/>
        <v>0</v>
      </c>
    </row>
    <row r="51" spans="1:8" ht="24.95" customHeight="1">
      <c r="A51" s="83"/>
      <c r="B51" s="189"/>
      <c r="C51" s="190"/>
      <c r="D51" s="186"/>
      <c r="E51" s="43"/>
      <c r="F51" s="187"/>
      <c r="G51" s="187"/>
      <c r="H51" s="187"/>
    </row>
    <row r="52" spans="1:8" ht="24.95" customHeight="1">
      <c r="A52" s="199" t="s">
        <v>90</v>
      </c>
      <c r="B52" s="207" t="s">
        <v>315</v>
      </c>
      <c r="C52" s="185"/>
      <c r="D52" s="186"/>
      <c r="E52" s="43" t="s">
        <v>290</v>
      </c>
      <c r="F52" s="187"/>
      <c r="G52" s="187"/>
      <c r="H52" s="187" t="str">
        <f t="shared" si="7"/>
        <v/>
      </c>
    </row>
    <row r="53" spans="1:8" ht="24.95" customHeight="1">
      <c r="A53" s="83"/>
      <c r="B53" s="207" t="s">
        <v>316</v>
      </c>
      <c r="C53" s="188"/>
      <c r="D53" s="186"/>
      <c r="E53" s="43" t="s">
        <v>290</v>
      </c>
      <c r="F53" s="187"/>
      <c r="G53" s="187"/>
      <c r="H53" s="187" t="str">
        <f t="shared" si="7"/>
        <v/>
      </c>
    </row>
    <row r="54" spans="1:8" ht="24.95" customHeight="1">
      <c r="A54" s="83"/>
      <c r="B54" s="207" t="s">
        <v>317</v>
      </c>
      <c r="C54" s="188"/>
      <c r="D54" s="186"/>
      <c r="E54" s="43" t="s">
        <v>290</v>
      </c>
      <c r="F54" s="187"/>
      <c r="G54" s="187"/>
      <c r="H54" s="187" t="str">
        <f t="shared" si="7"/>
        <v/>
      </c>
    </row>
    <row r="55" spans="1:8" ht="24.95" customHeight="1">
      <c r="A55" s="83" t="s">
        <v>644</v>
      </c>
      <c r="B55" s="189" t="s">
        <v>318</v>
      </c>
      <c r="C55" s="190"/>
      <c r="D55" s="186" t="s">
        <v>20</v>
      </c>
      <c r="E55" s="43">
        <v>0</v>
      </c>
      <c r="F55" s="323"/>
      <c r="G55" s="323"/>
      <c r="H55" s="187">
        <f>(F55+G55)*E55</f>
        <v>0</v>
      </c>
    </row>
    <row r="56" spans="1:8" ht="24.95" customHeight="1">
      <c r="A56" s="83"/>
      <c r="B56" s="207" t="s">
        <v>319</v>
      </c>
      <c r="C56" s="188"/>
      <c r="D56" s="186"/>
      <c r="E56" s="43" t="s">
        <v>290</v>
      </c>
      <c r="F56" s="323"/>
      <c r="G56" s="323"/>
      <c r="H56" s="187" t="str">
        <f t="shared" si="7"/>
        <v/>
      </c>
    </row>
    <row r="57" spans="1:8" ht="24.95" customHeight="1">
      <c r="A57" s="83" t="s">
        <v>911</v>
      </c>
      <c r="B57" s="209" t="s">
        <v>317</v>
      </c>
      <c r="C57" s="188"/>
      <c r="D57" s="186"/>
      <c r="E57" s="43" t="s">
        <v>290</v>
      </c>
      <c r="F57" s="323"/>
      <c r="G57" s="323"/>
      <c r="H57" s="187" t="str">
        <f t="shared" si="7"/>
        <v/>
      </c>
    </row>
    <row r="58" spans="1:8" ht="24.95" customHeight="1">
      <c r="A58" s="83" t="s">
        <v>912</v>
      </c>
      <c r="B58" s="189" t="s">
        <v>320</v>
      </c>
      <c r="C58" s="190"/>
      <c r="D58" s="186" t="s">
        <v>20</v>
      </c>
      <c r="E58" s="43">
        <v>6</v>
      </c>
      <c r="F58" s="323"/>
      <c r="G58" s="323"/>
      <c r="H58" s="187">
        <f t="shared" ref="H58:H60" si="9">(F58+G58)*E58</f>
        <v>0</v>
      </c>
    </row>
    <row r="59" spans="1:8" ht="24.95" customHeight="1">
      <c r="A59" s="83" t="s">
        <v>913</v>
      </c>
      <c r="B59" s="189" t="s">
        <v>321</v>
      </c>
      <c r="C59" s="190"/>
      <c r="D59" s="186" t="s">
        <v>20</v>
      </c>
      <c r="E59" s="43">
        <v>0</v>
      </c>
      <c r="F59" s="323"/>
      <c r="G59" s="323"/>
      <c r="H59" s="187">
        <f t="shared" si="9"/>
        <v>0</v>
      </c>
    </row>
    <row r="60" spans="1:8" ht="24.95" customHeight="1">
      <c r="A60" s="83" t="s">
        <v>645</v>
      </c>
      <c r="B60" s="189" t="s">
        <v>322</v>
      </c>
      <c r="C60" s="190"/>
      <c r="D60" s="186" t="s">
        <v>20</v>
      </c>
      <c r="E60" s="43">
        <v>0</v>
      </c>
      <c r="F60" s="323"/>
      <c r="G60" s="323"/>
      <c r="H60" s="187">
        <f t="shared" si="9"/>
        <v>0</v>
      </c>
    </row>
    <row r="61" spans="1:8" ht="24.95" customHeight="1">
      <c r="A61" s="83"/>
      <c r="B61" s="207" t="s">
        <v>323</v>
      </c>
      <c r="C61" s="188"/>
      <c r="D61" s="186"/>
      <c r="E61" s="43" t="s">
        <v>290</v>
      </c>
      <c r="F61" s="323"/>
      <c r="G61" s="323"/>
      <c r="H61" s="187" t="str">
        <f t="shared" si="7"/>
        <v/>
      </c>
    </row>
    <row r="62" spans="1:8" ht="24.95" customHeight="1">
      <c r="A62" s="83" t="s">
        <v>914</v>
      </c>
      <c r="B62" s="189" t="s">
        <v>324</v>
      </c>
      <c r="C62" s="190"/>
      <c r="D62" s="186" t="s">
        <v>312</v>
      </c>
      <c r="E62" s="43">
        <v>1</v>
      </c>
      <c r="F62" s="323"/>
      <c r="G62" s="323"/>
      <c r="H62" s="187">
        <f>(F62+G62)*E62</f>
        <v>0</v>
      </c>
    </row>
    <row r="63" spans="1:8" ht="24.95" customHeight="1">
      <c r="A63" s="83"/>
      <c r="B63" s="189"/>
      <c r="C63" s="190"/>
      <c r="D63" s="186"/>
      <c r="E63" s="43"/>
      <c r="F63" s="187"/>
      <c r="G63" s="187"/>
      <c r="H63" s="187"/>
    </row>
    <row r="64" spans="1:8" ht="24.95" customHeight="1">
      <c r="A64" s="199" t="s">
        <v>91</v>
      </c>
      <c r="B64" s="207" t="s">
        <v>325</v>
      </c>
      <c r="C64" s="185"/>
      <c r="D64" s="186"/>
      <c r="E64" s="43" t="s">
        <v>290</v>
      </c>
      <c r="F64" s="187"/>
      <c r="G64" s="187"/>
      <c r="H64" s="187" t="str">
        <f t="shared" si="7"/>
        <v/>
      </c>
    </row>
    <row r="65" spans="1:8" ht="24.95" customHeight="1">
      <c r="A65" s="83"/>
      <c r="B65" s="207" t="s">
        <v>326</v>
      </c>
      <c r="C65" s="188"/>
      <c r="D65" s="186"/>
      <c r="E65" s="43" t="s">
        <v>290</v>
      </c>
      <c r="F65" s="187"/>
      <c r="G65" s="187"/>
      <c r="H65" s="187" t="str">
        <f t="shared" si="7"/>
        <v/>
      </c>
    </row>
    <row r="66" spans="1:8" ht="24.95" customHeight="1">
      <c r="A66" s="83" t="s">
        <v>646</v>
      </c>
      <c r="B66" s="189" t="s">
        <v>327</v>
      </c>
      <c r="C66" s="190"/>
      <c r="D66" s="186" t="s">
        <v>19</v>
      </c>
      <c r="E66" s="43">
        <v>0</v>
      </c>
      <c r="F66" s="323"/>
      <c r="G66" s="323"/>
      <c r="H66" s="187">
        <f>(F66+G66)*E66</f>
        <v>0</v>
      </c>
    </row>
    <row r="67" spans="1:8" ht="24.95" customHeight="1">
      <c r="A67" s="83"/>
      <c r="B67" s="207" t="s">
        <v>328</v>
      </c>
      <c r="C67" s="188"/>
      <c r="D67" s="186"/>
      <c r="E67" s="43"/>
      <c r="F67" s="323"/>
      <c r="G67" s="323"/>
      <c r="H67" s="187"/>
    </row>
    <row r="68" spans="1:8" ht="24.95" customHeight="1">
      <c r="A68" s="83" t="s">
        <v>647</v>
      </c>
      <c r="B68" s="189" t="s">
        <v>329</v>
      </c>
      <c r="C68" s="190"/>
      <c r="D68" s="186" t="s">
        <v>312</v>
      </c>
      <c r="E68" s="43">
        <v>0</v>
      </c>
      <c r="F68" s="323"/>
      <c r="G68" s="323"/>
      <c r="H68" s="187">
        <f>(F68+G68)*E68</f>
        <v>0</v>
      </c>
    </row>
    <row r="69" spans="1:8" ht="24.95" customHeight="1">
      <c r="A69" s="83"/>
      <c r="B69" s="189"/>
      <c r="C69" s="190"/>
      <c r="D69" s="186"/>
      <c r="E69" s="43"/>
      <c r="F69" s="323"/>
      <c r="G69" s="323"/>
      <c r="H69" s="187"/>
    </row>
    <row r="70" spans="1:8" ht="24.95" customHeight="1">
      <c r="A70" s="199" t="s">
        <v>92</v>
      </c>
      <c r="B70" s="207" t="s">
        <v>330</v>
      </c>
      <c r="C70" s="185"/>
      <c r="D70" s="186"/>
      <c r="E70" s="43" t="s">
        <v>290</v>
      </c>
      <c r="F70" s="323"/>
      <c r="G70" s="323"/>
      <c r="H70" s="187" t="str">
        <f t="shared" si="7"/>
        <v/>
      </c>
    </row>
    <row r="71" spans="1:8" ht="24.95" customHeight="1">
      <c r="A71" s="83"/>
      <c r="B71" s="207" t="s">
        <v>331</v>
      </c>
      <c r="C71" s="188"/>
      <c r="D71" s="186"/>
      <c r="E71" s="43" t="s">
        <v>290</v>
      </c>
      <c r="F71" s="323"/>
      <c r="G71" s="323"/>
      <c r="H71" s="187" t="str">
        <f t="shared" si="7"/>
        <v/>
      </c>
    </row>
    <row r="72" spans="1:8" ht="24.95" customHeight="1">
      <c r="A72" s="83" t="s">
        <v>648</v>
      </c>
      <c r="B72" s="189" t="s">
        <v>332</v>
      </c>
      <c r="C72" s="190"/>
      <c r="D72" s="186" t="s">
        <v>333</v>
      </c>
      <c r="E72" s="43">
        <v>9.9999999999999992E-2</v>
      </c>
      <c r="F72" s="323"/>
      <c r="G72" s="323"/>
      <c r="H72" s="187">
        <f t="shared" ref="H72:H73" si="10">(F72+G72)*E72</f>
        <v>0</v>
      </c>
    </row>
    <row r="73" spans="1:8" ht="24.95" customHeight="1">
      <c r="A73" s="83" t="s">
        <v>649</v>
      </c>
      <c r="B73" s="189" t="s">
        <v>334</v>
      </c>
      <c r="C73" s="190"/>
      <c r="D73" s="186" t="s">
        <v>333</v>
      </c>
      <c r="E73" s="43">
        <v>6.9999999999999993E-2</v>
      </c>
      <c r="F73" s="323"/>
      <c r="G73" s="323"/>
      <c r="H73" s="187">
        <f t="shared" si="10"/>
        <v>0</v>
      </c>
    </row>
    <row r="74" spans="1:8" ht="24.95" customHeight="1">
      <c r="A74" s="83"/>
      <c r="B74" s="207" t="s">
        <v>335</v>
      </c>
      <c r="C74" s="188"/>
      <c r="D74" s="186"/>
      <c r="E74" s="43" t="s">
        <v>290</v>
      </c>
      <c r="F74" s="323"/>
      <c r="G74" s="323"/>
      <c r="H74" s="187" t="str">
        <f t="shared" si="7"/>
        <v/>
      </c>
    </row>
    <row r="75" spans="1:8" ht="24.95" customHeight="1">
      <c r="A75" s="83" t="s">
        <v>650</v>
      </c>
      <c r="B75" s="189" t="s">
        <v>336</v>
      </c>
      <c r="C75" s="190"/>
      <c r="D75" s="186" t="s">
        <v>333</v>
      </c>
      <c r="E75" s="43">
        <v>9.9999999999999992E-2</v>
      </c>
      <c r="F75" s="323"/>
      <c r="G75" s="323"/>
      <c r="H75" s="187">
        <f t="shared" ref="H75:H76" si="11">(F75+G75)*E75</f>
        <v>0</v>
      </c>
    </row>
    <row r="76" spans="1:8" ht="24.95" customHeight="1">
      <c r="A76" s="83" t="s">
        <v>651</v>
      </c>
      <c r="B76" s="189" t="s">
        <v>337</v>
      </c>
      <c r="C76" s="190"/>
      <c r="D76" s="186" t="s">
        <v>333</v>
      </c>
      <c r="E76" s="43">
        <v>0.15000000000000002</v>
      </c>
      <c r="F76" s="323"/>
      <c r="G76" s="323"/>
      <c r="H76" s="187">
        <f t="shared" si="11"/>
        <v>0</v>
      </c>
    </row>
    <row r="77" spans="1:8" ht="24.95" customHeight="1">
      <c r="A77" s="83"/>
      <c r="B77" s="189"/>
      <c r="C77" s="190"/>
      <c r="D77" s="186"/>
      <c r="E77" s="43"/>
      <c r="F77" s="187"/>
      <c r="G77" s="187"/>
      <c r="H77" s="187"/>
    </row>
    <row r="78" spans="1:8" ht="24.95" customHeight="1">
      <c r="A78" s="199" t="s">
        <v>97</v>
      </c>
      <c r="B78" s="207" t="s">
        <v>338</v>
      </c>
      <c r="C78" s="185"/>
      <c r="D78" s="186"/>
      <c r="E78" s="43" t="s">
        <v>290</v>
      </c>
      <c r="F78" s="187"/>
      <c r="G78" s="187"/>
      <c r="H78" s="187" t="str">
        <f t="shared" si="7"/>
        <v/>
      </c>
    </row>
    <row r="79" spans="1:8" ht="24.95" customHeight="1">
      <c r="A79" s="83"/>
      <c r="B79" s="207" t="s">
        <v>339</v>
      </c>
      <c r="C79" s="188"/>
      <c r="D79" s="186"/>
      <c r="E79" s="43" t="s">
        <v>290</v>
      </c>
      <c r="F79" s="187"/>
      <c r="G79" s="187"/>
      <c r="H79" s="187" t="str">
        <f t="shared" si="7"/>
        <v/>
      </c>
    </row>
    <row r="80" spans="1:8" ht="24.95" customHeight="1">
      <c r="A80" s="83" t="s">
        <v>652</v>
      </c>
      <c r="B80" s="189" t="s">
        <v>340</v>
      </c>
      <c r="C80" s="190"/>
      <c r="D80" s="186" t="s">
        <v>20</v>
      </c>
      <c r="E80" s="43">
        <v>1</v>
      </c>
      <c r="F80" s="323"/>
      <c r="G80" s="323"/>
      <c r="H80" s="187">
        <f t="shared" ref="H80:H83" si="12">(F80+G80)*E80</f>
        <v>0</v>
      </c>
    </row>
    <row r="81" spans="1:8" ht="24.95" customHeight="1">
      <c r="A81" s="83" t="s">
        <v>653</v>
      </c>
      <c r="B81" s="189" t="s">
        <v>341</v>
      </c>
      <c r="C81" s="190"/>
      <c r="D81" s="186" t="s">
        <v>19</v>
      </c>
      <c r="E81" s="43">
        <v>0</v>
      </c>
      <c r="F81" s="323"/>
      <c r="G81" s="323"/>
      <c r="H81" s="187">
        <f t="shared" si="12"/>
        <v>0</v>
      </c>
    </row>
    <row r="82" spans="1:8" ht="24.95" customHeight="1">
      <c r="A82" s="83" t="s">
        <v>654</v>
      </c>
      <c r="B82" s="189" t="s">
        <v>342</v>
      </c>
      <c r="C82" s="190"/>
      <c r="D82" s="186" t="s">
        <v>19</v>
      </c>
      <c r="E82" s="43">
        <v>10</v>
      </c>
      <c r="F82" s="323"/>
      <c r="G82" s="323"/>
      <c r="H82" s="187">
        <f t="shared" si="12"/>
        <v>0</v>
      </c>
    </row>
    <row r="83" spans="1:8" ht="24.95" customHeight="1">
      <c r="A83" s="83" t="s">
        <v>655</v>
      </c>
      <c r="B83" s="189" t="s">
        <v>343</v>
      </c>
      <c r="C83" s="190"/>
      <c r="D83" s="186" t="s">
        <v>19</v>
      </c>
      <c r="E83" s="43">
        <v>44</v>
      </c>
      <c r="F83" s="323"/>
      <c r="G83" s="323"/>
      <c r="H83" s="187">
        <f t="shared" si="12"/>
        <v>0</v>
      </c>
    </row>
    <row r="84" spans="1:8" ht="24.95" customHeight="1">
      <c r="A84" s="83"/>
      <c r="B84" s="189"/>
      <c r="C84" s="190"/>
      <c r="D84" s="186"/>
      <c r="E84" s="43"/>
      <c r="F84" s="187"/>
      <c r="G84" s="187"/>
      <c r="H84" s="187"/>
    </row>
    <row r="85" spans="1:8" ht="24.95" customHeight="1">
      <c r="A85" s="199" t="s">
        <v>98</v>
      </c>
      <c r="B85" s="207" t="s">
        <v>344</v>
      </c>
      <c r="C85" s="185"/>
      <c r="D85" s="186"/>
      <c r="E85" s="43" t="s">
        <v>290</v>
      </c>
      <c r="F85" s="187"/>
      <c r="G85" s="187"/>
      <c r="H85" s="187" t="str">
        <f t="shared" si="7"/>
        <v/>
      </c>
    </row>
    <row r="86" spans="1:8" ht="24.95" customHeight="1">
      <c r="A86" s="83" t="s">
        <v>656</v>
      </c>
      <c r="B86" s="189" t="s">
        <v>345</v>
      </c>
      <c r="C86" s="190"/>
      <c r="D86" s="186" t="s">
        <v>8</v>
      </c>
      <c r="E86" s="43">
        <v>25</v>
      </c>
      <c r="F86" s="323"/>
      <c r="G86" s="323"/>
      <c r="H86" s="187">
        <f>(F86+G86)*E86</f>
        <v>0</v>
      </c>
    </row>
    <row r="87" spans="1:8" ht="24.95" customHeight="1">
      <c r="A87" s="83"/>
      <c r="B87" s="207" t="s">
        <v>346</v>
      </c>
      <c r="C87" s="188"/>
      <c r="D87" s="186"/>
      <c r="E87" s="43" t="s">
        <v>290</v>
      </c>
      <c r="F87" s="323"/>
      <c r="G87" s="323"/>
      <c r="H87" s="187" t="str">
        <f t="shared" ref="H87:H98" si="13">IF(E87="","",E87*F87)</f>
        <v/>
      </c>
    </row>
    <row r="88" spans="1:8" ht="24.95" customHeight="1">
      <c r="A88" s="83" t="s">
        <v>657</v>
      </c>
      <c r="B88" s="189" t="s">
        <v>347</v>
      </c>
      <c r="C88" s="190"/>
      <c r="D88" s="186" t="s">
        <v>8</v>
      </c>
      <c r="E88" s="43">
        <v>0</v>
      </c>
      <c r="F88" s="323"/>
      <c r="G88" s="323"/>
      <c r="H88" s="187">
        <f>(F88+G88)*E88</f>
        <v>0</v>
      </c>
    </row>
    <row r="89" spans="1:8" ht="24.95" customHeight="1">
      <c r="A89" s="83"/>
      <c r="B89" s="207" t="s">
        <v>348</v>
      </c>
      <c r="C89" s="188"/>
      <c r="D89" s="186"/>
      <c r="E89" s="43" t="s">
        <v>290</v>
      </c>
      <c r="F89" s="323"/>
      <c r="G89" s="323"/>
      <c r="H89" s="187" t="str">
        <f t="shared" si="13"/>
        <v/>
      </c>
    </row>
    <row r="90" spans="1:8" ht="24.95" customHeight="1">
      <c r="A90" s="83" t="s">
        <v>658</v>
      </c>
      <c r="B90" s="189" t="s">
        <v>349</v>
      </c>
      <c r="C90" s="190"/>
      <c r="D90" s="186" t="s">
        <v>8</v>
      </c>
      <c r="E90" s="43">
        <v>5</v>
      </c>
      <c r="F90" s="323"/>
      <c r="G90" s="323"/>
      <c r="H90" s="187">
        <f>(F90+G90)*E90</f>
        <v>0</v>
      </c>
    </row>
    <row r="91" spans="1:8" ht="24.95" customHeight="1">
      <c r="A91" s="83" t="s">
        <v>659</v>
      </c>
      <c r="B91" s="189" t="s">
        <v>350</v>
      </c>
      <c r="C91" s="190"/>
      <c r="D91" s="186" t="s">
        <v>8</v>
      </c>
      <c r="E91" s="43">
        <v>114</v>
      </c>
      <c r="F91" s="323"/>
      <c r="G91" s="323"/>
      <c r="H91" s="187">
        <f>(F91+G91)*E91</f>
        <v>0</v>
      </c>
    </row>
    <row r="92" spans="1:8" ht="24.95" customHeight="1">
      <c r="A92" s="83"/>
      <c r="B92" s="207" t="s">
        <v>351</v>
      </c>
      <c r="C92" s="188"/>
      <c r="D92" s="186"/>
      <c r="E92" s="43" t="s">
        <v>290</v>
      </c>
      <c r="F92" s="323"/>
      <c r="G92" s="323"/>
      <c r="H92" s="187" t="str">
        <f t="shared" si="13"/>
        <v/>
      </c>
    </row>
    <row r="93" spans="1:8" ht="24.95" customHeight="1">
      <c r="A93" s="83" t="s">
        <v>660</v>
      </c>
      <c r="B93" s="189" t="s">
        <v>352</v>
      </c>
      <c r="C93" s="190"/>
      <c r="D93" s="186" t="s">
        <v>8</v>
      </c>
      <c r="E93" s="43">
        <v>0</v>
      </c>
      <c r="F93" s="323"/>
      <c r="G93" s="323"/>
      <c r="H93" s="187">
        <f>(F93+G93)*E93</f>
        <v>0</v>
      </c>
    </row>
    <row r="94" spans="1:8" ht="24.95" customHeight="1">
      <c r="A94" s="83"/>
      <c r="B94" s="207" t="s">
        <v>1028</v>
      </c>
      <c r="C94" s="188"/>
      <c r="D94" s="186"/>
      <c r="E94" s="43" t="s">
        <v>290</v>
      </c>
      <c r="F94" s="323"/>
      <c r="G94" s="323"/>
      <c r="H94" s="187" t="str">
        <f t="shared" si="13"/>
        <v/>
      </c>
    </row>
    <row r="95" spans="1:8" ht="24.95" customHeight="1">
      <c r="A95" s="83" t="s">
        <v>661</v>
      </c>
      <c r="B95" s="189" t="s">
        <v>353</v>
      </c>
      <c r="C95" s="190"/>
      <c r="D95" s="186" t="s">
        <v>312</v>
      </c>
      <c r="E95" s="43">
        <v>0</v>
      </c>
      <c r="F95" s="323"/>
      <c r="G95" s="323"/>
      <c r="H95" s="187">
        <f>(F95+G95)*E95</f>
        <v>0</v>
      </c>
    </row>
    <row r="96" spans="1:8" ht="24.95" customHeight="1">
      <c r="A96" s="83"/>
      <c r="B96" s="189"/>
      <c r="C96" s="190"/>
      <c r="D96" s="186"/>
      <c r="E96" s="43"/>
      <c r="F96" s="187"/>
      <c r="G96" s="187"/>
      <c r="H96" s="187"/>
    </row>
    <row r="97" spans="1:8" ht="24.95" customHeight="1">
      <c r="A97" s="199" t="s">
        <v>99</v>
      </c>
      <c r="B97" s="207" t="s">
        <v>354</v>
      </c>
      <c r="C97" s="185"/>
      <c r="D97" s="186"/>
      <c r="E97" s="43" t="s">
        <v>290</v>
      </c>
      <c r="F97" s="187"/>
      <c r="G97" s="187"/>
      <c r="H97" s="187" t="str">
        <f t="shared" si="13"/>
        <v/>
      </c>
    </row>
    <row r="98" spans="1:8" ht="24.75" customHeight="1">
      <c r="A98" s="83"/>
      <c r="B98" s="207" t="s">
        <v>1064</v>
      </c>
      <c r="C98" s="188"/>
      <c r="D98" s="186"/>
      <c r="E98" s="43" t="s">
        <v>290</v>
      </c>
      <c r="F98" s="187"/>
      <c r="G98" s="187"/>
      <c r="H98" s="187" t="str">
        <f t="shared" si="13"/>
        <v/>
      </c>
    </row>
    <row r="99" spans="1:8" ht="24.95" customHeight="1">
      <c r="A99" s="83" t="s">
        <v>662</v>
      </c>
      <c r="B99" s="189" t="s">
        <v>356</v>
      </c>
      <c r="C99" s="190"/>
      <c r="D99" s="186" t="s">
        <v>19</v>
      </c>
      <c r="E99" s="43">
        <v>12</v>
      </c>
      <c r="F99" s="323"/>
      <c r="G99" s="323"/>
      <c r="H99" s="187">
        <f>(F99+G99)*E99</f>
        <v>0</v>
      </c>
    </row>
    <row r="100" spans="1:8" ht="24.95" customHeight="1">
      <c r="A100" s="83"/>
      <c r="B100" s="189"/>
      <c r="C100" s="190"/>
      <c r="D100" s="186"/>
      <c r="E100" s="43"/>
      <c r="F100" s="187"/>
      <c r="G100" s="187"/>
      <c r="H100" s="187"/>
    </row>
    <row r="101" spans="1:8" ht="24.95" customHeight="1">
      <c r="A101" s="200">
        <v>6.2</v>
      </c>
      <c r="B101" s="207" t="s">
        <v>357</v>
      </c>
      <c r="C101" s="185"/>
      <c r="D101" s="186"/>
      <c r="E101" s="43"/>
      <c r="F101" s="192"/>
      <c r="G101" s="192"/>
      <c r="H101" s="192"/>
    </row>
    <row r="102" spans="1:8" ht="24.95" customHeight="1">
      <c r="A102" s="200" t="s">
        <v>663</v>
      </c>
      <c r="B102" s="207" t="s">
        <v>316</v>
      </c>
      <c r="C102" s="185"/>
      <c r="D102" s="186"/>
      <c r="E102" s="43"/>
      <c r="F102" s="192"/>
      <c r="G102" s="192"/>
      <c r="H102" s="192"/>
    </row>
    <row r="103" spans="1:8" ht="24.95" customHeight="1">
      <c r="A103" s="201"/>
      <c r="B103" s="207" t="s">
        <v>358</v>
      </c>
      <c r="C103" s="188"/>
      <c r="D103" s="186"/>
      <c r="E103" s="43"/>
      <c r="F103" s="192"/>
      <c r="G103" s="192"/>
      <c r="H103" s="192"/>
    </row>
    <row r="104" spans="1:8" ht="24.95" customHeight="1">
      <c r="A104" s="201" t="s">
        <v>664</v>
      </c>
      <c r="B104" s="189" t="s">
        <v>359</v>
      </c>
      <c r="C104" s="190"/>
      <c r="D104" s="186" t="s">
        <v>19</v>
      </c>
      <c r="E104" s="43">
        <v>0.1</v>
      </c>
      <c r="F104" s="323"/>
      <c r="G104" s="323"/>
      <c r="H104" s="187">
        <f>(F104+G104)*E104</f>
        <v>0</v>
      </c>
    </row>
    <row r="105" spans="1:8" ht="24.95" customHeight="1">
      <c r="A105" s="201"/>
      <c r="B105" s="189"/>
      <c r="C105" s="190"/>
      <c r="D105" s="186"/>
      <c r="E105" s="43"/>
      <c r="F105" s="187"/>
      <c r="G105" s="187"/>
      <c r="H105" s="187"/>
    </row>
    <row r="106" spans="1:8" ht="24.95" customHeight="1">
      <c r="A106" s="200" t="s">
        <v>665</v>
      </c>
      <c r="B106" s="207" t="s">
        <v>319</v>
      </c>
      <c r="C106" s="185"/>
      <c r="D106" s="186"/>
      <c r="E106" s="43"/>
      <c r="F106" s="192"/>
      <c r="G106" s="192"/>
      <c r="H106" s="192"/>
    </row>
    <row r="107" spans="1:8" ht="24.95" customHeight="1">
      <c r="A107" s="201"/>
      <c r="B107" s="207" t="s">
        <v>360</v>
      </c>
      <c r="C107" s="188"/>
      <c r="D107" s="186"/>
      <c r="E107" s="43" t="s">
        <v>290</v>
      </c>
      <c r="F107" s="187"/>
      <c r="G107" s="187"/>
      <c r="H107" s="187" t="str">
        <f t="shared" ref="H107:H116" si="14">IF(E107="","",E107*F107)</f>
        <v/>
      </c>
    </row>
    <row r="108" spans="1:8" ht="24.95" customHeight="1">
      <c r="A108" s="201" t="s">
        <v>666</v>
      </c>
      <c r="B108" s="189" t="s">
        <v>361</v>
      </c>
      <c r="C108" s="190"/>
      <c r="D108" s="186" t="s">
        <v>20</v>
      </c>
      <c r="E108" s="43">
        <v>2</v>
      </c>
      <c r="F108" s="323"/>
      <c r="G108" s="323"/>
      <c r="H108" s="187">
        <f>(F108+G108)*E108</f>
        <v>0</v>
      </c>
    </row>
    <row r="109" spans="1:8" ht="24.95" customHeight="1">
      <c r="A109" s="201" t="s">
        <v>667</v>
      </c>
      <c r="B109" s="189" t="s">
        <v>362</v>
      </c>
      <c r="C109" s="190"/>
      <c r="D109" s="186" t="s">
        <v>20</v>
      </c>
      <c r="E109" s="43">
        <v>0</v>
      </c>
      <c r="F109" s="323"/>
      <c r="G109" s="323"/>
      <c r="H109" s="187">
        <f t="shared" ref="H109:H112" si="15">(F109+G109)*E109</f>
        <v>0</v>
      </c>
    </row>
    <row r="110" spans="1:8" ht="24.95" customHeight="1">
      <c r="A110" s="201" t="s">
        <v>668</v>
      </c>
      <c r="B110" s="189" t="s">
        <v>363</v>
      </c>
      <c r="C110" s="190"/>
      <c r="D110" s="186" t="s">
        <v>20</v>
      </c>
      <c r="E110" s="43">
        <v>0</v>
      </c>
      <c r="F110" s="323"/>
      <c r="G110" s="323"/>
      <c r="H110" s="187">
        <f t="shared" si="15"/>
        <v>0</v>
      </c>
    </row>
    <row r="111" spans="1:8" ht="24.95" customHeight="1">
      <c r="A111" s="201" t="s">
        <v>669</v>
      </c>
      <c r="B111" s="189" t="s">
        <v>364</v>
      </c>
      <c r="C111" s="190"/>
      <c r="D111" s="186" t="s">
        <v>20</v>
      </c>
      <c r="E111" s="43">
        <v>0</v>
      </c>
      <c r="F111" s="323"/>
      <c r="G111" s="323"/>
      <c r="H111" s="187">
        <f t="shared" si="15"/>
        <v>0</v>
      </c>
    </row>
    <row r="112" spans="1:8" ht="24.95" customHeight="1">
      <c r="A112" s="201" t="s">
        <v>670</v>
      </c>
      <c r="B112" s="189" t="s">
        <v>365</v>
      </c>
      <c r="C112" s="190"/>
      <c r="D112" s="186" t="s">
        <v>20</v>
      </c>
      <c r="E112" s="43">
        <v>3</v>
      </c>
      <c r="F112" s="323"/>
      <c r="G112" s="323"/>
      <c r="H112" s="187">
        <f t="shared" si="15"/>
        <v>0</v>
      </c>
    </row>
    <row r="113" spans="1:8" ht="24.95" customHeight="1">
      <c r="A113" s="201"/>
      <c r="B113" s="207" t="s">
        <v>366</v>
      </c>
      <c r="C113" s="188"/>
      <c r="D113" s="186"/>
      <c r="E113" s="43" t="s">
        <v>290</v>
      </c>
      <c r="F113" s="323"/>
      <c r="G113" s="323"/>
      <c r="H113" s="187" t="str">
        <f t="shared" si="14"/>
        <v/>
      </c>
    </row>
    <row r="114" spans="1:8" ht="24.95" customHeight="1">
      <c r="A114" s="201" t="s">
        <v>671</v>
      </c>
      <c r="B114" s="189" t="s">
        <v>367</v>
      </c>
      <c r="C114" s="190"/>
      <c r="D114" s="186" t="s">
        <v>20</v>
      </c>
      <c r="E114" s="43">
        <v>6</v>
      </c>
      <c r="F114" s="323"/>
      <c r="G114" s="323"/>
      <c r="H114" s="187">
        <f t="shared" ref="H114:H115" si="16">(F114+G114)*E114</f>
        <v>0</v>
      </c>
    </row>
    <row r="115" spans="1:8" ht="24.95" customHeight="1">
      <c r="A115" s="201" t="s">
        <v>672</v>
      </c>
      <c r="B115" s="189" t="s">
        <v>368</v>
      </c>
      <c r="C115" s="190"/>
      <c r="D115" s="186" t="s">
        <v>20</v>
      </c>
      <c r="E115" s="43">
        <v>0</v>
      </c>
      <c r="F115" s="323"/>
      <c r="G115" s="323"/>
      <c r="H115" s="187">
        <f t="shared" si="16"/>
        <v>0</v>
      </c>
    </row>
    <row r="116" spans="1:8" ht="24.95" customHeight="1">
      <c r="A116" s="201"/>
      <c r="B116" s="207" t="s">
        <v>369</v>
      </c>
      <c r="C116" s="188"/>
      <c r="D116" s="186"/>
      <c r="E116" s="43" t="s">
        <v>290</v>
      </c>
      <c r="F116" s="323"/>
      <c r="G116" s="323"/>
      <c r="H116" s="187" t="str">
        <f t="shared" si="14"/>
        <v/>
      </c>
    </row>
    <row r="117" spans="1:8" ht="24.95" customHeight="1">
      <c r="A117" s="201" t="s">
        <v>673</v>
      </c>
      <c r="B117" s="189" t="s">
        <v>370</v>
      </c>
      <c r="C117" s="190"/>
      <c r="D117" s="186" t="s">
        <v>19</v>
      </c>
      <c r="E117" s="43">
        <v>1</v>
      </c>
      <c r="F117" s="323"/>
      <c r="G117" s="323"/>
      <c r="H117" s="187">
        <f>(F117+G117)*E117</f>
        <v>0</v>
      </c>
    </row>
    <row r="118" spans="1:8" ht="24.95" customHeight="1">
      <c r="A118" s="201"/>
      <c r="B118" s="207" t="s">
        <v>371</v>
      </c>
      <c r="C118" s="188"/>
      <c r="D118" s="186"/>
      <c r="E118" s="43" t="s">
        <v>290</v>
      </c>
      <c r="F118" s="323"/>
      <c r="G118" s="323"/>
      <c r="H118" s="187" t="str">
        <f t="shared" ref="H118:H147" si="17">IF(E118="","",E118*F118)</f>
        <v/>
      </c>
    </row>
    <row r="119" spans="1:8" ht="24.95" customHeight="1">
      <c r="A119" s="201" t="s">
        <v>674</v>
      </c>
      <c r="B119" s="189" t="s">
        <v>324</v>
      </c>
      <c r="C119" s="190"/>
      <c r="D119" s="186" t="s">
        <v>312</v>
      </c>
      <c r="E119" s="43">
        <v>2</v>
      </c>
      <c r="F119" s="323"/>
      <c r="G119" s="323"/>
      <c r="H119" s="187">
        <f>(F119+G119)*E119</f>
        <v>0</v>
      </c>
    </row>
    <row r="120" spans="1:8" ht="24.95" customHeight="1">
      <c r="A120" s="201"/>
      <c r="B120" s="207" t="s">
        <v>372</v>
      </c>
      <c r="C120" s="188"/>
      <c r="D120" s="186"/>
      <c r="E120" s="43" t="s">
        <v>290</v>
      </c>
      <c r="F120" s="187"/>
      <c r="G120" s="187"/>
      <c r="H120" s="187" t="str">
        <f t="shared" si="17"/>
        <v/>
      </c>
    </row>
    <row r="121" spans="1:8" ht="24.95" customHeight="1">
      <c r="A121" s="201"/>
      <c r="B121" s="207" t="s">
        <v>373</v>
      </c>
      <c r="C121" s="188"/>
      <c r="D121" s="186"/>
      <c r="E121" s="43" t="s">
        <v>290</v>
      </c>
      <c r="F121" s="187"/>
      <c r="G121" s="187"/>
      <c r="H121" s="187" t="str">
        <f t="shared" si="17"/>
        <v/>
      </c>
    </row>
    <row r="122" spans="1:8" ht="24.95" customHeight="1">
      <c r="A122" s="201" t="s">
        <v>675</v>
      </c>
      <c r="B122" s="189" t="s">
        <v>1029</v>
      </c>
      <c r="C122" s="190"/>
      <c r="D122" s="186" t="s">
        <v>19</v>
      </c>
      <c r="E122" s="43">
        <v>32</v>
      </c>
      <c r="F122" s="323"/>
      <c r="G122" s="323"/>
      <c r="H122" s="187">
        <f t="shared" ref="H122:H123" si="18">(F122+G122)*E122</f>
        <v>0</v>
      </c>
    </row>
    <row r="123" spans="1:8" ht="24.95" customHeight="1">
      <c r="A123" s="201" t="s">
        <v>676</v>
      </c>
      <c r="B123" s="189" t="s">
        <v>1030</v>
      </c>
      <c r="C123" s="190"/>
      <c r="D123" s="186" t="s">
        <v>19</v>
      </c>
      <c r="E123" s="43">
        <v>7</v>
      </c>
      <c r="F123" s="323"/>
      <c r="G123" s="323"/>
      <c r="H123" s="187">
        <f t="shared" si="18"/>
        <v>0</v>
      </c>
    </row>
    <row r="124" spans="1:8" ht="24.95" customHeight="1">
      <c r="A124" s="201"/>
      <c r="B124" s="207" t="s">
        <v>915</v>
      </c>
      <c r="C124" s="188"/>
      <c r="D124" s="186"/>
      <c r="E124" s="43" t="s">
        <v>290</v>
      </c>
      <c r="F124" s="323"/>
      <c r="G124" s="323"/>
      <c r="H124" s="187" t="str">
        <f t="shared" si="17"/>
        <v/>
      </c>
    </row>
    <row r="125" spans="1:8" ht="24.95" customHeight="1">
      <c r="A125" s="201" t="s">
        <v>677</v>
      </c>
      <c r="B125" s="189" t="s">
        <v>1030</v>
      </c>
      <c r="C125" s="190"/>
      <c r="D125" s="186" t="s">
        <v>19</v>
      </c>
      <c r="E125" s="43">
        <v>0</v>
      </c>
      <c r="F125" s="323"/>
      <c r="G125" s="323"/>
      <c r="H125" s="187">
        <f t="shared" si="17"/>
        <v>0</v>
      </c>
    </row>
    <row r="126" spans="1:8" ht="51.75" customHeight="1">
      <c r="A126" s="201"/>
      <c r="B126" s="207" t="s">
        <v>997</v>
      </c>
      <c r="C126" s="188"/>
      <c r="D126" s="186"/>
      <c r="E126" s="43" t="s">
        <v>290</v>
      </c>
      <c r="F126" s="323"/>
      <c r="G126" s="323"/>
      <c r="H126" s="187" t="str">
        <f t="shared" si="17"/>
        <v/>
      </c>
    </row>
    <row r="127" spans="1:8" ht="24.95" customHeight="1">
      <c r="A127" s="201" t="s">
        <v>678</v>
      </c>
      <c r="B127" s="189" t="s">
        <v>1031</v>
      </c>
      <c r="C127" s="190"/>
      <c r="D127" s="186" t="s">
        <v>19</v>
      </c>
      <c r="E127" s="43">
        <v>0</v>
      </c>
      <c r="F127" s="323"/>
      <c r="G127" s="323"/>
      <c r="H127" s="187">
        <f t="shared" ref="H127:H128" si="19">(F127+G127)*E127</f>
        <v>0</v>
      </c>
    </row>
    <row r="128" spans="1:8" ht="24.95" customHeight="1">
      <c r="A128" s="201" t="s">
        <v>679</v>
      </c>
      <c r="B128" s="189" t="s">
        <v>1032</v>
      </c>
      <c r="C128" s="190"/>
      <c r="D128" s="186" t="s">
        <v>19</v>
      </c>
      <c r="E128" s="43">
        <v>60</v>
      </c>
      <c r="F128" s="323"/>
      <c r="G128" s="323"/>
      <c r="H128" s="187">
        <f t="shared" si="19"/>
        <v>0</v>
      </c>
    </row>
    <row r="129" spans="1:8" ht="24.95" customHeight="1">
      <c r="A129" s="201"/>
      <c r="B129" s="189"/>
      <c r="C129" s="190"/>
      <c r="D129" s="186"/>
      <c r="E129" s="43"/>
      <c r="F129" s="187"/>
      <c r="G129" s="187"/>
      <c r="H129" s="187"/>
    </row>
    <row r="130" spans="1:8" ht="24.95" customHeight="1">
      <c r="A130" s="200" t="s">
        <v>680</v>
      </c>
      <c r="B130" s="207" t="s">
        <v>325</v>
      </c>
      <c r="C130" s="185"/>
      <c r="D130" s="186"/>
      <c r="E130" s="43" t="s">
        <v>290</v>
      </c>
      <c r="F130" s="187"/>
      <c r="G130" s="187"/>
      <c r="H130" s="187" t="str">
        <f t="shared" si="17"/>
        <v/>
      </c>
    </row>
    <row r="131" spans="1:8" ht="24.95" customHeight="1">
      <c r="A131" s="201"/>
      <c r="B131" s="207" t="s">
        <v>326</v>
      </c>
      <c r="C131" s="188"/>
      <c r="D131" s="186"/>
      <c r="E131" s="43" t="s">
        <v>290</v>
      </c>
      <c r="F131" s="187"/>
      <c r="G131" s="187"/>
      <c r="H131" s="187" t="str">
        <f t="shared" si="17"/>
        <v/>
      </c>
    </row>
    <row r="132" spans="1:8" ht="24.95" customHeight="1">
      <c r="A132" s="201" t="s">
        <v>681</v>
      </c>
      <c r="B132" s="189" t="s">
        <v>1033</v>
      </c>
      <c r="C132" s="190"/>
      <c r="D132" s="186" t="s">
        <v>19</v>
      </c>
      <c r="E132" s="43">
        <v>0</v>
      </c>
      <c r="F132" s="323"/>
      <c r="G132" s="323"/>
      <c r="H132" s="187">
        <f t="shared" ref="H132:H134" si="20">(F132+G132)*E132</f>
        <v>0</v>
      </c>
    </row>
    <row r="133" spans="1:8" ht="24.95" customHeight="1">
      <c r="A133" s="201" t="s">
        <v>682</v>
      </c>
      <c r="B133" s="189" t="s">
        <v>365</v>
      </c>
      <c r="C133" s="190"/>
      <c r="D133" s="186" t="s">
        <v>19</v>
      </c>
      <c r="E133" s="43">
        <v>21</v>
      </c>
      <c r="F133" s="323"/>
      <c r="G133" s="323"/>
      <c r="H133" s="187">
        <f t="shared" si="20"/>
        <v>0</v>
      </c>
    </row>
    <row r="134" spans="1:8" ht="24.95" customHeight="1">
      <c r="A134" s="201" t="s">
        <v>683</v>
      </c>
      <c r="B134" s="189" t="s">
        <v>374</v>
      </c>
      <c r="C134" s="190"/>
      <c r="D134" s="186" t="s">
        <v>8</v>
      </c>
      <c r="E134" s="43">
        <v>24</v>
      </c>
      <c r="F134" s="323"/>
      <c r="G134" s="323"/>
      <c r="H134" s="187">
        <f t="shared" si="20"/>
        <v>0</v>
      </c>
    </row>
    <row r="135" spans="1:8" ht="24.95" customHeight="1">
      <c r="A135" s="201"/>
      <c r="B135" s="207" t="s">
        <v>375</v>
      </c>
      <c r="C135" s="188"/>
      <c r="D135" s="186"/>
      <c r="E135" s="43" t="s">
        <v>290</v>
      </c>
      <c r="F135" s="323"/>
      <c r="G135" s="323"/>
      <c r="H135" s="187" t="str">
        <f t="shared" si="17"/>
        <v/>
      </c>
    </row>
    <row r="136" spans="1:8" ht="24.95" customHeight="1">
      <c r="A136" s="201" t="s">
        <v>684</v>
      </c>
      <c r="B136" s="189" t="s">
        <v>376</v>
      </c>
      <c r="C136" s="190"/>
      <c r="D136" s="186" t="s">
        <v>8</v>
      </c>
      <c r="E136" s="43">
        <v>24</v>
      </c>
      <c r="F136" s="323"/>
      <c r="G136" s="323"/>
      <c r="H136" s="187">
        <f>(F136+G136)*E136</f>
        <v>0</v>
      </c>
    </row>
    <row r="137" spans="1:8" ht="24.95" customHeight="1">
      <c r="A137" s="201"/>
      <c r="B137" s="189"/>
      <c r="C137" s="190"/>
      <c r="D137" s="186"/>
      <c r="E137" s="43"/>
      <c r="F137" s="323"/>
      <c r="G137" s="323"/>
      <c r="H137" s="187"/>
    </row>
    <row r="138" spans="1:8" ht="24.95" customHeight="1">
      <c r="A138" s="200" t="s">
        <v>685</v>
      </c>
      <c r="B138" s="207" t="s">
        <v>377</v>
      </c>
      <c r="C138" s="185"/>
      <c r="D138" s="186"/>
      <c r="E138" s="43" t="s">
        <v>290</v>
      </c>
      <c r="F138" s="323"/>
      <c r="G138" s="323"/>
      <c r="H138" s="187" t="str">
        <f t="shared" si="17"/>
        <v/>
      </c>
    </row>
    <row r="139" spans="1:8" ht="24.95" customHeight="1">
      <c r="A139" s="201"/>
      <c r="B139" s="207" t="s">
        <v>378</v>
      </c>
      <c r="C139" s="188"/>
      <c r="D139" s="186"/>
      <c r="E139" s="43" t="s">
        <v>290</v>
      </c>
      <c r="F139" s="323"/>
      <c r="G139" s="323"/>
      <c r="H139" s="187" t="str">
        <f t="shared" si="17"/>
        <v/>
      </c>
    </row>
    <row r="140" spans="1:8" ht="24.95" customHeight="1">
      <c r="A140" s="201" t="s">
        <v>686</v>
      </c>
      <c r="B140" s="189" t="s">
        <v>379</v>
      </c>
      <c r="C140" s="190"/>
      <c r="D140" s="186" t="s">
        <v>19</v>
      </c>
      <c r="E140" s="43">
        <v>0</v>
      </c>
      <c r="F140" s="323"/>
      <c r="G140" s="323"/>
      <c r="H140" s="187">
        <f>(F140+G140)*E140</f>
        <v>0</v>
      </c>
    </row>
    <row r="141" spans="1:8" ht="24.95" customHeight="1">
      <c r="A141" s="201"/>
      <c r="B141" s="189"/>
      <c r="C141" s="190"/>
      <c r="D141" s="186"/>
      <c r="E141" s="43"/>
      <c r="F141" s="187"/>
      <c r="G141" s="187"/>
      <c r="H141" s="187"/>
    </row>
    <row r="142" spans="1:8" ht="24.95" customHeight="1">
      <c r="A142" s="200" t="s">
        <v>687</v>
      </c>
      <c r="B142" s="207" t="s">
        <v>380</v>
      </c>
      <c r="C142" s="185"/>
      <c r="D142" s="186"/>
      <c r="E142" s="43" t="s">
        <v>290</v>
      </c>
      <c r="F142" s="187"/>
      <c r="G142" s="187"/>
      <c r="H142" s="187" t="str">
        <f t="shared" si="17"/>
        <v/>
      </c>
    </row>
    <row r="143" spans="1:8" ht="24.95" customHeight="1">
      <c r="A143" s="201"/>
      <c r="B143" s="207" t="s">
        <v>381</v>
      </c>
      <c r="C143" s="188"/>
      <c r="D143" s="186"/>
      <c r="E143" s="43" t="s">
        <v>290</v>
      </c>
      <c r="F143" s="187"/>
      <c r="G143" s="187"/>
      <c r="H143" s="187" t="str">
        <f t="shared" si="17"/>
        <v/>
      </c>
    </row>
    <row r="144" spans="1:8" ht="24.95" customHeight="1">
      <c r="A144" s="201" t="s">
        <v>688</v>
      </c>
      <c r="B144" s="189" t="s">
        <v>1034</v>
      </c>
      <c r="C144" s="190"/>
      <c r="D144" s="186" t="s">
        <v>19</v>
      </c>
      <c r="E144" s="43">
        <v>0</v>
      </c>
      <c r="F144" s="323"/>
      <c r="G144" s="323"/>
      <c r="H144" s="187">
        <f>(F144+G144)*E144</f>
        <v>0</v>
      </c>
    </row>
    <row r="145" spans="1:8" ht="24.95" customHeight="1">
      <c r="A145" s="201"/>
      <c r="B145" s="189"/>
      <c r="C145" s="190"/>
      <c r="D145" s="186"/>
      <c r="E145" s="43"/>
      <c r="F145" s="187"/>
      <c r="G145" s="187"/>
      <c r="H145" s="187"/>
    </row>
    <row r="146" spans="1:8" ht="24.95" customHeight="1">
      <c r="A146" s="200" t="s">
        <v>689</v>
      </c>
      <c r="B146" s="207" t="s">
        <v>382</v>
      </c>
      <c r="C146" s="185"/>
      <c r="D146" s="186"/>
      <c r="E146" s="43" t="s">
        <v>290</v>
      </c>
      <c r="F146" s="187"/>
      <c r="G146" s="187"/>
      <c r="H146" s="187" t="str">
        <f t="shared" si="17"/>
        <v/>
      </c>
    </row>
    <row r="147" spans="1:8" ht="32.25" customHeight="1">
      <c r="A147" s="201"/>
      <c r="B147" s="207" t="s">
        <v>1035</v>
      </c>
      <c r="C147" s="188"/>
      <c r="D147" s="186"/>
      <c r="E147" s="43" t="s">
        <v>290</v>
      </c>
      <c r="F147" s="187"/>
      <c r="G147" s="187"/>
      <c r="H147" s="187" t="str">
        <f t="shared" si="17"/>
        <v/>
      </c>
    </row>
    <row r="148" spans="1:8" ht="24.95" customHeight="1">
      <c r="A148" s="201" t="s">
        <v>690</v>
      </c>
      <c r="B148" s="189" t="s">
        <v>383</v>
      </c>
      <c r="C148" s="190"/>
      <c r="D148" s="186" t="s">
        <v>8</v>
      </c>
      <c r="E148" s="43">
        <v>49</v>
      </c>
      <c r="F148" s="323"/>
      <c r="G148" s="323"/>
      <c r="H148" s="187">
        <f>(F148+G148)*E148</f>
        <v>0</v>
      </c>
    </row>
    <row r="149" spans="1:8" ht="24.95" customHeight="1">
      <c r="A149" s="201"/>
      <c r="B149" s="207" t="s">
        <v>384</v>
      </c>
      <c r="C149" s="188"/>
      <c r="D149" s="186"/>
      <c r="E149" s="43" t="s">
        <v>290</v>
      </c>
      <c r="F149" s="323"/>
      <c r="G149" s="323"/>
      <c r="H149" s="187" t="str">
        <f t="shared" ref="H149:H154" si="21">IF(E149="","",E149*F149)</f>
        <v/>
      </c>
    </row>
    <row r="150" spans="1:8" ht="24.95" customHeight="1">
      <c r="A150" s="201" t="s">
        <v>691</v>
      </c>
      <c r="B150" s="189" t="s">
        <v>385</v>
      </c>
      <c r="C150" s="190"/>
      <c r="D150" s="186" t="s">
        <v>8</v>
      </c>
      <c r="E150" s="43">
        <v>25</v>
      </c>
      <c r="F150" s="323"/>
      <c r="G150" s="323"/>
      <c r="H150" s="187">
        <f>(F150+G150)*E150</f>
        <v>0</v>
      </c>
    </row>
    <row r="151" spans="1:8" ht="24.95" customHeight="1">
      <c r="A151" s="201"/>
      <c r="B151" s="207" t="s">
        <v>386</v>
      </c>
      <c r="C151" s="188"/>
      <c r="D151" s="186"/>
      <c r="E151" s="43" t="s">
        <v>290</v>
      </c>
      <c r="F151" s="323"/>
      <c r="G151" s="323"/>
      <c r="H151" s="187" t="str">
        <f t="shared" si="21"/>
        <v/>
      </c>
    </row>
    <row r="152" spans="1:8" ht="24.95" customHeight="1">
      <c r="A152" s="201" t="s">
        <v>692</v>
      </c>
      <c r="B152" s="189" t="s">
        <v>385</v>
      </c>
      <c r="C152" s="190"/>
      <c r="D152" s="186" t="s">
        <v>8</v>
      </c>
      <c r="E152" s="43">
        <v>0</v>
      </c>
      <c r="F152" s="323"/>
      <c r="G152" s="323"/>
      <c r="H152" s="187">
        <f>(F152+G152)*E152</f>
        <v>0</v>
      </c>
    </row>
    <row r="153" spans="1:8" ht="24.95" customHeight="1">
      <c r="A153" s="201" t="s">
        <v>693</v>
      </c>
      <c r="B153" s="189" t="s">
        <v>387</v>
      </c>
      <c r="C153" s="190"/>
      <c r="D153" s="186" t="s">
        <v>8</v>
      </c>
      <c r="E153" s="43">
        <v>0</v>
      </c>
      <c r="F153" s="323"/>
      <c r="G153" s="323"/>
      <c r="H153" s="187">
        <f>(F153+G153)*E153</f>
        <v>0</v>
      </c>
    </row>
    <row r="154" spans="1:8" ht="24.95" customHeight="1">
      <c r="A154" s="201"/>
      <c r="B154" s="207" t="s">
        <v>388</v>
      </c>
      <c r="C154" s="188"/>
      <c r="D154" s="186"/>
      <c r="E154" s="43" t="s">
        <v>290</v>
      </c>
      <c r="F154" s="323"/>
      <c r="G154" s="323"/>
      <c r="H154" s="187" t="str">
        <f t="shared" si="21"/>
        <v/>
      </c>
    </row>
    <row r="155" spans="1:8" ht="24.95" customHeight="1">
      <c r="A155" s="201" t="s">
        <v>694</v>
      </c>
      <c r="B155" s="189" t="s">
        <v>389</v>
      </c>
      <c r="C155" s="190"/>
      <c r="D155" s="186" t="s">
        <v>8</v>
      </c>
      <c r="E155" s="43">
        <v>4</v>
      </c>
      <c r="F155" s="323"/>
      <c r="G155" s="323"/>
      <c r="H155" s="187">
        <f>(F155+G155)*E155</f>
        <v>0</v>
      </c>
    </row>
    <row r="156" spans="1:8" ht="24.95" customHeight="1">
      <c r="A156" s="201"/>
      <c r="B156" s="207" t="s">
        <v>390</v>
      </c>
      <c r="C156" s="188"/>
      <c r="D156" s="186"/>
      <c r="E156" s="43" t="s">
        <v>290</v>
      </c>
      <c r="F156" s="323"/>
      <c r="G156" s="323"/>
      <c r="H156" s="187" t="str">
        <f t="shared" ref="H156:H183" si="22">IF(E156="","",E156*F156)</f>
        <v/>
      </c>
    </row>
    <row r="157" spans="1:8" ht="24.95" customHeight="1">
      <c r="A157" s="201" t="s">
        <v>695</v>
      </c>
      <c r="B157" s="189" t="s">
        <v>391</v>
      </c>
      <c r="C157" s="190"/>
      <c r="D157" s="186" t="s">
        <v>8</v>
      </c>
      <c r="E157" s="43">
        <v>4</v>
      </c>
      <c r="F157" s="323"/>
      <c r="G157" s="323"/>
      <c r="H157" s="187">
        <f>(F157+G157)*E157</f>
        <v>0</v>
      </c>
    </row>
    <row r="158" spans="1:8" ht="24.95" customHeight="1">
      <c r="A158" s="201"/>
      <c r="B158" s="189"/>
      <c r="C158" s="190"/>
      <c r="D158" s="186"/>
      <c r="E158" s="43"/>
      <c r="F158" s="187"/>
      <c r="G158" s="187"/>
      <c r="H158" s="187"/>
    </row>
    <row r="159" spans="1:8" ht="24.95" customHeight="1">
      <c r="A159" s="200" t="s">
        <v>696</v>
      </c>
      <c r="B159" s="207" t="s">
        <v>330</v>
      </c>
      <c r="C159" s="185"/>
      <c r="D159" s="186"/>
      <c r="E159" s="43" t="s">
        <v>290</v>
      </c>
      <c r="F159" s="187"/>
      <c r="G159" s="187"/>
      <c r="H159" s="187" t="str">
        <f t="shared" si="22"/>
        <v/>
      </c>
    </row>
    <row r="160" spans="1:8" ht="24.95" customHeight="1">
      <c r="A160" s="201"/>
      <c r="B160" s="207" t="s">
        <v>1036</v>
      </c>
      <c r="C160" s="188"/>
      <c r="D160" s="186"/>
      <c r="E160" s="43" t="s">
        <v>290</v>
      </c>
      <c r="F160" s="187"/>
      <c r="G160" s="187"/>
      <c r="H160" s="187" t="str">
        <f t="shared" si="22"/>
        <v/>
      </c>
    </row>
    <row r="161" spans="1:8" ht="24.95" customHeight="1">
      <c r="A161" s="201" t="s">
        <v>697</v>
      </c>
      <c r="B161" s="189" t="s">
        <v>392</v>
      </c>
      <c r="C161" s="190"/>
      <c r="D161" s="186" t="s">
        <v>333</v>
      </c>
      <c r="E161" s="43">
        <v>0.02</v>
      </c>
      <c r="F161" s="323"/>
      <c r="G161" s="323"/>
      <c r="H161" s="187">
        <f>(F161+G161)*E161</f>
        <v>0</v>
      </c>
    </row>
    <row r="162" spans="1:8" ht="24.95" customHeight="1">
      <c r="A162" s="201"/>
      <c r="B162" s="207" t="s">
        <v>331</v>
      </c>
      <c r="C162" s="188"/>
      <c r="D162" s="186"/>
      <c r="E162" s="43" t="s">
        <v>290</v>
      </c>
      <c r="F162" s="323"/>
      <c r="G162" s="323"/>
      <c r="H162" s="187" t="str">
        <f t="shared" si="22"/>
        <v/>
      </c>
    </row>
    <row r="163" spans="1:8" ht="24.95" customHeight="1">
      <c r="A163" s="201" t="s">
        <v>810</v>
      </c>
      <c r="B163" s="189" t="s">
        <v>332</v>
      </c>
      <c r="C163" s="190"/>
      <c r="D163" s="186" t="s">
        <v>333</v>
      </c>
      <c r="E163" s="43">
        <v>9.9999999999999992E-2</v>
      </c>
      <c r="F163" s="323"/>
      <c r="G163" s="323"/>
      <c r="H163" s="187">
        <f t="shared" ref="H163:H164" si="23">(F163+G163)*E163</f>
        <v>0</v>
      </c>
    </row>
    <row r="164" spans="1:8" ht="24.95" customHeight="1">
      <c r="A164" s="201" t="s">
        <v>811</v>
      </c>
      <c r="B164" s="189" t="s">
        <v>334</v>
      </c>
      <c r="C164" s="190"/>
      <c r="D164" s="186" t="s">
        <v>333</v>
      </c>
      <c r="E164" s="43">
        <v>6.9999999999999993E-2</v>
      </c>
      <c r="F164" s="323"/>
      <c r="G164" s="323"/>
      <c r="H164" s="187">
        <f t="shared" si="23"/>
        <v>0</v>
      </c>
    </row>
    <row r="165" spans="1:8" ht="24.95" customHeight="1">
      <c r="A165" s="201"/>
      <c r="B165" s="207" t="s">
        <v>335</v>
      </c>
      <c r="C165" s="188"/>
      <c r="D165" s="186"/>
      <c r="E165" s="43" t="s">
        <v>290</v>
      </c>
      <c r="F165" s="323"/>
      <c r="G165" s="323"/>
      <c r="H165" s="187" t="str">
        <f t="shared" si="22"/>
        <v/>
      </c>
    </row>
    <row r="166" spans="1:8" ht="24.95" customHeight="1">
      <c r="A166" s="201" t="s">
        <v>812</v>
      </c>
      <c r="B166" s="189" t="s">
        <v>336</v>
      </c>
      <c r="C166" s="190"/>
      <c r="D166" s="186" t="s">
        <v>333</v>
      </c>
      <c r="E166" s="43">
        <v>9.9999999999999992E-2</v>
      </c>
      <c r="F166" s="323"/>
      <c r="G166" s="323"/>
      <c r="H166" s="187">
        <f t="shared" ref="H166:H168" si="24">(F166+G166)*E166</f>
        <v>0</v>
      </c>
    </row>
    <row r="167" spans="1:8" ht="24.95" customHeight="1">
      <c r="A167" s="201" t="s">
        <v>813</v>
      </c>
      <c r="B167" s="189" t="s">
        <v>337</v>
      </c>
      <c r="C167" s="190"/>
      <c r="D167" s="186" t="s">
        <v>333</v>
      </c>
      <c r="E167" s="43">
        <v>9.9999999999999992E-2</v>
      </c>
      <c r="F167" s="323"/>
      <c r="G167" s="323"/>
      <c r="H167" s="187">
        <f t="shared" si="24"/>
        <v>0</v>
      </c>
    </row>
    <row r="168" spans="1:8" ht="24.95" customHeight="1">
      <c r="A168" s="201" t="s">
        <v>814</v>
      </c>
      <c r="B168" s="189" t="s">
        <v>393</v>
      </c>
      <c r="C168" s="190"/>
      <c r="D168" s="186" t="s">
        <v>333</v>
      </c>
      <c r="E168" s="43">
        <v>0.02</v>
      </c>
      <c r="F168" s="323"/>
      <c r="G168" s="323"/>
      <c r="H168" s="187">
        <f t="shared" si="24"/>
        <v>0</v>
      </c>
    </row>
    <row r="169" spans="1:8" ht="24.95" customHeight="1">
      <c r="A169" s="201"/>
      <c r="B169" s="207" t="s">
        <v>394</v>
      </c>
      <c r="C169" s="188"/>
      <c r="D169" s="186"/>
      <c r="E169" s="43" t="s">
        <v>290</v>
      </c>
      <c r="F169" s="323"/>
      <c r="G169" s="323"/>
      <c r="H169" s="187" t="str">
        <f t="shared" si="22"/>
        <v/>
      </c>
    </row>
    <row r="170" spans="1:8" ht="24.95" customHeight="1">
      <c r="A170" s="201" t="s">
        <v>815</v>
      </c>
      <c r="B170" s="189" t="s">
        <v>1037</v>
      </c>
      <c r="C170" s="190"/>
      <c r="D170" s="186" t="s">
        <v>19</v>
      </c>
      <c r="E170" s="43">
        <v>92</v>
      </c>
      <c r="F170" s="323"/>
      <c r="G170" s="323"/>
      <c r="H170" s="187">
        <f t="shared" ref="H170:H173" si="25">(F170+G170)*E170</f>
        <v>0</v>
      </c>
    </row>
    <row r="171" spans="1:8" ht="24.95" customHeight="1">
      <c r="A171" s="201" t="s">
        <v>816</v>
      </c>
      <c r="B171" s="189" t="s">
        <v>1038</v>
      </c>
      <c r="C171" s="190"/>
      <c r="D171" s="186" t="s">
        <v>19</v>
      </c>
      <c r="E171" s="43">
        <v>0</v>
      </c>
      <c r="F171" s="323"/>
      <c r="G171" s="323"/>
      <c r="H171" s="187">
        <f t="shared" si="25"/>
        <v>0</v>
      </c>
    </row>
    <row r="172" spans="1:8" ht="24.95" customHeight="1">
      <c r="A172" s="201" t="s">
        <v>817</v>
      </c>
      <c r="B172" s="189" t="s">
        <v>395</v>
      </c>
      <c r="C172" s="190"/>
      <c r="D172" s="186" t="s">
        <v>19</v>
      </c>
      <c r="E172" s="43">
        <v>0</v>
      </c>
      <c r="F172" s="323"/>
      <c r="G172" s="323"/>
      <c r="H172" s="187">
        <f t="shared" si="25"/>
        <v>0</v>
      </c>
    </row>
    <row r="173" spans="1:8" ht="24.95" customHeight="1">
      <c r="A173" s="201" t="s">
        <v>818</v>
      </c>
      <c r="B173" s="189" t="s">
        <v>1039</v>
      </c>
      <c r="C173" s="190"/>
      <c r="D173" s="186" t="s">
        <v>19</v>
      </c>
      <c r="E173" s="43">
        <v>0</v>
      </c>
      <c r="F173" s="323"/>
      <c r="G173" s="323"/>
      <c r="H173" s="187">
        <f t="shared" si="25"/>
        <v>0</v>
      </c>
    </row>
    <row r="174" spans="1:8" ht="24.95" customHeight="1">
      <c r="A174" s="201"/>
      <c r="B174" s="189"/>
      <c r="C174" s="190"/>
      <c r="D174" s="186"/>
      <c r="E174" s="43"/>
      <c r="F174" s="187"/>
      <c r="G174" s="187"/>
      <c r="H174" s="187"/>
    </row>
    <row r="175" spans="1:8" ht="24.95" customHeight="1">
      <c r="A175" s="200">
        <v>6.3</v>
      </c>
      <c r="B175" s="207" t="s">
        <v>396</v>
      </c>
      <c r="C175" s="185"/>
      <c r="D175" s="186"/>
      <c r="E175" s="43" t="s">
        <v>290</v>
      </c>
      <c r="F175" s="187"/>
      <c r="G175" s="187"/>
      <c r="H175" s="187" t="str">
        <f t="shared" si="22"/>
        <v/>
      </c>
    </row>
    <row r="176" spans="1:8" ht="24.95" customHeight="1">
      <c r="A176" s="201"/>
      <c r="B176" s="210" t="s">
        <v>397</v>
      </c>
      <c r="C176" s="193"/>
      <c r="D176" s="186"/>
      <c r="E176" s="43" t="s">
        <v>290</v>
      </c>
      <c r="F176" s="187"/>
      <c r="G176" s="187"/>
      <c r="H176" s="187" t="str">
        <f t="shared" si="22"/>
        <v/>
      </c>
    </row>
    <row r="177" spans="1:8" ht="24.95" customHeight="1">
      <c r="A177" s="201" t="s">
        <v>819</v>
      </c>
      <c r="B177" s="189" t="s">
        <v>1040</v>
      </c>
      <c r="C177" s="190"/>
      <c r="D177" s="186" t="s">
        <v>8</v>
      </c>
      <c r="E177" s="43">
        <v>0</v>
      </c>
      <c r="F177" s="323"/>
      <c r="G177" s="323"/>
      <c r="H177" s="187">
        <f>(F177+G177)*E177</f>
        <v>0</v>
      </c>
    </row>
    <row r="178" spans="1:8" ht="31.5">
      <c r="A178" s="201" t="s">
        <v>820</v>
      </c>
      <c r="B178" s="189" t="s">
        <v>398</v>
      </c>
      <c r="C178" s="190"/>
      <c r="D178" s="186" t="s">
        <v>179</v>
      </c>
      <c r="E178" s="43">
        <v>4</v>
      </c>
      <c r="F178" s="323"/>
      <c r="G178" s="323"/>
      <c r="H178" s="187">
        <f>(F178+G178)*E178</f>
        <v>0</v>
      </c>
    </row>
    <row r="179" spans="1:8" ht="24.95" customHeight="1">
      <c r="A179" s="80"/>
      <c r="B179" s="207" t="s">
        <v>399</v>
      </c>
      <c r="C179" s="188"/>
      <c r="D179" s="186"/>
      <c r="E179" s="43" t="s">
        <v>290</v>
      </c>
      <c r="F179" s="323"/>
      <c r="G179" s="323"/>
      <c r="H179" s="187" t="str">
        <f t="shared" si="22"/>
        <v/>
      </c>
    </row>
    <row r="180" spans="1:8" ht="31.5">
      <c r="A180" s="201" t="s">
        <v>821</v>
      </c>
      <c r="B180" s="189" t="s">
        <v>400</v>
      </c>
      <c r="C180" s="190"/>
      <c r="D180" s="186" t="s">
        <v>179</v>
      </c>
      <c r="E180" s="43">
        <v>0</v>
      </c>
      <c r="F180" s="323"/>
      <c r="G180" s="323"/>
      <c r="H180" s="187">
        <f>(F180+G180)*E180</f>
        <v>0</v>
      </c>
    </row>
    <row r="181" spans="1:8" ht="24.95" customHeight="1">
      <c r="A181" s="80"/>
      <c r="B181" s="189"/>
      <c r="C181" s="190"/>
      <c r="D181" s="186"/>
      <c r="E181" s="43"/>
      <c r="F181" s="187"/>
      <c r="G181" s="187"/>
      <c r="H181" s="187"/>
    </row>
    <row r="182" spans="1:8" ht="24.95" customHeight="1">
      <c r="A182" s="200">
        <v>6.4</v>
      </c>
      <c r="B182" s="207" t="s">
        <v>401</v>
      </c>
      <c r="C182" s="185"/>
      <c r="D182" s="186"/>
      <c r="E182" s="43" t="s">
        <v>290</v>
      </c>
      <c r="F182" s="187"/>
      <c r="G182" s="187"/>
      <c r="H182" s="187" t="str">
        <f t="shared" si="22"/>
        <v/>
      </c>
    </row>
    <row r="183" spans="1:8" ht="24.95" customHeight="1">
      <c r="A183" s="201"/>
      <c r="B183" s="207" t="s">
        <v>402</v>
      </c>
      <c r="C183" s="188"/>
      <c r="D183" s="186"/>
      <c r="E183" s="43" t="s">
        <v>290</v>
      </c>
      <c r="F183" s="187"/>
      <c r="G183" s="187"/>
      <c r="H183" s="187" t="str">
        <f t="shared" si="22"/>
        <v/>
      </c>
    </row>
    <row r="184" spans="1:8" ht="24.95" customHeight="1">
      <c r="A184" s="201" t="s">
        <v>822</v>
      </c>
      <c r="B184" s="189" t="s">
        <v>403</v>
      </c>
      <c r="C184" s="190"/>
      <c r="D184" s="186" t="s">
        <v>8</v>
      </c>
      <c r="E184" s="43">
        <v>0.3</v>
      </c>
      <c r="F184" s="323"/>
      <c r="G184" s="323"/>
      <c r="H184" s="187">
        <f>(F184+G184)*E184</f>
        <v>0</v>
      </c>
    </row>
    <row r="185" spans="1:8" ht="24.95" customHeight="1">
      <c r="A185" s="201"/>
      <c r="B185" s="189"/>
      <c r="C185" s="190"/>
      <c r="D185" s="186"/>
      <c r="E185" s="43"/>
      <c r="F185" s="323"/>
      <c r="G185" s="323"/>
      <c r="H185" s="187"/>
    </row>
    <row r="186" spans="1:8" ht="24.95" customHeight="1">
      <c r="A186" s="200">
        <v>6.5</v>
      </c>
      <c r="B186" s="207" t="s">
        <v>404</v>
      </c>
      <c r="C186" s="185"/>
      <c r="D186" s="186"/>
      <c r="E186" s="43" t="s">
        <v>290</v>
      </c>
      <c r="F186" s="323"/>
      <c r="G186" s="323"/>
      <c r="H186" s="187" t="str">
        <f>IF(E186="","",E186*F186)</f>
        <v/>
      </c>
    </row>
    <row r="187" spans="1:8" ht="31.5" customHeight="1">
      <c r="A187" s="201"/>
      <c r="B187" s="207" t="s">
        <v>405</v>
      </c>
      <c r="C187" s="188"/>
      <c r="D187" s="186"/>
      <c r="E187" s="43"/>
      <c r="F187" s="323"/>
      <c r="G187" s="323"/>
      <c r="H187" s="187" t="str">
        <f>IF(E187="","",E187*F187)</f>
        <v/>
      </c>
    </row>
    <row r="188" spans="1:8" ht="24.95" customHeight="1">
      <c r="A188" s="201" t="s">
        <v>823</v>
      </c>
      <c r="B188" s="189" t="s">
        <v>406</v>
      </c>
      <c r="C188" s="190"/>
      <c r="D188" s="186" t="s">
        <v>312</v>
      </c>
      <c r="E188" s="43">
        <v>0</v>
      </c>
      <c r="F188" s="323"/>
      <c r="G188" s="323"/>
      <c r="H188" s="187">
        <f t="shared" ref="H188:H189" si="26">(F188+G188)*E188</f>
        <v>0</v>
      </c>
    </row>
    <row r="189" spans="1:8" ht="24.95" customHeight="1">
      <c r="A189" s="201" t="s">
        <v>824</v>
      </c>
      <c r="B189" s="189" t="s">
        <v>407</v>
      </c>
      <c r="C189" s="190"/>
      <c r="D189" s="186" t="s">
        <v>312</v>
      </c>
      <c r="E189" s="43">
        <v>0</v>
      </c>
      <c r="F189" s="323"/>
      <c r="G189" s="324"/>
      <c r="H189" s="187">
        <f t="shared" si="26"/>
        <v>0</v>
      </c>
    </row>
    <row r="190" spans="1:8" ht="24.95" customHeight="1">
      <c r="A190" s="201"/>
      <c r="B190" s="189"/>
      <c r="C190" s="190"/>
      <c r="D190" s="186"/>
      <c r="E190" s="43"/>
      <c r="F190" s="323"/>
      <c r="G190" s="324"/>
      <c r="H190" s="187"/>
    </row>
    <row r="191" spans="1:8" ht="24.95" customHeight="1">
      <c r="A191" s="200">
        <v>6.4</v>
      </c>
      <c r="B191" s="207" t="s">
        <v>408</v>
      </c>
      <c r="C191" s="185"/>
      <c r="D191" s="186"/>
      <c r="E191" s="43"/>
      <c r="F191" s="192"/>
      <c r="G191" s="192"/>
      <c r="H191" s="192"/>
    </row>
    <row r="192" spans="1:8" ht="31.5">
      <c r="A192" s="201"/>
      <c r="B192" s="207" t="s">
        <v>409</v>
      </c>
      <c r="C192" s="188"/>
      <c r="D192" s="186"/>
      <c r="E192" s="43"/>
      <c r="F192" s="192"/>
      <c r="G192" s="192"/>
      <c r="H192" s="192"/>
    </row>
    <row r="193" spans="1:8" ht="24.95" customHeight="1">
      <c r="A193" s="201"/>
      <c r="B193" s="207" t="s">
        <v>410</v>
      </c>
      <c r="C193" s="188"/>
      <c r="D193" s="186"/>
      <c r="E193" s="43"/>
      <c r="F193" s="187"/>
      <c r="G193" s="187"/>
      <c r="H193" s="187"/>
    </row>
    <row r="194" spans="1:8" ht="24.95" customHeight="1">
      <c r="A194" s="201" t="s">
        <v>822</v>
      </c>
      <c r="B194" s="189" t="s">
        <v>411</v>
      </c>
      <c r="C194" s="190"/>
      <c r="D194" s="186" t="s">
        <v>19</v>
      </c>
      <c r="E194" s="43">
        <v>30</v>
      </c>
      <c r="F194" s="323"/>
      <c r="G194" s="323"/>
      <c r="H194" s="187">
        <f t="shared" ref="H194:H195" si="27">(F194+G194)*E194</f>
        <v>0</v>
      </c>
    </row>
    <row r="195" spans="1:8" ht="24.95" customHeight="1">
      <c r="A195" s="201" t="s">
        <v>825</v>
      </c>
      <c r="B195" s="189" t="s">
        <v>412</v>
      </c>
      <c r="C195" s="190"/>
      <c r="D195" s="186" t="s">
        <v>19</v>
      </c>
      <c r="E195" s="43">
        <v>0</v>
      </c>
      <c r="F195" s="323"/>
      <c r="G195" s="323"/>
      <c r="H195" s="187">
        <f t="shared" si="27"/>
        <v>0</v>
      </c>
    </row>
    <row r="196" spans="1:8" ht="24.95" customHeight="1">
      <c r="A196" s="201"/>
      <c r="B196" s="189"/>
      <c r="C196" s="190"/>
      <c r="D196" s="186"/>
      <c r="E196" s="43"/>
      <c r="F196" s="187"/>
      <c r="G196" s="187"/>
      <c r="H196" s="187"/>
    </row>
    <row r="197" spans="1:8" ht="24.95" customHeight="1">
      <c r="A197" s="200">
        <v>6.5</v>
      </c>
      <c r="B197" s="211" t="s">
        <v>413</v>
      </c>
      <c r="C197" s="194"/>
      <c r="D197" s="43"/>
      <c r="E197" s="43"/>
      <c r="F197" s="187"/>
      <c r="G197" s="187"/>
      <c r="H197" s="187"/>
    </row>
    <row r="198" spans="1:8" ht="31.5">
      <c r="A198" s="201"/>
      <c r="B198" s="207" t="s">
        <v>414</v>
      </c>
      <c r="C198" s="190"/>
      <c r="D198" s="186"/>
      <c r="E198" s="43"/>
      <c r="F198" s="187"/>
      <c r="G198" s="187"/>
      <c r="H198" s="187"/>
    </row>
    <row r="199" spans="1:8" ht="31.5">
      <c r="A199" s="201"/>
      <c r="B199" s="207" t="s">
        <v>1041</v>
      </c>
      <c r="C199" s="188"/>
      <c r="D199" s="186"/>
      <c r="E199" s="43"/>
      <c r="F199" s="187"/>
      <c r="G199" s="187"/>
      <c r="H199" s="187"/>
    </row>
    <row r="200" spans="1:8" ht="24.95" customHeight="1">
      <c r="A200" s="201" t="s">
        <v>823</v>
      </c>
      <c r="B200" s="189" t="s">
        <v>415</v>
      </c>
      <c r="C200" s="190"/>
      <c r="D200" s="186" t="s">
        <v>312</v>
      </c>
      <c r="E200" s="43">
        <v>0</v>
      </c>
      <c r="F200" s="323"/>
      <c r="G200" s="323"/>
      <c r="H200" s="187">
        <f t="shared" ref="H200:H201" si="28">(F200+G200)*E200</f>
        <v>0</v>
      </c>
    </row>
    <row r="201" spans="1:8" ht="24.95" customHeight="1">
      <c r="A201" s="201" t="s">
        <v>824</v>
      </c>
      <c r="B201" s="189" t="s">
        <v>416</v>
      </c>
      <c r="C201" s="190"/>
      <c r="D201" s="186" t="s">
        <v>312</v>
      </c>
      <c r="E201" s="43">
        <v>1</v>
      </c>
      <c r="F201" s="323"/>
      <c r="G201" s="323"/>
      <c r="H201" s="187">
        <f t="shared" si="28"/>
        <v>0</v>
      </c>
    </row>
    <row r="202" spans="1:8" ht="24.95" customHeight="1">
      <c r="A202" s="201"/>
      <c r="B202" s="189"/>
      <c r="C202" s="190"/>
      <c r="D202" s="186"/>
      <c r="E202" s="43"/>
      <c r="F202" s="187"/>
      <c r="G202" s="187"/>
      <c r="H202" s="187"/>
    </row>
    <row r="203" spans="1:8" ht="24.95" customHeight="1">
      <c r="A203" s="200">
        <v>6.6</v>
      </c>
      <c r="B203" s="207" t="s">
        <v>417</v>
      </c>
      <c r="C203" s="185"/>
      <c r="D203" s="186"/>
      <c r="E203" s="43"/>
      <c r="F203" s="192"/>
      <c r="G203" s="192"/>
      <c r="H203" s="192"/>
    </row>
    <row r="204" spans="1:8" ht="24.95" customHeight="1">
      <c r="A204" s="200"/>
      <c r="B204" s="207" t="s">
        <v>338</v>
      </c>
      <c r="C204" s="185"/>
      <c r="D204" s="186"/>
      <c r="E204" s="43"/>
      <c r="F204" s="192"/>
      <c r="G204" s="192"/>
      <c r="H204" s="192"/>
    </row>
    <row r="205" spans="1:8" ht="24.95" customHeight="1">
      <c r="A205" s="201"/>
      <c r="B205" s="207" t="s">
        <v>418</v>
      </c>
      <c r="C205" s="188"/>
      <c r="D205" s="186"/>
      <c r="E205" s="43"/>
      <c r="F205" s="192"/>
      <c r="G205" s="192"/>
      <c r="H205" s="192"/>
    </row>
    <row r="206" spans="1:8" ht="24.95" customHeight="1">
      <c r="A206" s="201" t="s">
        <v>826</v>
      </c>
      <c r="B206" s="189" t="s">
        <v>340</v>
      </c>
      <c r="C206" s="190"/>
      <c r="D206" s="186" t="s">
        <v>20</v>
      </c>
      <c r="E206" s="43">
        <v>1</v>
      </c>
      <c r="F206" s="323"/>
      <c r="G206" s="323"/>
      <c r="H206" s="187">
        <f t="shared" ref="H206:H210" si="29">(F206+G206)*E206</f>
        <v>0</v>
      </c>
    </row>
    <row r="207" spans="1:8" ht="24.95" customHeight="1">
      <c r="A207" s="201" t="s">
        <v>828</v>
      </c>
      <c r="B207" s="189" t="s">
        <v>341</v>
      </c>
      <c r="C207" s="190"/>
      <c r="D207" s="186" t="s">
        <v>19</v>
      </c>
      <c r="E207" s="43">
        <v>1</v>
      </c>
      <c r="F207" s="323"/>
      <c r="G207" s="323"/>
      <c r="H207" s="187">
        <f t="shared" si="29"/>
        <v>0</v>
      </c>
    </row>
    <row r="208" spans="1:8" ht="24.95" customHeight="1">
      <c r="A208" s="201" t="s">
        <v>827</v>
      </c>
      <c r="B208" s="189" t="s">
        <v>342</v>
      </c>
      <c r="C208" s="190"/>
      <c r="D208" s="186" t="s">
        <v>19</v>
      </c>
      <c r="E208" s="43">
        <v>3</v>
      </c>
      <c r="F208" s="323"/>
      <c r="G208" s="323"/>
      <c r="H208" s="187">
        <f t="shared" si="29"/>
        <v>0</v>
      </c>
    </row>
    <row r="209" spans="1:8" ht="24.95" customHeight="1">
      <c r="A209" s="201" t="s">
        <v>829</v>
      </c>
      <c r="B209" s="189" t="s">
        <v>1042</v>
      </c>
      <c r="C209" s="190"/>
      <c r="D209" s="186" t="s">
        <v>19</v>
      </c>
      <c r="E209" s="43">
        <v>3</v>
      </c>
      <c r="F209" s="323"/>
      <c r="G209" s="323"/>
      <c r="H209" s="187">
        <f t="shared" si="29"/>
        <v>0</v>
      </c>
    </row>
    <row r="210" spans="1:8" ht="24.95" customHeight="1">
      <c r="A210" s="201" t="s">
        <v>830</v>
      </c>
      <c r="B210" s="189" t="s">
        <v>419</v>
      </c>
      <c r="C210" s="190"/>
      <c r="D210" s="186" t="s">
        <v>19</v>
      </c>
      <c r="E210" s="43">
        <v>70</v>
      </c>
      <c r="F210" s="323"/>
      <c r="G210" s="323"/>
      <c r="H210" s="187">
        <f t="shared" si="29"/>
        <v>0</v>
      </c>
    </row>
    <row r="211" spans="1:8" ht="24.95" customHeight="1">
      <c r="A211" s="201"/>
      <c r="B211" s="207" t="s">
        <v>420</v>
      </c>
      <c r="C211" s="188"/>
      <c r="D211" s="186"/>
      <c r="E211" s="43" t="s">
        <v>290</v>
      </c>
      <c r="F211" s="187"/>
      <c r="G211" s="187"/>
      <c r="H211" s="187" t="str">
        <f t="shared" ref="H211:H233" si="30">IF(E211="","",E211*F211)</f>
        <v/>
      </c>
    </row>
    <row r="212" spans="1:8" ht="24.95" customHeight="1">
      <c r="A212" s="201" t="s">
        <v>831</v>
      </c>
      <c r="B212" s="189" t="s">
        <v>343</v>
      </c>
      <c r="C212" s="190"/>
      <c r="D212" s="186" t="s">
        <v>19</v>
      </c>
      <c r="E212" s="43">
        <v>13</v>
      </c>
      <c r="F212" s="323"/>
      <c r="G212" s="323"/>
      <c r="H212" s="187">
        <f>(F212+G212)*E212</f>
        <v>0</v>
      </c>
    </row>
    <row r="213" spans="1:8" ht="24.95" customHeight="1">
      <c r="A213" s="201"/>
      <c r="B213" s="207" t="s">
        <v>344</v>
      </c>
      <c r="C213" s="188"/>
      <c r="D213" s="186"/>
      <c r="E213" s="43" t="s">
        <v>290</v>
      </c>
      <c r="F213" s="187"/>
      <c r="G213" s="187"/>
      <c r="H213" s="187" t="str">
        <f t="shared" si="30"/>
        <v/>
      </c>
    </row>
    <row r="214" spans="1:8" ht="24.95" customHeight="1">
      <c r="A214" s="201" t="s">
        <v>832</v>
      </c>
      <c r="B214" s="189" t="s">
        <v>421</v>
      </c>
      <c r="C214" s="190"/>
      <c r="D214" s="186" t="s">
        <v>8</v>
      </c>
      <c r="E214" s="43">
        <v>5</v>
      </c>
      <c r="F214" s="323"/>
      <c r="G214" s="323"/>
      <c r="H214" s="187">
        <f>(F214+G214)*E214</f>
        <v>0</v>
      </c>
    </row>
    <row r="215" spans="1:8" ht="24.95" customHeight="1">
      <c r="A215" s="201" t="s">
        <v>833</v>
      </c>
      <c r="B215" s="189" t="s">
        <v>422</v>
      </c>
      <c r="C215" s="190"/>
      <c r="D215" s="186" t="s">
        <v>8</v>
      </c>
      <c r="E215" s="43">
        <v>2</v>
      </c>
      <c r="F215" s="323"/>
      <c r="G215" s="323"/>
      <c r="H215" s="187">
        <f>(F215+G215)*E215</f>
        <v>0</v>
      </c>
    </row>
    <row r="216" spans="1:8" ht="24.95" customHeight="1">
      <c r="A216" s="201"/>
      <c r="B216" s="207" t="s">
        <v>346</v>
      </c>
      <c r="C216" s="188"/>
      <c r="D216" s="186"/>
      <c r="E216" s="43" t="s">
        <v>290</v>
      </c>
      <c r="F216" s="187"/>
      <c r="G216" s="187"/>
      <c r="H216" s="187" t="str">
        <f t="shared" si="30"/>
        <v/>
      </c>
    </row>
    <row r="217" spans="1:8" ht="24.95" customHeight="1">
      <c r="A217" s="201" t="s">
        <v>834</v>
      </c>
      <c r="B217" s="189" t="s">
        <v>423</v>
      </c>
      <c r="C217" s="190"/>
      <c r="D217" s="186" t="s">
        <v>8</v>
      </c>
      <c r="E217" s="43">
        <v>0</v>
      </c>
      <c r="F217" s="323"/>
      <c r="G217" s="323"/>
      <c r="H217" s="187">
        <f>(F217+G217)*E217</f>
        <v>0</v>
      </c>
    </row>
    <row r="218" spans="1:8" ht="24.95" customHeight="1">
      <c r="A218" s="201"/>
      <c r="B218" s="207" t="s">
        <v>348</v>
      </c>
      <c r="C218" s="188"/>
      <c r="D218" s="186"/>
      <c r="E218" s="43" t="s">
        <v>290</v>
      </c>
      <c r="F218" s="323"/>
      <c r="G218" s="323"/>
      <c r="H218" s="187" t="str">
        <f t="shared" si="30"/>
        <v/>
      </c>
    </row>
    <row r="219" spans="1:8" ht="24.95" customHeight="1">
      <c r="A219" s="201" t="s">
        <v>835</v>
      </c>
      <c r="B219" s="189" t="s">
        <v>349</v>
      </c>
      <c r="C219" s="190"/>
      <c r="D219" s="186" t="s">
        <v>8</v>
      </c>
      <c r="E219" s="43">
        <v>374</v>
      </c>
      <c r="F219" s="323"/>
      <c r="G219" s="323"/>
      <c r="H219" s="187">
        <f t="shared" ref="H219:H220" si="31">(F219+G219)*E219</f>
        <v>0</v>
      </c>
    </row>
    <row r="220" spans="1:8" ht="24.95" customHeight="1">
      <c r="A220" s="201" t="s">
        <v>836</v>
      </c>
      <c r="B220" s="189" t="s">
        <v>350</v>
      </c>
      <c r="C220" s="190"/>
      <c r="D220" s="186" t="s">
        <v>8</v>
      </c>
      <c r="E220" s="43">
        <v>16</v>
      </c>
      <c r="F220" s="323"/>
      <c r="G220" s="323"/>
      <c r="H220" s="187">
        <f t="shared" si="31"/>
        <v>0</v>
      </c>
    </row>
    <row r="221" spans="1:8" ht="24.95" customHeight="1">
      <c r="A221" s="201"/>
      <c r="B221" s="207" t="s">
        <v>351</v>
      </c>
      <c r="C221" s="188"/>
      <c r="D221" s="186"/>
      <c r="E221" s="43" t="s">
        <v>290</v>
      </c>
      <c r="F221" s="187"/>
      <c r="G221" s="187"/>
      <c r="H221" s="187" t="str">
        <f t="shared" si="30"/>
        <v/>
      </c>
    </row>
    <row r="222" spans="1:8" ht="24.95" customHeight="1">
      <c r="A222" s="201" t="s">
        <v>837</v>
      </c>
      <c r="B222" s="189" t="s">
        <v>352</v>
      </c>
      <c r="C222" s="190"/>
      <c r="D222" s="186" t="s">
        <v>8</v>
      </c>
      <c r="E222" s="43">
        <v>5</v>
      </c>
      <c r="F222" s="323"/>
      <c r="G222" s="323"/>
      <c r="H222" s="187">
        <f>(F222+G222)*E222</f>
        <v>0</v>
      </c>
    </row>
    <row r="223" spans="1:8" ht="24.95" customHeight="1">
      <c r="A223" s="201"/>
      <c r="B223" s="207" t="s">
        <v>1043</v>
      </c>
      <c r="C223" s="188"/>
      <c r="D223" s="186"/>
      <c r="E223" s="43" t="s">
        <v>290</v>
      </c>
      <c r="F223" s="323"/>
      <c r="G223" s="323"/>
      <c r="H223" s="187" t="str">
        <f t="shared" si="30"/>
        <v/>
      </c>
    </row>
    <row r="224" spans="1:8" ht="24.95" customHeight="1">
      <c r="A224" s="201" t="s">
        <v>838</v>
      </c>
      <c r="B224" s="189" t="s">
        <v>424</v>
      </c>
      <c r="C224" s="190"/>
      <c r="D224" s="186" t="s">
        <v>8</v>
      </c>
      <c r="E224" s="43">
        <v>2</v>
      </c>
      <c r="F224" s="323"/>
      <c r="G224" s="323"/>
      <c r="H224" s="187">
        <f>(F224+G224)*E224</f>
        <v>0</v>
      </c>
    </row>
    <row r="225" spans="1:8" ht="24.95" customHeight="1">
      <c r="A225" s="201"/>
      <c r="B225" s="207" t="s">
        <v>1028</v>
      </c>
      <c r="C225" s="188"/>
      <c r="D225" s="186"/>
      <c r="E225" s="43" t="s">
        <v>290</v>
      </c>
      <c r="F225" s="323"/>
      <c r="G225" s="323"/>
      <c r="H225" s="187" t="str">
        <f t="shared" si="30"/>
        <v/>
      </c>
    </row>
    <row r="226" spans="1:8" ht="24.95" customHeight="1">
      <c r="A226" s="201" t="s">
        <v>839</v>
      </c>
      <c r="B226" s="189" t="s">
        <v>353</v>
      </c>
      <c r="C226" s="190"/>
      <c r="D226" s="186" t="s">
        <v>312</v>
      </c>
      <c r="E226" s="43">
        <v>0</v>
      </c>
      <c r="F226" s="323"/>
      <c r="G226" s="323"/>
      <c r="H226" s="187">
        <f>(F226+G226)*E226</f>
        <v>0</v>
      </c>
    </row>
    <row r="227" spans="1:8" ht="24.95" customHeight="1">
      <c r="A227" s="201"/>
      <c r="B227" s="207" t="s">
        <v>1044</v>
      </c>
      <c r="C227" s="188"/>
      <c r="D227" s="186"/>
      <c r="E227" s="43" t="s">
        <v>290</v>
      </c>
      <c r="F227" s="192"/>
      <c r="G227" s="192"/>
      <c r="H227" s="187" t="str">
        <f t="shared" si="30"/>
        <v/>
      </c>
    </row>
    <row r="228" spans="1:8" ht="24.95" customHeight="1">
      <c r="A228" s="201" t="s">
        <v>840</v>
      </c>
      <c r="B228" s="189" t="s">
        <v>425</v>
      </c>
      <c r="C228" s="190"/>
      <c r="D228" s="186" t="s">
        <v>312</v>
      </c>
      <c r="E228" s="43">
        <v>4</v>
      </c>
      <c r="F228" s="192"/>
      <c r="G228" s="192"/>
      <c r="H228" s="187">
        <f>(F228+G228)*E228</f>
        <v>0</v>
      </c>
    </row>
    <row r="229" spans="1:8" ht="24.95" customHeight="1">
      <c r="A229" s="201"/>
      <c r="B229" s="189"/>
      <c r="C229" s="190"/>
      <c r="D229" s="186"/>
      <c r="E229" s="43"/>
      <c r="F229" s="187"/>
      <c r="G229" s="187"/>
      <c r="H229" s="187"/>
    </row>
    <row r="230" spans="1:8" ht="24.95" customHeight="1">
      <c r="A230" s="200">
        <v>6.7</v>
      </c>
      <c r="B230" s="207" t="s">
        <v>354</v>
      </c>
      <c r="C230" s="185"/>
      <c r="D230" s="186"/>
      <c r="E230" s="43" t="s">
        <v>290</v>
      </c>
      <c r="F230" s="187"/>
      <c r="G230" s="187"/>
      <c r="H230" s="187" t="str">
        <f t="shared" si="30"/>
        <v/>
      </c>
    </row>
    <row r="231" spans="1:8" ht="31.5">
      <c r="A231" s="201"/>
      <c r="B231" s="207" t="s">
        <v>355</v>
      </c>
      <c r="C231" s="188"/>
      <c r="D231" s="186"/>
      <c r="E231" s="43" t="s">
        <v>290</v>
      </c>
      <c r="F231" s="187"/>
      <c r="G231" s="187"/>
      <c r="H231" s="187" t="str">
        <f t="shared" si="30"/>
        <v/>
      </c>
    </row>
    <row r="232" spans="1:8" ht="24.95" customHeight="1">
      <c r="A232" s="201" t="s">
        <v>841</v>
      </c>
      <c r="B232" s="189" t="s">
        <v>356</v>
      </c>
      <c r="C232" s="190"/>
      <c r="D232" s="186" t="s">
        <v>19</v>
      </c>
      <c r="E232" s="43">
        <v>85</v>
      </c>
      <c r="F232" s="323"/>
      <c r="G232" s="323"/>
      <c r="H232" s="187">
        <f>(F232+G232)*E232</f>
        <v>0</v>
      </c>
    </row>
    <row r="233" spans="1:8" ht="31.5" customHeight="1">
      <c r="A233" s="201"/>
      <c r="B233" s="207" t="s">
        <v>1045</v>
      </c>
      <c r="C233" s="188"/>
      <c r="D233" s="186"/>
      <c r="E233" s="43" t="s">
        <v>290</v>
      </c>
      <c r="F233" s="323"/>
      <c r="G233" s="323"/>
      <c r="H233" s="187" t="str">
        <f t="shared" si="30"/>
        <v/>
      </c>
    </row>
    <row r="234" spans="1:8" ht="24.95" customHeight="1">
      <c r="A234" s="201" t="s">
        <v>842</v>
      </c>
      <c r="B234" s="189" t="s">
        <v>1046</v>
      </c>
      <c r="C234" s="190"/>
      <c r="D234" s="186" t="s">
        <v>8</v>
      </c>
      <c r="E234" s="43">
        <v>2</v>
      </c>
      <c r="F234" s="323"/>
      <c r="G234" s="323"/>
      <c r="H234" s="187">
        <f t="shared" ref="H234:H235" si="32">(F234+G234)*E234</f>
        <v>0</v>
      </c>
    </row>
    <row r="235" spans="1:8" ht="24.95" customHeight="1">
      <c r="A235" s="201" t="s">
        <v>843</v>
      </c>
      <c r="B235" s="189" t="s">
        <v>426</v>
      </c>
      <c r="C235" s="190"/>
      <c r="D235" s="186" t="s">
        <v>8</v>
      </c>
      <c r="E235" s="43">
        <v>0</v>
      </c>
      <c r="F235" s="323"/>
      <c r="G235" s="323"/>
      <c r="H235" s="187">
        <f t="shared" si="32"/>
        <v>0</v>
      </c>
    </row>
    <row r="236" spans="1:8" ht="24.95" customHeight="1">
      <c r="A236" s="201"/>
      <c r="B236" s="189"/>
      <c r="C236" s="190"/>
      <c r="D236" s="186"/>
      <c r="E236" s="43"/>
      <c r="F236" s="187"/>
      <c r="G236" s="187"/>
      <c r="H236" s="187"/>
    </row>
    <row r="237" spans="1:8" ht="24.95" customHeight="1">
      <c r="A237" s="200">
        <v>6.8</v>
      </c>
      <c r="B237" s="207" t="s">
        <v>427</v>
      </c>
      <c r="C237" s="185"/>
      <c r="D237" s="186"/>
      <c r="E237" s="43"/>
      <c r="F237" s="192"/>
      <c r="G237" s="192"/>
      <c r="H237" s="192"/>
    </row>
    <row r="238" spans="1:8" ht="24.95" customHeight="1">
      <c r="A238" s="200"/>
      <c r="B238" s="207" t="s">
        <v>428</v>
      </c>
      <c r="C238" s="195"/>
      <c r="D238" s="186"/>
      <c r="E238" s="43"/>
      <c r="F238" s="192"/>
      <c r="G238" s="192"/>
      <c r="H238" s="192"/>
    </row>
    <row r="239" spans="1:8" ht="24.95" customHeight="1">
      <c r="A239" s="201"/>
      <c r="B239" s="207" t="s">
        <v>1047</v>
      </c>
      <c r="C239" s="188"/>
      <c r="D239" s="186"/>
      <c r="E239" s="43"/>
      <c r="F239" s="192"/>
      <c r="G239" s="192"/>
      <c r="H239" s="192"/>
    </row>
    <row r="240" spans="1:8" ht="24.95" customHeight="1">
      <c r="A240" s="201" t="s">
        <v>844</v>
      </c>
      <c r="B240" s="189" t="s">
        <v>429</v>
      </c>
      <c r="C240" s="190"/>
      <c r="D240" s="186" t="s">
        <v>19</v>
      </c>
      <c r="E240" s="43">
        <v>7</v>
      </c>
      <c r="F240" s="323"/>
      <c r="G240" s="323"/>
      <c r="H240" s="187">
        <f>(F240+G240)*E240</f>
        <v>0</v>
      </c>
    </row>
    <row r="241" spans="1:8" ht="24.95" customHeight="1">
      <c r="A241" s="201" t="s">
        <v>845</v>
      </c>
      <c r="B241" s="189" t="s">
        <v>430</v>
      </c>
      <c r="C241" s="190"/>
      <c r="D241" s="186" t="s">
        <v>19</v>
      </c>
      <c r="E241" s="43">
        <v>0</v>
      </c>
      <c r="F241" s="323"/>
      <c r="G241" s="323"/>
      <c r="H241" s="187">
        <f>(F241+G241)*E241</f>
        <v>0</v>
      </c>
    </row>
    <row r="242" spans="1:8" ht="32.25" customHeight="1">
      <c r="A242" s="201"/>
      <c r="B242" s="207" t="s">
        <v>431</v>
      </c>
      <c r="C242" s="188"/>
      <c r="D242" s="186"/>
      <c r="E242" s="43" t="s">
        <v>290</v>
      </c>
      <c r="F242" s="323"/>
      <c r="G242" s="323"/>
      <c r="H242" s="187" t="str">
        <f t="shared" ref="H242:H250" si="33">IF(E242="","",E242*F242)</f>
        <v/>
      </c>
    </row>
    <row r="243" spans="1:8" ht="24.95" customHeight="1">
      <c r="A243" s="201" t="s">
        <v>846</v>
      </c>
      <c r="B243" s="189" t="s">
        <v>432</v>
      </c>
      <c r="C243" s="190"/>
      <c r="D243" s="186" t="s">
        <v>19</v>
      </c>
      <c r="E243" s="43">
        <v>92</v>
      </c>
      <c r="F243" s="323"/>
      <c r="G243" s="323"/>
      <c r="H243" s="187">
        <f>(F243+G243)*E243</f>
        <v>0</v>
      </c>
    </row>
    <row r="244" spans="1:8" ht="24.95" customHeight="1">
      <c r="A244" s="201"/>
      <c r="B244" s="189"/>
      <c r="C244" s="190"/>
      <c r="D244" s="186"/>
      <c r="E244" s="43"/>
      <c r="F244" s="187"/>
      <c r="G244" s="187"/>
      <c r="H244" s="187"/>
    </row>
    <row r="245" spans="1:8" ht="24.95" customHeight="1">
      <c r="A245" s="200">
        <v>6.9</v>
      </c>
      <c r="B245" s="207" t="s">
        <v>433</v>
      </c>
      <c r="C245" s="185"/>
      <c r="D245" s="186"/>
      <c r="E245" s="43" t="s">
        <v>290</v>
      </c>
      <c r="F245" s="187"/>
      <c r="G245" s="187"/>
      <c r="H245" s="187" t="str">
        <f t="shared" si="33"/>
        <v/>
      </c>
    </row>
    <row r="246" spans="1:8" ht="31.5">
      <c r="A246" s="201"/>
      <c r="B246" s="207" t="s">
        <v>434</v>
      </c>
      <c r="C246" s="188"/>
      <c r="D246" s="186"/>
      <c r="E246" s="43" t="s">
        <v>290</v>
      </c>
      <c r="F246" s="187"/>
      <c r="G246" s="187"/>
      <c r="H246" s="187" t="str">
        <f t="shared" si="33"/>
        <v/>
      </c>
    </row>
    <row r="247" spans="1:8" ht="24.95" customHeight="1">
      <c r="A247" s="201" t="s">
        <v>847</v>
      </c>
      <c r="B247" s="189" t="s">
        <v>1048</v>
      </c>
      <c r="C247" s="190"/>
      <c r="D247" s="186" t="s">
        <v>19</v>
      </c>
      <c r="E247" s="43">
        <v>0</v>
      </c>
      <c r="F247" s="323"/>
      <c r="G247" s="323"/>
      <c r="H247" s="187">
        <f>(F247+G247)*E247</f>
        <v>0</v>
      </c>
    </row>
    <row r="248" spans="1:8" ht="24.95" customHeight="1">
      <c r="A248" s="201"/>
      <c r="B248" s="189"/>
      <c r="C248" s="190"/>
      <c r="D248" s="186"/>
      <c r="E248" s="43"/>
      <c r="F248" s="323"/>
      <c r="G248" s="323"/>
      <c r="H248" s="187"/>
    </row>
    <row r="249" spans="1:8" ht="24.95" customHeight="1">
      <c r="A249" s="202" t="s">
        <v>848</v>
      </c>
      <c r="B249" s="207" t="s">
        <v>435</v>
      </c>
      <c r="C249" s="185"/>
      <c r="D249" s="186"/>
      <c r="E249" s="43" t="s">
        <v>290</v>
      </c>
      <c r="F249" s="323"/>
      <c r="G249" s="323"/>
      <c r="H249" s="187" t="str">
        <f t="shared" si="33"/>
        <v/>
      </c>
    </row>
    <row r="250" spans="1:8" ht="24.95" customHeight="1">
      <c r="A250" s="201"/>
      <c r="B250" s="207" t="s">
        <v>1049</v>
      </c>
      <c r="C250" s="188"/>
      <c r="D250" s="186"/>
      <c r="E250" s="43" t="s">
        <v>290</v>
      </c>
      <c r="F250" s="323"/>
      <c r="G250" s="323"/>
      <c r="H250" s="187" t="str">
        <f t="shared" si="33"/>
        <v/>
      </c>
    </row>
    <row r="251" spans="1:8" ht="24.95" customHeight="1">
      <c r="A251" s="201" t="s">
        <v>849</v>
      </c>
      <c r="B251" s="189" t="s">
        <v>436</v>
      </c>
      <c r="C251" s="190"/>
      <c r="D251" s="186" t="s">
        <v>8</v>
      </c>
      <c r="E251" s="43">
        <v>4</v>
      </c>
      <c r="F251" s="323"/>
      <c r="G251" s="323"/>
      <c r="H251" s="187">
        <f t="shared" ref="H251:H254" si="34">(F251+G251)*E251</f>
        <v>0</v>
      </c>
    </row>
    <row r="252" spans="1:8" ht="24.95" customHeight="1">
      <c r="A252" s="201" t="s">
        <v>851</v>
      </c>
      <c r="B252" s="189" t="s">
        <v>437</v>
      </c>
      <c r="C252" s="190"/>
      <c r="D252" s="186" t="s">
        <v>8</v>
      </c>
      <c r="E252" s="43">
        <v>0</v>
      </c>
      <c r="F252" s="323"/>
      <c r="G252" s="323"/>
      <c r="H252" s="187">
        <f t="shared" si="34"/>
        <v>0</v>
      </c>
    </row>
    <row r="253" spans="1:8" ht="24.95" customHeight="1">
      <c r="A253" s="201" t="s">
        <v>850</v>
      </c>
      <c r="B253" s="189" t="s">
        <v>438</v>
      </c>
      <c r="C253" s="190"/>
      <c r="D253" s="186" t="s">
        <v>8</v>
      </c>
      <c r="E253" s="43">
        <v>0</v>
      </c>
      <c r="F253" s="323"/>
      <c r="G253" s="323"/>
      <c r="H253" s="187">
        <f t="shared" si="34"/>
        <v>0</v>
      </c>
    </row>
    <row r="254" spans="1:8" ht="24.95" customHeight="1">
      <c r="A254" s="201" t="s">
        <v>852</v>
      </c>
      <c r="B254" s="189" t="s">
        <v>439</v>
      </c>
      <c r="C254" s="190"/>
      <c r="D254" s="186" t="s">
        <v>8</v>
      </c>
      <c r="E254" s="43">
        <v>25</v>
      </c>
      <c r="F254" s="323"/>
      <c r="G254" s="323"/>
      <c r="H254" s="187">
        <f t="shared" si="34"/>
        <v>0</v>
      </c>
    </row>
    <row r="255" spans="1:8" ht="24.95" customHeight="1">
      <c r="A255" s="201"/>
      <c r="B255" s="189"/>
      <c r="C255" s="190"/>
      <c r="D255" s="186"/>
      <c r="E255" s="43"/>
      <c r="F255" s="187"/>
      <c r="G255" s="187"/>
      <c r="H255" s="187"/>
    </row>
    <row r="256" spans="1:8" ht="24.95" customHeight="1">
      <c r="A256" s="202" t="s">
        <v>858</v>
      </c>
      <c r="B256" s="207" t="s">
        <v>440</v>
      </c>
      <c r="C256" s="185"/>
      <c r="D256" s="186"/>
      <c r="E256" s="43"/>
      <c r="F256" s="192"/>
      <c r="G256" s="192"/>
      <c r="H256" s="192"/>
    </row>
    <row r="257" spans="1:8" ht="24.95" customHeight="1">
      <c r="A257" s="200"/>
      <c r="B257" s="207" t="s">
        <v>441</v>
      </c>
      <c r="C257" s="185"/>
      <c r="D257" s="186"/>
      <c r="E257" s="43"/>
      <c r="F257" s="192"/>
      <c r="G257" s="192"/>
      <c r="H257" s="192"/>
    </row>
    <row r="258" spans="1:8" ht="24.95" customHeight="1">
      <c r="A258" s="201"/>
      <c r="B258" s="207" t="s">
        <v>442</v>
      </c>
      <c r="C258" s="190"/>
      <c r="D258" s="186"/>
      <c r="E258" s="43"/>
      <c r="F258" s="192"/>
      <c r="G258" s="192"/>
      <c r="H258" s="192"/>
    </row>
    <row r="259" spans="1:8" ht="31.5">
      <c r="A259" s="201"/>
      <c r="B259" s="207" t="s">
        <v>443</v>
      </c>
      <c r="C259" s="188"/>
      <c r="D259" s="186"/>
      <c r="E259" s="43" t="s">
        <v>290</v>
      </c>
      <c r="F259" s="187"/>
      <c r="G259" s="187"/>
      <c r="H259" s="187" t="str">
        <f t="shared" ref="H259" si="35">IF(E259="","",E259*F259)</f>
        <v/>
      </c>
    </row>
    <row r="260" spans="1:8" ht="24.95" customHeight="1">
      <c r="A260" s="201" t="s">
        <v>853</v>
      </c>
      <c r="B260" s="189" t="s">
        <v>444</v>
      </c>
      <c r="C260" s="190"/>
      <c r="D260" s="186" t="s">
        <v>19</v>
      </c>
      <c r="E260" s="43">
        <v>53</v>
      </c>
      <c r="F260" s="323"/>
      <c r="G260" s="323"/>
      <c r="H260" s="187">
        <f t="shared" ref="H260:H264" si="36">(F260+G260)*E260</f>
        <v>0</v>
      </c>
    </row>
    <row r="261" spans="1:8" ht="24.95" customHeight="1">
      <c r="A261" s="201" t="s">
        <v>854</v>
      </c>
      <c r="B261" s="189" t="s">
        <v>445</v>
      </c>
      <c r="C261" s="190"/>
      <c r="D261" s="186" t="s">
        <v>8</v>
      </c>
      <c r="E261" s="43">
        <v>9</v>
      </c>
      <c r="F261" s="192"/>
      <c r="G261" s="192"/>
      <c r="H261" s="187">
        <f t="shared" si="36"/>
        <v>0</v>
      </c>
    </row>
    <row r="262" spans="1:8" ht="24.95" customHeight="1">
      <c r="A262" s="201" t="s">
        <v>855</v>
      </c>
      <c r="B262" s="189" t="s">
        <v>446</v>
      </c>
      <c r="C262" s="190"/>
      <c r="D262" s="186" t="s">
        <v>8</v>
      </c>
      <c r="E262" s="43">
        <v>11</v>
      </c>
      <c r="F262" s="192"/>
      <c r="G262" s="192"/>
      <c r="H262" s="187">
        <f t="shared" si="36"/>
        <v>0</v>
      </c>
    </row>
    <row r="263" spans="1:8" ht="24.95" customHeight="1">
      <c r="A263" s="201" t="s">
        <v>856</v>
      </c>
      <c r="B263" s="189" t="s">
        <v>447</v>
      </c>
      <c r="C263" s="190"/>
      <c r="D263" s="186" t="s">
        <v>8</v>
      </c>
      <c r="E263" s="43">
        <v>18</v>
      </c>
      <c r="F263" s="192"/>
      <c r="G263" s="192"/>
      <c r="H263" s="187">
        <f t="shared" si="36"/>
        <v>0</v>
      </c>
    </row>
    <row r="264" spans="1:8" ht="24.95" customHeight="1">
      <c r="A264" s="201" t="s">
        <v>857</v>
      </c>
      <c r="B264" s="189" t="s">
        <v>448</v>
      </c>
      <c r="C264" s="190"/>
      <c r="D264" s="186" t="s">
        <v>8</v>
      </c>
      <c r="E264" s="43">
        <v>18</v>
      </c>
      <c r="F264" s="323"/>
      <c r="G264" s="323"/>
      <c r="H264" s="187">
        <f t="shared" si="36"/>
        <v>0</v>
      </c>
    </row>
    <row r="265" spans="1:8" ht="24.95" customHeight="1">
      <c r="A265" s="201"/>
      <c r="B265" s="189"/>
      <c r="C265" s="190"/>
      <c r="D265" s="186"/>
      <c r="E265" s="43"/>
      <c r="F265" s="187"/>
      <c r="G265" s="187"/>
      <c r="H265" s="187"/>
    </row>
    <row r="266" spans="1:8" ht="24.95" customHeight="1">
      <c r="A266" s="202" t="s">
        <v>861</v>
      </c>
      <c r="B266" s="207" t="s">
        <v>449</v>
      </c>
      <c r="C266" s="185"/>
      <c r="D266" s="186"/>
      <c r="E266" s="43"/>
      <c r="F266" s="192"/>
      <c r="G266" s="192"/>
      <c r="H266" s="192"/>
    </row>
    <row r="267" spans="1:8" ht="24.95" customHeight="1">
      <c r="A267" s="201"/>
      <c r="B267" s="207" t="s">
        <v>450</v>
      </c>
      <c r="C267" s="188"/>
      <c r="D267" s="186"/>
      <c r="E267" s="43"/>
      <c r="F267" s="192"/>
      <c r="G267" s="192"/>
      <c r="H267" s="192"/>
    </row>
    <row r="268" spans="1:8" ht="47.25">
      <c r="A268" s="201" t="s">
        <v>859</v>
      </c>
      <c r="B268" s="189" t="s">
        <v>1050</v>
      </c>
      <c r="C268" s="190"/>
      <c r="D268" s="186" t="s">
        <v>312</v>
      </c>
      <c r="E268" s="43">
        <v>2</v>
      </c>
      <c r="F268" s="323"/>
      <c r="G268" s="323"/>
      <c r="H268" s="187">
        <f>(F268+G268)*E268</f>
        <v>0</v>
      </c>
    </row>
    <row r="269" spans="1:8" ht="24.95" customHeight="1">
      <c r="A269" s="201"/>
      <c r="B269" s="189"/>
      <c r="C269" s="190"/>
      <c r="D269" s="186"/>
      <c r="E269" s="43"/>
      <c r="F269" s="187"/>
      <c r="G269" s="187"/>
      <c r="H269" s="187"/>
    </row>
    <row r="270" spans="1:8" ht="24.95" customHeight="1">
      <c r="A270" s="202" t="s">
        <v>860</v>
      </c>
      <c r="B270" s="207" t="s">
        <v>451</v>
      </c>
      <c r="C270" s="185"/>
      <c r="D270" s="186"/>
      <c r="E270" s="43"/>
      <c r="F270" s="192"/>
      <c r="G270" s="192"/>
      <c r="H270" s="192"/>
    </row>
    <row r="271" spans="1:8" ht="24.95" customHeight="1">
      <c r="A271" s="200"/>
      <c r="B271" s="207" t="s">
        <v>452</v>
      </c>
      <c r="C271" s="185"/>
      <c r="D271" s="186"/>
      <c r="E271" s="43"/>
      <c r="F271" s="192"/>
      <c r="G271" s="192"/>
      <c r="H271" s="192"/>
    </row>
    <row r="272" spans="1:8" ht="48.75" customHeight="1">
      <c r="A272" s="201"/>
      <c r="B272" s="246" t="s">
        <v>998</v>
      </c>
      <c r="C272" s="188"/>
      <c r="D272" s="186"/>
      <c r="E272" s="43"/>
      <c r="F272" s="192"/>
      <c r="G272" s="192"/>
      <c r="H272" s="192"/>
    </row>
    <row r="273" spans="1:8" ht="24.95" customHeight="1">
      <c r="A273" s="201"/>
      <c r="B273" s="207" t="s">
        <v>453</v>
      </c>
      <c r="C273" s="188"/>
      <c r="D273" s="186"/>
      <c r="E273" s="43"/>
      <c r="F273" s="192"/>
      <c r="G273" s="192"/>
      <c r="H273" s="192"/>
    </row>
    <row r="274" spans="1:8" ht="24.95" customHeight="1">
      <c r="A274" s="203" t="s">
        <v>862</v>
      </c>
      <c r="B274" s="189" t="s">
        <v>454</v>
      </c>
      <c r="C274" s="190"/>
      <c r="D274" s="186" t="s">
        <v>287</v>
      </c>
      <c r="E274" s="43">
        <v>1</v>
      </c>
      <c r="F274" s="323"/>
      <c r="G274" s="323"/>
      <c r="H274" s="187">
        <f>(F274+G274)*E274</f>
        <v>0</v>
      </c>
    </row>
    <row r="275" spans="1:8" ht="24.95" customHeight="1">
      <c r="A275" s="201"/>
      <c r="B275" s="207" t="s">
        <v>455</v>
      </c>
      <c r="C275" s="188"/>
      <c r="D275" s="186"/>
      <c r="E275" s="43" t="s">
        <v>290</v>
      </c>
      <c r="F275" s="323"/>
      <c r="G275" s="323"/>
      <c r="H275" s="187" t="str">
        <f t="shared" ref="H275:H281" si="37">IF(E275="","",E275*F275)</f>
        <v/>
      </c>
    </row>
    <row r="276" spans="1:8" ht="31.5">
      <c r="A276" s="201" t="s">
        <v>863</v>
      </c>
      <c r="B276" s="189" t="s">
        <v>1051</v>
      </c>
      <c r="C276" s="190"/>
      <c r="D276" s="186" t="s">
        <v>19</v>
      </c>
      <c r="E276" s="43">
        <v>37</v>
      </c>
      <c r="F276" s="323"/>
      <c r="G276" s="323"/>
      <c r="H276" s="187">
        <f t="shared" si="37"/>
        <v>0</v>
      </c>
    </row>
    <row r="277" spans="1:8" ht="31.5">
      <c r="A277" s="201" t="s">
        <v>864</v>
      </c>
      <c r="B277" s="189" t="s">
        <v>1052</v>
      </c>
      <c r="C277" s="190"/>
      <c r="D277" s="186" t="s">
        <v>19</v>
      </c>
      <c r="E277" s="43">
        <v>0</v>
      </c>
      <c r="F277" s="323"/>
      <c r="G277" s="323"/>
      <c r="H277" s="187">
        <f t="shared" ref="H277:H279" si="38">(F277+G277)*E277</f>
        <v>0</v>
      </c>
    </row>
    <row r="278" spans="1:8" ht="31.5">
      <c r="A278" s="201" t="s">
        <v>865</v>
      </c>
      <c r="B278" s="189" t="s">
        <v>1053</v>
      </c>
      <c r="C278" s="190"/>
      <c r="D278" s="186" t="s">
        <v>19</v>
      </c>
      <c r="E278" s="43">
        <v>0</v>
      </c>
      <c r="F278" s="323"/>
      <c r="G278" s="323"/>
      <c r="H278" s="187">
        <f t="shared" si="38"/>
        <v>0</v>
      </c>
    </row>
    <row r="279" spans="1:8" ht="24.95" customHeight="1">
      <c r="A279" s="201" t="s">
        <v>866</v>
      </c>
      <c r="B279" s="189" t="s">
        <v>456</v>
      </c>
      <c r="C279" s="190"/>
      <c r="D279" s="186" t="s">
        <v>19</v>
      </c>
      <c r="E279" s="43">
        <v>53</v>
      </c>
      <c r="F279" s="323"/>
      <c r="G279" s="323"/>
      <c r="H279" s="187">
        <f t="shared" si="38"/>
        <v>0</v>
      </c>
    </row>
    <row r="280" spans="1:8" ht="24.95" customHeight="1">
      <c r="A280" s="201"/>
      <c r="B280" s="189"/>
      <c r="C280" s="190"/>
      <c r="D280" s="186"/>
      <c r="E280" s="43"/>
      <c r="F280" s="187"/>
      <c r="G280" s="187"/>
      <c r="H280" s="187"/>
    </row>
    <row r="281" spans="1:8" ht="24.95" customHeight="1">
      <c r="A281" s="202" t="s">
        <v>867</v>
      </c>
      <c r="B281" s="207" t="s">
        <v>457</v>
      </c>
      <c r="C281" s="185"/>
      <c r="D281" s="186"/>
      <c r="E281" s="43" t="s">
        <v>290</v>
      </c>
      <c r="F281" s="187"/>
      <c r="G281" s="187"/>
      <c r="H281" s="187" t="str">
        <f t="shared" si="37"/>
        <v/>
      </c>
    </row>
    <row r="282" spans="1:8" ht="24.95" customHeight="1">
      <c r="A282" s="201"/>
      <c r="B282" s="207" t="s">
        <v>458</v>
      </c>
      <c r="C282" s="188"/>
      <c r="D282" s="186"/>
      <c r="E282" s="43" t="s">
        <v>290</v>
      </c>
      <c r="F282" s="187"/>
      <c r="G282" s="187"/>
      <c r="H282" s="187" t="str">
        <f>IF(E282="","",E282*F282)</f>
        <v/>
      </c>
    </row>
    <row r="283" spans="1:8" ht="24.95" customHeight="1">
      <c r="A283" s="201" t="s">
        <v>868</v>
      </c>
      <c r="B283" s="189" t="s">
        <v>459</v>
      </c>
      <c r="C283" s="190"/>
      <c r="D283" s="186" t="s">
        <v>8</v>
      </c>
      <c r="E283" s="43">
        <v>58</v>
      </c>
      <c r="F283" s="323"/>
      <c r="G283" s="323"/>
      <c r="H283" s="187">
        <f>(F283+G283)*E283</f>
        <v>0</v>
      </c>
    </row>
    <row r="284" spans="1:8" ht="24.95" customHeight="1">
      <c r="A284" s="201"/>
      <c r="B284" s="207" t="s">
        <v>460</v>
      </c>
      <c r="C284" s="188"/>
      <c r="D284" s="186"/>
      <c r="E284" s="43"/>
      <c r="F284" s="323"/>
      <c r="G284" s="323"/>
      <c r="H284" s="187" t="str">
        <f t="shared" ref="H284:H287" si="39">IF(E284="","",E284*F284)</f>
        <v/>
      </c>
    </row>
    <row r="285" spans="1:8" ht="32.25" customHeight="1">
      <c r="A285" s="201" t="s">
        <v>869</v>
      </c>
      <c r="B285" s="189" t="s">
        <v>461</v>
      </c>
      <c r="C285" s="190"/>
      <c r="D285" s="186" t="s">
        <v>19</v>
      </c>
      <c r="E285" s="43">
        <v>11</v>
      </c>
      <c r="F285" s="323"/>
      <c r="G285" s="323"/>
      <c r="H285" s="187">
        <f>(F285+G285)*E285</f>
        <v>0</v>
      </c>
    </row>
    <row r="286" spans="1:8" ht="34.5" customHeight="1">
      <c r="A286" s="201" t="s">
        <v>870</v>
      </c>
      <c r="B286" s="189" t="s">
        <v>462</v>
      </c>
      <c r="C286" s="190"/>
      <c r="D286" s="186" t="s">
        <v>19</v>
      </c>
      <c r="E286" s="43">
        <v>2</v>
      </c>
      <c r="F286" s="323"/>
      <c r="G286" s="323"/>
      <c r="H286" s="187">
        <f>(F286+G286)*E286</f>
        <v>0</v>
      </c>
    </row>
    <row r="287" spans="1:8" ht="24.95" customHeight="1">
      <c r="A287" s="201"/>
      <c r="B287" s="207" t="s">
        <v>463</v>
      </c>
      <c r="C287" s="188"/>
      <c r="D287" s="186"/>
      <c r="E287" s="43" t="s">
        <v>290</v>
      </c>
      <c r="F287" s="323"/>
      <c r="G287" s="323"/>
      <c r="H287" s="187" t="str">
        <f t="shared" si="39"/>
        <v/>
      </c>
    </row>
    <row r="288" spans="1:8" ht="31.5">
      <c r="A288" s="201" t="s">
        <v>871</v>
      </c>
      <c r="B288" s="189" t="s">
        <v>464</v>
      </c>
      <c r="C288" s="190"/>
      <c r="D288" s="186" t="s">
        <v>8</v>
      </c>
      <c r="E288" s="43">
        <v>18</v>
      </c>
      <c r="F288" s="323"/>
      <c r="G288" s="323"/>
      <c r="H288" s="187">
        <f t="shared" ref="H288:H289" si="40">(F288+G288)*E288</f>
        <v>0</v>
      </c>
    </row>
    <row r="289" spans="1:8" ht="31.5">
      <c r="A289" s="201" t="s">
        <v>872</v>
      </c>
      <c r="B289" s="189" t="s">
        <v>465</v>
      </c>
      <c r="C289" s="190"/>
      <c r="D289" s="186" t="s">
        <v>8</v>
      </c>
      <c r="E289" s="43">
        <v>11</v>
      </c>
      <c r="F289" s="323"/>
      <c r="G289" s="323"/>
      <c r="H289" s="187">
        <f t="shared" si="40"/>
        <v>0</v>
      </c>
    </row>
    <row r="290" spans="1:8" ht="24.95" customHeight="1">
      <c r="A290" s="201"/>
      <c r="B290" s="189"/>
      <c r="C290" s="190"/>
      <c r="D290" s="186"/>
      <c r="E290" s="43"/>
      <c r="F290" s="187"/>
      <c r="G290" s="187"/>
      <c r="H290" s="187"/>
    </row>
    <row r="291" spans="1:8" ht="24.95" customHeight="1">
      <c r="A291" s="202" t="s">
        <v>873</v>
      </c>
      <c r="B291" s="207" t="s">
        <v>466</v>
      </c>
      <c r="C291" s="185"/>
      <c r="D291" s="186"/>
      <c r="E291" s="43"/>
      <c r="F291" s="187"/>
      <c r="G291" s="187"/>
      <c r="H291" s="187"/>
    </row>
    <row r="292" spans="1:8" ht="24.95" customHeight="1">
      <c r="A292" s="201"/>
      <c r="B292" s="207" t="s">
        <v>467</v>
      </c>
      <c r="C292" s="188"/>
      <c r="D292" s="186"/>
      <c r="E292" s="43"/>
      <c r="F292" s="187"/>
      <c r="G292" s="187"/>
      <c r="H292" s="187" t="str">
        <f t="shared" ref="H292:H297" si="41">IF(E292="","",E292*F292)</f>
        <v/>
      </c>
    </row>
    <row r="293" spans="1:8" ht="24.95" customHeight="1">
      <c r="A293" s="201" t="s">
        <v>874</v>
      </c>
      <c r="B293" s="189" t="s">
        <v>468</v>
      </c>
      <c r="C293" s="190"/>
      <c r="D293" s="186" t="s">
        <v>312</v>
      </c>
      <c r="E293" s="43">
        <v>1</v>
      </c>
      <c r="F293" s="323"/>
      <c r="G293" s="323"/>
      <c r="H293" s="187">
        <f t="shared" ref="H293:H294" si="42">(F293+G293)*E293</f>
        <v>0</v>
      </c>
    </row>
    <row r="294" spans="1:8" ht="24.95" customHeight="1">
      <c r="A294" s="201" t="s">
        <v>875</v>
      </c>
      <c r="B294" s="189" t="s">
        <v>469</v>
      </c>
      <c r="C294" s="190"/>
      <c r="D294" s="186" t="s">
        <v>312</v>
      </c>
      <c r="E294" s="43">
        <v>1</v>
      </c>
      <c r="F294" s="323"/>
      <c r="G294" s="323"/>
      <c r="H294" s="187">
        <f t="shared" si="42"/>
        <v>0</v>
      </c>
    </row>
    <row r="295" spans="1:8" ht="24.95" customHeight="1">
      <c r="A295" s="201"/>
      <c r="B295" s="189"/>
      <c r="C295" s="190"/>
      <c r="D295" s="186"/>
      <c r="E295" s="43"/>
      <c r="F295" s="323"/>
      <c r="G295" s="323"/>
      <c r="H295" s="187"/>
    </row>
    <row r="296" spans="1:8" ht="24.95" customHeight="1">
      <c r="A296" s="202" t="s">
        <v>876</v>
      </c>
      <c r="B296" s="207" t="s">
        <v>470</v>
      </c>
      <c r="C296" s="185"/>
      <c r="D296" s="186"/>
      <c r="E296" s="43" t="s">
        <v>290</v>
      </c>
      <c r="F296" s="187"/>
      <c r="G296" s="187"/>
      <c r="H296" s="187" t="str">
        <f t="shared" si="41"/>
        <v/>
      </c>
    </row>
    <row r="297" spans="1:8" ht="24.95" customHeight="1">
      <c r="A297" s="201"/>
      <c r="B297" s="207" t="s">
        <v>471</v>
      </c>
      <c r="C297" s="188"/>
      <c r="D297" s="186"/>
      <c r="E297" s="43" t="s">
        <v>290</v>
      </c>
      <c r="F297" s="187"/>
      <c r="G297" s="187"/>
      <c r="H297" s="187" t="str">
        <f t="shared" si="41"/>
        <v/>
      </c>
    </row>
    <row r="298" spans="1:8" ht="24.95" customHeight="1">
      <c r="A298" s="201" t="s">
        <v>877</v>
      </c>
      <c r="B298" s="189" t="s">
        <v>472</v>
      </c>
      <c r="C298" s="190"/>
      <c r="D298" s="186" t="s">
        <v>312</v>
      </c>
      <c r="E298" s="43">
        <v>2</v>
      </c>
      <c r="F298" s="323"/>
      <c r="G298" s="323"/>
      <c r="H298" s="187">
        <f>(F298+G298)*E298</f>
        <v>0</v>
      </c>
    </row>
    <row r="299" spans="1:8" ht="24.95" customHeight="1">
      <c r="A299" s="201"/>
      <c r="B299" s="189"/>
      <c r="C299" s="190"/>
      <c r="D299" s="186"/>
      <c r="E299" s="43"/>
      <c r="F299" s="187"/>
      <c r="G299" s="187"/>
      <c r="H299" s="187"/>
    </row>
    <row r="300" spans="1:8" ht="24.95" customHeight="1">
      <c r="A300" s="202" t="s">
        <v>878</v>
      </c>
      <c r="B300" s="207" t="s">
        <v>473</v>
      </c>
      <c r="C300" s="185"/>
      <c r="D300" s="186"/>
      <c r="E300" s="43" t="s">
        <v>290</v>
      </c>
      <c r="F300" s="187"/>
      <c r="G300" s="187"/>
      <c r="H300" s="187" t="str">
        <f t="shared" ref="H300:H310" si="43">IF(E300="","",E300*F300)</f>
        <v/>
      </c>
    </row>
    <row r="301" spans="1:8" ht="24.95" customHeight="1">
      <c r="A301" s="201"/>
      <c r="B301" s="207" t="s">
        <v>471</v>
      </c>
      <c r="C301" s="188"/>
      <c r="D301" s="186"/>
      <c r="E301" s="43" t="s">
        <v>290</v>
      </c>
      <c r="F301" s="187"/>
      <c r="G301" s="187"/>
      <c r="H301" s="187" t="str">
        <f t="shared" si="43"/>
        <v/>
      </c>
    </row>
    <row r="302" spans="1:8" ht="24.95" customHeight="1">
      <c r="A302" s="201" t="s">
        <v>879</v>
      </c>
      <c r="B302" s="189" t="s">
        <v>474</v>
      </c>
      <c r="C302" s="190"/>
      <c r="D302" s="186" t="s">
        <v>312</v>
      </c>
      <c r="E302" s="43">
        <v>0</v>
      </c>
      <c r="F302" s="323"/>
      <c r="G302" s="323"/>
      <c r="H302" s="187">
        <f t="shared" ref="H302:H305" si="44">(F302+G302)*E302</f>
        <v>0</v>
      </c>
    </row>
    <row r="303" spans="1:8" ht="24.95" customHeight="1">
      <c r="A303" s="201" t="s">
        <v>881</v>
      </c>
      <c r="B303" s="189" t="s">
        <v>475</v>
      </c>
      <c r="C303" s="190"/>
      <c r="D303" s="186" t="s">
        <v>312</v>
      </c>
      <c r="E303" s="43">
        <v>0</v>
      </c>
      <c r="F303" s="323"/>
      <c r="G303" s="323"/>
      <c r="H303" s="187">
        <f t="shared" si="44"/>
        <v>0</v>
      </c>
    </row>
    <row r="304" spans="1:8" ht="24.95" customHeight="1">
      <c r="A304" s="201" t="s">
        <v>880</v>
      </c>
      <c r="B304" s="189" t="s">
        <v>476</v>
      </c>
      <c r="C304" s="190"/>
      <c r="D304" s="186" t="s">
        <v>312</v>
      </c>
      <c r="E304" s="43">
        <v>1</v>
      </c>
      <c r="F304" s="323"/>
      <c r="G304" s="323"/>
      <c r="H304" s="187">
        <f t="shared" si="44"/>
        <v>0</v>
      </c>
    </row>
    <row r="305" spans="1:8" ht="24.95" customHeight="1">
      <c r="A305" s="201" t="s">
        <v>882</v>
      </c>
      <c r="B305" s="189" t="s">
        <v>477</v>
      </c>
      <c r="C305" s="190"/>
      <c r="D305" s="186" t="s">
        <v>312</v>
      </c>
      <c r="E305" s="43">
        <v>1</v>
      </c>
      <c r="F305" s="323"/>
      <c r="G305" s="323"/>
      <c r="H305" s="187">
        <f t="shared" si="44"/>
        <v>0</v>
      </c>
    </row>
    <row r="306" spans="1:8" ht="31.5">
      <c r="A306" s="201"/>
      <c r="B306" s="207" t="s">
        <v>1054</v>
      </c>
      <c r="C306" s="188"/>
      <c r="D306" s="186"/>
      <c r="E306" s="43" t="s">
        <v>290</v>
      </c>
      <c r="F306" s="187"/>
      <c r="G306" s="187"/>
      <c r="H306" s="187" t="str">
        <f t="shared" si="43"/>
        <v/>
      </c>
    </row>
    <row r="307" spans="1:8" ht="24.95" customHeight="1">
      <c r="A307" s="201" t="s">
        <v>883</v>
      </c>
      <c r="B307" s="189" t="s">
        <v>478</v>
      </c>
      <c r="C307" s="190"/>
      <c r="D307" s="186" t="s">
        <v>312</v>
      </c>
      <c r="E307" s="43">
        <v>1</v>
      </c>
      <c r="F307" s="323"/>
      <c r="G307" s="323"/>
      <c r="H307" s="187">
        <f>(F307+G307)*E307</f>
        <v>0</v>
      </c>
    </row>
    <row r="308" spans="1:8" ht="24.95" customHeight="1">
      <c r="A308" s="201"/>
      <c r="B308" s="189"/>
      <c r="C308" s="190"/>
      <c r="D308" s="186"/>
      <c r="E308" s="43"/>
      <c r="F308" s="187"/>
      <c r="G308" s="187"/>
      <c r="H308" s="187"/>
    </row>
    <row r="309" spans="1:8" ht="24.95" customHeight="1">
      <c r="A309" s="202" t="s">
        <v>884</v>
      </c>
      <c r="B309" s="207" t="s">
        <v>479</v>
      </c>
      <c r="C309" s="185"/>
      <c r="D309" s="186"/>
      <c r="E309" s="43" t="s">
        <v>290</v>
      </c>
      <c r="F309" s="187"/>
      <c r="G309" s="187"/>
      <c r="H309" s="187" t="str">
        <f t="shared" si="43"/>
        <v/>
      </c>
    </row>
    <row r="310" spans="1:8" ht="24.95" customHeight="1">
      <c r="A310" s="201"/>
      <c r="B310" s="207" t="s">
        <v>471</v>
      </c>
      <c r="C310" s="188"/>
      <c r="D310" s="186"/>
      <c r="E310" s="43" t="s">
        <v>290</v>
      </c>
      <c r="F310" s="187"/>
      <c r="G310" s="187"/>
      <c r="H310" s="187" t="str">
        <f t="shared" si="43"/>
        <v/>
      </c>
    </row>
    <row r="311" spans="1:8" ht="24.95" customHeight="1">
      <c r="A311" s="201" t="s">
        <v>885</v>
      </c>
      <c r="B311" s="189" t="s">
        <v>480</v>
      </c>
      <c r="C311" s="190"/>
      <c r="D311" s="186" t="s">
        <v>312</v>
      </c>
      <c r="E311" s="43">
        <v>0</v>
      </c>
      <c r="F311" s="323"/>
      <c r="G311" s="323"/>
      <c r="H311" s="187">
        <f>(F311+G311)*E311</f>
        <v>0</v>
      </c>
    </row>
    <row r="312" spans="1:8" ht="24.95" customHeight="1">
      <c r="A312" s="201"/>
      <c r="B312" s="207" t="s">
        <v>481</v>
      </c>
      <c r="C312" s="188"/>
      <c r="D312" s="186"/>
      <c r="E312" s="43" t="s">
        <v>290</v>
      </c>
      <c r="F312" s="187"/>
      <c r="G312" s="187"/>
      <c r="H312" s="187" t="str">
        <f>IF(E312="","",E312*F312)</f>
        <v/>
      </c>
    </row>
    <row r="313" spans="1:8" ht="24.95" customHeight="1">
      <c r="A313" s="201" t="s">
        <v>886</v>
      </c>
      <c r="B313" s="189" t="s">
        <v>482</v>
      </c>
      <c r="C313" s="190"/>
      <c r="D313" s="186" t="s">
        <v>312</v>
      </c>
      <c r="E313" s="43">
        <v>0</v>
      </c>
      <c r="F313" s="323"/>
      <c r="G313" s="323"/>
      <c r="H313" s="187">
        <f t="shared" ref="H313:H314" si="45">(F313+G313)*E313</f>
        <v>0</v>
      </c>
    </row>
    <row r="314" spans="1:8" ht="24.95" customHeight="1">
      <c r="A314" s="201" t="s">
        <v>887</v>
      </c>
      <c r="B314" s="189" t="s">
        <v>483</v>
      </c>
      <c r="C314" s="190"/>
      <c r="D314" s="186" t="s">
        <v>312</v>
      </c>
      <c r="E314" s="43">
        <v>1</v>
      </c>
      <c r="F314" s="323"/>
      <c r="G314" s="323"/>
      <c r="H314" s="187">
        <f t="shared" si="45"/>
        <v>0</v>
      </c>
    </row>
    <row r="315" spans="1:8" ht="24.95" customHeight="1">
      <c r="A315" s="201"/>
      <c r="B315" s="189"/>
      <c r="C315" s="190"/>
      <c r="D315" s="186"/>
      <c r="E315" s="43"/>
      <c r="F315" s="187"/>
      <c r="G315" s="187"/>
      <c r="H315" s="187"/>
    </row>
    <row r="316" spans="1:8" ht="24.95" customHeight="1">
      <c r="A316" s="202" t="s">
        <v>888</v>
      </c>
      <c r="B316" s="207" t="s">
        <v>484</v>
      </c>
      <c r="C316" s="185"/>
      <c r="D316" s="186"/>
      <c r="E316" s="43" t="s">
        <v>290</v>
      </c>
      <c r="F316" s="187"/>
      <c r="G316" s="187"/>
      <c r="H316" s="187" t="str">
        <f t="shared" ref="H316:H322" si="46">IF(E316="","",E316*F316)</f>
        <v/>
      </c>
    </row>
    <row r="317" spans="1:8" ht="24.95" customHeight="1">
      <c r="A317" s="200"/>
      <c r="B317" s="207" t="s">
        <v>485</v>
      </c>
      <c r="C317" s="185"/>
      <c r="D317" s="186"/>
      <c r="E317" s="43" t="s">
        <v>290</v>
      </c>
      <c r="F317" s="187"/>
      <c r="G317" s="187"/>
      <c r="H317" s="187" t="str">
        <f t="shared" si="46"/>
        <v/>
      </c>
    </row>
    <row r="318" spans="1:8" ht="24.95" customHeight="1">
      <c r="A318" s="201"/>
      <c r="B318" s="207" t="s">
        <v>486</v>
      </c>
      <c r="C318" s="188"/>
      <c r="D318" s="186"/>
      <c r="E318" s="43" t="s">
        <v>290</v>
      </c>
      <c r="F318" s="187"/>
      <c r="G318" s="187"/>
      <c r="H318" s="187" t="str">
        <f t="shared" si="46"/>
        <v/>
      </c>
    </row>
    <row r="319" spans="1:8" ht="31.5">
      <c r="A319" s="201" t="s">
        <v>892</v>
      </c>
      <c r="B319" s="189" t="s">
        <v>487</v>
      </c>
      <c r="C319" s="190"/>
      <c r="D319" s="186" t="s">
        <v>312</v>
      </c>
      <c r="E319" s="43">
        <v>1</v>
      </c>
      <c r="F319" s="323"/>
      <c r="G319" s="323"/>
      <c r="H319" s="187">
        <f>(F319+G319)*E319</f>
        <v>0</v>
      </c>
    </row>
    <row r="320" spans="1:8" ht="24.95" customHeight="1">
      <c r="A320" s="201"/>
      <c r="B320" s="189"/>
      <c r="C320" s="190"/>
      <c r="D320" s="186"/>
      <c r="E320" s="43"/>
      <c r="F320" s="323"/>
      <c r="G320" s="323"/>
      <c r="H320" s="187"/>
    </row>
    <row r="321" spans="1:8" ht="24.95" customHeight="1">
      <c r="A321" s="202" t="s">
        <v>893</v>
      </c>
      <c r="B321" s="207" t="s">
        <v>488</v>
      </c>
      <c r="C321" s="185"/>
      <c r="D321" s="186"/>
      <c r="E321" s="43" t="s">
        <v>290</v>
      </c>
      <c r="F321" s="323"/>
      <c r="G321" s="323"/>
      <c r="H321" s="187" t="str">
        <f t="shared" si="46"/>
        <v/>
      </c>
    </row>
    <row r="322" spans="1:8" ht="24.95" customHeight="1">
      <c r="A322" s="201"/>
      <c r="B322" s="207" t="s">
        <v>489</v>
      </c>
      <c r="C322" s="188"/>
      <c r="D322" s="186"/>
      <c r="E322" s="43" t="s">
        <v>290</v>
      </c>
      <c r="F322" s="323"/>
      <c r="G322" s="323"/>
      <c r="H322" s="187" t="str">
        <f t="shared" si="46"/>
        <v/>
      </c>
    </row>
    <row r="323" spans="1:8" ht="24.95" customHeight="1">
      <c r="A323" s="201" t="s">
        <v>916</v>
      </c>
      <c r="B323" s="189" t="s">
        <v>490</v>
      </c>
      <c r="C323" s="190"/>
      <c r="D323" s="186" t="s">
        <v>312</v>
      </c>
      <c r="E323" s="43">
        <v>0</v>
      </c>
      <c r="F323" s="323"/>
      <c r="G323" s="323"/>
      <c r="H323" s="187">
        <f>(F323+G323)*E323</f>
        <v>0</v>
      </c>
    </row>
    <row r="324" spans="1:8" ht="24.95" customHeight="1">
      <c r="A324" s="201"/>
      <c r="B324" s="207" t="s">
        <v>491</v>
      </c>
      <c r="C324" s="188"/>
      <c r="D324" s="186"/>
      <c r="E324" s="43" t="s">
        <v>290</v>
      </c>
      <c r="F324" s="323"/>
      <c r="G324" s="323"/>
      <c r="H324" s="187" t="str">
        <f t="shared" ref="H324:H326" si="47">IF(E324="","",E324*F324)</f>
        <v/>
      </c>
    </row>
    <row r="325" spans="1:8" ht="24.95" customHeight="1">
      <c r="A325" s="201" t="s">
        <v>919</v>
      </c>
      <c r="B325" s="189" t="s">
        <v>492</v>
      </c>
      <c r="C325" s="190"/>
      <c r="D325" s="186" t="s">
        <v>312</v>
      </c>
      <c r="E325" s="43">
        <v>0</v>
      </c>
      <c r="F325" s="323"/>
      <c r="G325" s="323"/>
      <c r="H325" s="187">
        <f>(F325+G325)*E325</f>
        <v>0</v>
      </c>
    </row>
    <row r="326" spans="1:8" ht="24.95" customHeight="1">
      <c r="A326" s="201"/>
      <c r="B326" s="207" t="s">
        <v>1055</v>
      </c>
      <c r="C326" s="188"/>
      <c r="D326" s="186"/>
      <c r="E326" s="43" t="s">
        <v>290</v>
      </c>
      <c r="F326" s="323"/>
      <c r="G326" s="323"/>
      <c r="H326" s="187" t="str">
        <f t="shared" si="47"/>
        <v/>
      </c>
    </row>
    <row r="327" spans="1:8" ht="24.95" customHeight="1">
      <c r="A327" s="201" t="s">
        <v>920</v>
      </c>
      <c r="B327" s="208" t="s">
        <v>617</v>
      </c>
      <c r="C327" s="191"/>
      <c r="D327" s="186" t="s">
        <v>312</v>
      </c>
      <c r="E327" s="43">
        <v>1</v>
      </c>
      <c r="F327" s="323"/>
      <c r="G327" s="323"/>
      <c r="H327" s="187">
        <f>(F327+G327)*E327</f>
        <v>0</v>
      </c>
    </row>
    <row r="328" spans="1:8" ht="24.95" customHeight="1">
      <c r="A328" s="201" t="s">
        <v>917</v>
      </c>
      <c r="B328" s="208" t="s">
        <v>1056</v>
      </c>
      <c r="C328" s="191"/>
      <c r="D328" s="186" t="s">
        <v>312</v>
      </c>
      <c r="E328" s="43">
        <v>1</v>
      </c>
      <c r="F328" s="323"/>
      <c r="G328" s="323"/>
      <c r="H328" s="187">
        <f>(F328+G328)*E328</f>
        <v>0</v>
      </c>
    </row>
    <row r="329" spans="1:8" ht="24.95" customHeight="1">
      <c r="A329" s="201" t="s">
        <v>918</v>
      </c>
      <c r="B329" s="208" t="s">
        <v>493</v>
      </c>
      <c r="C329" s="191"/>
      <c r="D329" s="186" t="s">
        <v>312</v>
      </c>
      <c r="E329" s="43">
        <v>1</v>
      </c>
      <c r="F329" s="323"/>
      <c r="G329" s="323"/>
      <c r="H329" s="187">
        <f>(F329+G329)*E329</f>
        <v>0</v>
      </c>
    </row>
    <row r="330" spans="1:8" ht="24.95" customHeight="1">
      <c r="A330" s="201" t="s">
        <v>921</v>
      </c>
      <c r="B330" s="208" t="s">
        <v>618</v>
      </c>
      <c r="C330" s="191"/>
      <c r="D330" s="186" t="s">
        <v>312</v>
      </c>
      <c r="E330" s="43">
        <v>0</v>
      </c>
      <c r="F330" s="325"/>
      <c r="G330" s="323"/>
      <c r="H330" s="187">
        <f>(F330+G330)*E330</f>
        <v>0</v>
      </c>
    </row>
    <row r="331" spans="1:8" ht="24.95" customHeight="1">
      <c r="A331" s="201"/>
      <c r="B331" s="189"/>
      <c r="C331" s="190"/>
      <c r="D331" s="186"/>
      <c r="E331" s="43"/>
      <c r="F331" s="187"/>
      <c r="G331" s="187"/>
      <c r="H331" s="187"/>
    </row>
    <row r="332" spans="1:8" ht="24.95" customHeight="1">
      <c r="A332" s="202" t="s">
        <v>894</v>
      </c>
      <c r="B332" s="185" t="s">
        <v>1065</v>
      </c>
      <c r="C332" s="185"/>
      <c r="D332" s="186"/>
      <c r="E332" s="43" t="s">
        <v>290</v>
      </c>
      <c r="F332" s="187"/>
      <c r="G332" s="187"/>
      <c r="H332" s="187" t="str">
        <f t="shared" ref="H332" si="48">IF(E332="","",E332*F332)</f>
        <v/>
      </c>
    </row>
    <row r="333" spans="1:8" ht="24.95" customHeight="1">
      <c r="A333" s="201"/>
      <c r="B333" s="208" t="s">
        <v>1066</v>
      </c>
      <c r="C333" s="191"/>
      <c r="D333" s="186"/>
      <c r="E333" s="43"/>
      <c r="F333" s="187"/>
      <c r="G333" s="187"/>
      <c r="H333" s="187"/>
    </row>
    <row r="334" spans="1:8" ht="24.95" customHeight="1">
      <c r="A334" s="201"/>
      <c r="B334" s="208"/>
      <c r="C334" s="191"/>
      <c r="D334" s="186"/>
      <c r="E334" s="43"/>
      <c r="F334" s="187"/>
      <c r="G334" s="187"/>
      <c r="H334" s="187"/>
    </row>
    <row r="335" spans="1:8" ht="24.95" customHeight="1">
      <c r="A335" s="202" t="s">
        <v>895</v>
      </c>
      <c r="B335" s="207" t="s">
        <v>495</v>
      </c>
      <c r="C335" s="185"/>
      <c r="D335" s="186"/>
      <c r="E335" s="43"/>
      <c r="F335" s="187"/>
      <c r="G335" s="187"/>
      <c r="H335" s="187"/>
    </row>
    <row r="336" spans="1:8" ht="24.95" customHeight="1">
      <c r="A336" s="201"/>
      <c r="B336" s="207" t="s">
        <v>496</v>
      </c>
      <c r="C336" s="188"/>
      <c r="D336" s="186"/>
      <c r="E336" s="43"/>
      <c r="F336" s="187"/>
      <c r="G336" s="187"/>
      <c r="H336" s="187"/>
    </row>
    <row r="337" spans="1:8" ht="24.95" customHeight="1">
      <c r="A337" s="201" t="s">
        <v>922</v>
      </c>
      <c r="B337" s="189" t="s">
        <v>497</v>
      </c>
      <c r="C337" s="190"/>
      <c r="D337" s="186" t="s">
        <v>494</v>
      </c>
      <c r="E337" s="43">
        <v>0</v>
      </c>
      <c r="F337" s="323"/>
      <c r="G337" s="323"/>
      <c r="H337" s="187">
        <f t="shared" ref="H337:H338" si="49">(F337+G337)*E337</f>
        <v>0</v>
      </c>
    </row>
    <row r="338" spans="1:8" ht="24.95" customHeight="1">
      <c r="A338" s="201" t="s">
        <v>923</v>
      </c>
      <c r="B338" s="189" t="s">
        <v>498</v>
      </c>
      <c r="C338" s="190"/>
      <c r="D338" s="186" t="s">
        <v>312</v>
      </c>
      <c r="E338" s="43">
        <v>0</v>
      </c>
      <c r="F338" s="323"/>
      <c r="G338" s="323"/>
      <c r="H338" s="187">
        <f t="shared" si="49"/>
        <v>0</v>
      </c>
    </row>
    <row r="339" spans="1:8" ht="32.25" customHeight="1">
      <c r="A339" s="201"/>
      <c r="B339" s="207" t="s">
        <v>499</v>
      </c>
      <c r="C339" s="188"/>
      <c r="D339" s="186"/>
      <c r="E339" s="43" t="s">
        <v>290</v>
      </c>
      <c r="F339" s="323"/>
      <c r="G339" s="323"/>
      <c r="H339" s="187" t="str">
        <f>IF(E339="","",E339*F339)</f>
        <v/>
      </c>
    </row>
    <row r="340" spans="1:8" ht="24.95" customHeight="1">
      <c r="A340" s="201" t="s">
        <v>924</v>
      </c>
      <c r="B340" s="189" t="s">
        <v>500</v>
      </c>
      <c r="C340" s="190"/>
      <c r="D340" s="186" t="s">
        <v>19</v>
      </c>
      <c r="E340" s="43">
        <v>0</v>
      </c>
      <c r="F340" s="323"/>
      <c r="G340" s="323"/>
      <c r="H340" s="187">
        <f>(F340+G340)*E340</f>
        <v>0</v>
      </c>
    </row>
    <row r="341" spans="1:8" ht="24.95" customHeight="1">
      <c r="A341" s="201"/>
      <c r="B341" s="189"/>
      <c r="C341" s="190"/>
      <c r="D341" s="186"/>
      <c r="E341" s="43"/>
      <c r="F341" s="187"/>
      <c r="G341" s="187"/>
      <c r="H341" s="187"/>
    </row>
    <row r="342" spans="1:8" ht="24.95" customHeight="1">
      <c r="A342" s="202" t="s">
        <v>896</v>
      </c>
      <c r="B342" s="207" t="s">
        <v>501</v>
      </c>
      <c r="C342" s="185"/>
      <c r="D342" s="186"/>
      <c r="E342" s="43" t="s">
        <v>290</v>
      </c>
      <c r="F342" s="187"/>
      <c r="G342" s="187"/>
      <c r="H342" s="187" t="str">
        <f t="shared" ref="H342:H350" si="50">IF(E342="","",E342*F342)</f>
        <v/>
      </c>
    </row>
    <row r="343" spans="1:8" ht="31.5">
      <c r="A343" s="201"/>
      <c r="B343" s="207" t="s">
        <v>502</v>
      </c>
      <c r="C343" s="188"/>
      <c r="D343" s="186"/>
      <c r="E343" s="43" t="s">
        <v>290</v>
      </c>
      <c r="F343" s="187"/>
      <c r="G343" s="187"/>
      <c r="H343" s="187" t="str">
        <f t="shared" si="50"/>
        <v/>
      </c>
    </row>
    <row r="344" spans="1:8" ht="24.95" customHeight="1">
      <c r="A344" s="201" t="s">
        <v>925</v>
      </c>
      <c r="B344" s="189" t="s">
        <v>503</v>
      </c>
      <c r="C344" s="190"/>
      <c r="D344" s="186" t="s">
        <v>312</v>
      </c>
      <c r="E344" s="43">
        <v>0</v>
      </c>
      <c r="F344" s="323"/>
      <c r="G344" s="323"/>
      <c r="H344" s="187">
        <f t="shared" ref="H344:H345" si="51">(F344+G344)*E344</f>
        <v>0</v>
      </c>
    </row>
    <row r="345" spans="1:8" ht="24.95" customHeight="1">
      <c r="A345" s="201" t="s">
        <v>926</v>
      </c>
      <c r="B345" s="189" t="s">
        <v>504</v>
      </c>
      <c r="C345" s="190"/>
      <c r="D345" s="186" t="s">
        <v>312</v>
      </c>
      <c r="E345" s="43">
        <v>0</v>
      </c>
      <c r="F345" s="323"/>
      <c r="G345" s="323"/>
      <c r="H345" s="187">
        <f t="shared" si="51"/>
        <v>0</v>
      </c>
    </row>
    <row r="346" spans="1:8" ht="63">
      <c r="A346" s="201"/>
      <c r="B346" s="211" t="s">
        <v>1057</v>
      </c>
      <c r="C346" s="196"/>
      <c r="D346" s="186"/>
      <c r="E346" s="43" t="s">
        <v>290</v>
      </c>
      <c r="F346" s="323"/>
      <c r="G346" s="323"/>
      <c r="H346" s="187" t="str">
        <f t="shared" si="50"/>
        <v/>
      </c>
    </row>
    <row r="347" spans="1:8" ht="24.95" customHeight="1">
      <c r="A347" s="201" t="s">
        <v>927</v>
      </c>
      <c r="B347" s="208" t="s">
        <v>505</v>
      </c>
      <c r="C347" s="191"/>
      <c r="D347" s="186" t="s">
        <v>312</v>
      </c>
      <c r="E347" s="43">
        <v>1</v>
      </c>
      <c r="F347" s="323"/>
      <c r="G347" s="323"/>
      <c r="H347" s="187">
        <f>(F347+G347)*E347</f>
        <v>0</v>
      </c>
    </row>
    <row r="348" spans="1:8" ht="24.95" customHeight="1">
      <c r="A348" s="201"/>
      <c r="B348" s="208"/>
      <c r="C348" s="191"/>
      <c r="D348" s="186"/>
      <c r="E348" s="43"/>
      <c r="F348" s="187"/>
      <c r="G348" s="187"/>
      <c r="H348" s="187"/>
    </row>
    <row r="349" spans="1:8" ht="24.95" customHeight="1">
      <c r="A349" s="202" t="s">
        <v>898</v>
      </c>
      <c r="B349" s="207" t="s">
        <v>506</v>
      </c>
      <c r="C349" s="185"/>
      <c r="D349" s="186"/>
      <c r="E349" s="43" t="s">
        <v>290</v>
      </c>
      <c r="F349" s="187"/>
      <c r="G349" s="187"/>
      <c r="H349" s="187" t="str">
        <f t="shared" si="50"/>
        <v/>
      </c>
    </row>
    <row r="350" spans="1:8" ht="24.95" customHeight="1">
      <c r="A350" s="201"/>
      <c r="B350" s="207" t="s">
        <v>507</v>
      </c>
      <c r="C350" s="188"/>
      <c r="D350" s="186"/>
      <c r="E350" s="43" t="s">
        <v>290</v>
      </c>
      <c r="F350" s="187"/>
      <c r="G350" s="187"/>
      <c r="H350" s="187" t="str">
        <f t="shared" si="50"/>
        <v/>
      </c>
    </row>
    <row r="351" spans="1:8" ht="24.95" customHeight="1">
      <c r="A351" s="201" t="s">
        <v>928</v>
      </c>
      <c r="B351" s="189" t="s">
        <v>508</v>
      </c>
      <c r="C351" s="190"/>
      <c r="D351" s="186" t="s">
        <v>312</v>
      </c>
      <c r="E351" s="43">
        <v>0</v>
      </c>
      <c r="F351" s="323"/>
      <c r="G351" s="323"/>
      <c r="H351" s="187">
        <f t="shared" ref="H351:H353" si="52">(F351+G351)*E351</f>
        <v>0</v>
      </c>
    </row>
    <row r="352" spans="1:8" ht="24.95" customHeight="1">
      <c r="A352" s="201" t="s">
        <v>929</v>
      </c>
      <c r="B352" s="189" t="s">
        <v>509</v>
      </c>
      <c r="C352" s="190"/>
      <c r="D352" s="186" t="s">
        <v>312</v>
      </c>
      <c r="E352" s="43">
        <v>0</v>
      </c>
      <c r="F352" s="323"/>
      <c r="G352" s="323"/>
      <c r="H352" s="187">
        <f t="shared" si="52"/>
        <v>0</v>
      </c>
    </row>
    <row r="353" spans="1:8" ht="24.95" customHeight="1">
      <c r="A353" s="201" t="s">
        <v>930</v>
      </c>
      <c r="B353" s="189" t="s">
        <v>510</v>
      </c>
      <c r="C353" s="190"/>
      <c r="D353" s="186" t="s">
        <v>312</v>
      </c>
      <c r="E353" s="43">
        <v>0</v>
      </c>
      <c r="F353" s="323"/>
      <c r="G353" s="323"/>
      <c r="H353" s="187">
        <f t="shared" si="52"/>
        <v>0</v>
      </c>
    </row>
    <row r="354" spans="1:8" ht="24.95" customHeight="1">
      <c r="A354" s="201"/>
      <c r="B354" s="189"/>
      <c r="C354" s="190"/>
      <c r="D354" s="186"/>
      <c r="E354" s="43"/>
      <c r="F354" s="187"/>
      <c r="G354" s="187"/>
      <c r="H354" s="187"/>
    </row>
    <row r="355" spans="1:8" ht="24.95" customHeight="1">
      <c r="A355" s="204">
        <v>6.25</v>
      </c>
      <c r="B355" s="207" t="s">
        <v>511</v>
      </c>
      <c r="C355" s="185"/>
      <c r="D355" s="186"/>
      <c r="E355" s="43"/>
      <c r="F355" s="192"/>
      <c r="G355" s="192"/>
      <c r="H355" s="192"/>
    </row>
    <row r="356" spans="1:8" ht="24.95" customHeight="1">
      <c r="A356" s="200"/>
      <c r="B356" s="207" t="s">
        <v>512</v>
      </c>
      <c r="C356" s="185"/>
      <c r="D356" s="186"/>
      <c r="E356" s="43"/>
      <c r="F356" s="192"/>
      <c r="G356" s="192"/>
      <c r="H356" s="192"/>
    </row>
    <row r="357" spans="1:8" ht="24.95" customHeight="1">
      <c r="A357" s="201"/>
      <c r="B357" s="207" t="s">
        <v>513</v>
      </c>
      <c r="C357" s="188"/>
      <c r="D357" s="186"/>
      <c r="E357" s="43"/>
      <c r="F357" s="192"/>
      <c r="G357" s="192"/>
      <c r="H357" s="192"/>
    </row>
    <row r="358" spans="1:8" ht="24.95" customHeight="1">
      <c r="A358" s="201" t="s">
        <v>931</v>
      </c>
      <c r="B358" s="189" t="s">
        <v>514</v>
      </c>
      <c r="C358" s="190"/>
      <c r="D358" s="186" t="s">
        <v>19</v>
      </c>
      <c r="E358" s="43">
        <v>0</v>
      </c>
      <c r="F358" s="323"/>
      <c r="G358" s="323"/>
      <c r="H358" s="187">
        <f>(F358+G358)*E358</f>
        <v>0</v>
      </c>
    </row>
    <row r="359" spans="1:8" ht="24.95" customHeight="1">
      <c r="A359" s="201"/>
      <c r="B359" s="189"/>
      <c r="C359" s="190"/>
      <c r="D359" s="186"/>
      <c r="E359" s="43"/>
      <c r="F359" s="323"/>
      <c r="G359" s="323"/>
      <c r="H359" s="187"/>
    </row>
    <row r="360" spans="1:8" ht="24.95" customHeight="1">
      <c r="A360" s="202" t="s">
        <v>897</v>
      </c>
      <c r="B360" s="207" t="s">
        <v>515</v>
      </c>
      <c r="C360" s="185"/>
      <c r="D360" s="186"/>
      <c r="E360" s="43"/>
      <c r="F360" s="192"/>
      <c r="G360" s="192"/>
      <c r="H360" s="192"/>
    </row>
    <row r="361" spans="1:8" ht="24.95" customHeight="1">
      <c r="A361" s="201"/>
      <c r="B361" s="207" t="s">
        <v>516</v>
      </c>
      <c r="C361" s="188"/>
      <c r="D361" s="186"/>
      <c r="E361" s="43"/>
      <c r="F361" s="192"/>
      <c r="G361" s="192"/>
      <c r="H361" s="192"/>
    </row>
    <row r="362" spans="1:8" ht="24.95" customHeight="1">
      <c r="A362" s="201" t="s">
        <v>932</v>
      </c>
      <c r="B362" s="189" t="s">
        <v>517</v>
      </c>
      <c r="C362" s="190"/>
      <c r="D362" s="186" t="s">
        <v>19</v>
      </c>
      <c r="E362" s="43">
        <v>0</v>
      </c>
      <c r="F362" s="323"/>
      <c r="G362" s="323"/>
      <c r="H362" s="187">
        <f>(F362+G362)*E362</f>
        <v>0</v>
      </c>
    </row>
    <row r="363" spans="1:8" ht="24.95" customHeight="1">
      <c r="A363" s="201"/>
      <c r="B363" s="189"/>
      <c r="C363" s="190"/>
      <c r="D363" s="186"/>
      <c r="E363" s="43"/>
      <c r="F363" s="323"/>
      <c r="G363" s="323"/>
      <c r="H363" s="187"/>
    </row>
    <row r="364" spans="1:8" ht="24.95" customHeight="1">
      <c r="A364" s="202" t="s">
        <v>899</v>
      </c>
      <c r="B364" s="207" t="s">
        <v>518</v>
      </c>
      <c r="C364" s="185"/>
      <c r="D364" s="186"/>
      <c r="E364" s="43" t="s">
        <v>290</v>
      </c>
      <c r="F364" s="323"/>
      <c r="G364" s="323"/>
      <c r="H364" s="187" t="str">
        <f t="shared" ref="H364:H370" si="53">IF(E364="","",E364*F364)</f>
        <v/>
      </c>
    </row>
    <row r="365" spans="1:8" ht="24.95" customHeight="1">
      <c r="A365" s="201"/>
      <c r="B365" s="207" t="s">
        <v>519</v>
      </c>
      <c r="C365" s="188"/>
      <c r="D365" s="186"/>
      <c r="E365" s="43" t="s">
        <v>290</v>
      </c>
      <c r="F365" s="323"/>
      <c r="G365" s="323"/>
      <c r="H365" s="187" t="str">
        <f t="shared" si="53"/>
        <v/>
      </c>
    </row>
    <row r="366" spans="1:8" ht="24.95" customHeight="1">
      <c r="A366" s="201" t="s">
        <v>933</v>
      </c>
      <c r="B366" s="189" t="s">
        <v>520</v>
      </c>
      <c r="C366" s="190"/>
      <c r="D366" s="186" t="s">
        <v>19</v>
      </c>
      <c r="E366" s="43">
        <v>87</v>
      </c>
      <c r="F366" s="323"/>
      <c r="G366" s="323"/>
      <c r="H366" s="187">
        <f t="shared" ref="H366:H368" si="54">(F366+G366)*E366</f>
        <v>0</v>
      </c>
    </row>
    <row r="367" spans="1:8" ht="24.95" customHeight="1">
      <c r="A367" s="201" t="s">
        <v>934</v>
      </c>
      <c r="B367" s="189" t="s">
        <v>521</v>
      </c>
      <c r="C367" s="190"/>
      <c r="D367" s="186" t="s">
        <v>19</v>
      </c>
      <c r="E367" s="43">
        <v>4</v>
      </c>
      <c r="F367" s="323"/>
      <c r="G367" s="323"/>
      <c r="H367" s="187">
        <f t="shared" si="54"/>
        <v>0</v>
      </c>
    </row>
    <row r="368" spans="1:8" ht="24.95" customHeight="1">
      <c r="A368" s="201"/>
      <c r="B368" s="189"/>
      <c r="C368" s="190"/>
      <c r="D368" s="186"/>
      <c r="E368" s="43"/>
      <c r="F368" s="187"/>
      <c r="G368" s="187"/>
      <c r="H368" s="187">
        <f t="shared" si="54"/>
        <v>0</v>
      </c>
    </row>
    <row r="369" spans="1:8" ht="24.95" customHeight="1">
      <c r="A369" s="202" t="s">
        <v>900</v>
      </c>
      <c r="B369" s="207" t="s">
        <v>522</v>
      </c>
      <c r="C369" s="185"/>
      <c r="D369" s="186"/>
      <c r="E369" s="43" t="s">
        <v>290</v>
      </c>
      <c r="F369" s="187"/>
      <c r="G369" s="187"/>
      <c r="H369" s="187" t="str">
        <f t="shared" si="53"/>
        <v/>
      </c>
    </row>
    <row r="370" spans="1:8" ht="24.95" customHeight="1">
      <c r="A370" s="201"/>
      <c r="B370" s="207" t="s">
        <v>523</v>
      </c>
      <c r="C370" s="188"/>
      <c r="D370" s="186"/>
      <c r="E370" s="43" t="s">
        <v>290</v>
      </c>
      <c r="F370" s="187"/>
      <c r="G370" s="187"/>
      <c r="H370" s="187" t="str">
        <f t="shared" si="53"/>
        <v/>
      </c>
    </row>
    <row r="371" spans="1:8" ht="24.95" customHeight="1">
      <c r="A371" s="201" t="s">
        <v>935</v>
      </c>
      <c r="B371" s="189" t="s">
        <v>524</v>
      </c>
      <c r="C371" s="190"/>
      <c r="D371" s="186" t="s">
        <v>19</v>
      </c>
      <c r="E371" s="43">
        <v>11</v>
      </c>
      <c r="F371" s="323"/>
      <c r="G371" s="323"/>
      <c r="H371" s="187">
        <f>(F371+G371)*E371</f>
        <v>0</v>
      </c>
    </row>
    <row r="372" spans="1:8" ht="24.95" customHeight="1">
      <c r="A372" s="201"/>
      <c r="B372" s="189"/>
      <c r="C372" s="190"/>
      <c r="D372" s="186"/>
      <c r="E372" s="43"/>
      <c r="F372" s="187"/>
      <c r="G372" s="187"/>
      <c r="H372" s="187"/>
    </row>
    <row r="373" spans="1:8" ht="24.95" customHeight="1">
      <c r="A373" s="205" t="s">
        <v>901</v>
      </c>
      <c r="B373" s="207" t="s">
        <v>525</v>
      </c>
      <c r="C373" s="185"/>
      <c r="D373" s="186"/>
      <c r="E373" s="43"/>
      <c r="F373" s="192"/>
      <c r="G373" s="192"/>
      <c r="H373" s="192"/>
    </row>
    <row r="374" spans="1:8" ht="24.95" customHeight="1">
      <c r="A374" s="200"/>
      <c r="B374" s="207" t="s">
        <v>526</v>
      </c>
      <c r="C374" s="185"/>
      <c r="D374" s="186"/>
      <c r="E374" s="43"/>
      <c r="F374" s="192"/>
      <c r="G374" s="192"/>
      <c r="H374" s="192"/>
    </row>
    <row r="375" spans="1:8" ht="31.5">
      <c r="A375" s="201"/>
      <c r="B375" s="207" t="s">
        <v>527</v>
      </c>
      <c r="C375" s="188"/>
      <c r="D375" s="186"/>
      <c r="E375" s="43"/>
      <c r="F375" s="192"/>
      <c r="G375" s="192"/>
      <c r="H375" s="192"/>
    </row>
    <row r="376" spans="1:8" ht="24.95" customHeight="1">
      <c r="A376" s="201" t="s">
        <v>936</v>
      </c>
      <c r="B376" s="189" t="s">
        <v>1058</v>
      </c>
      <c r="C376" s="190"/>
      <c r="D376" s="186" t="s">
        <v>19</v>
      </c>
      <c r="E376" s="43">
        <v>0</v>
      </c>
      <c r="F376" s="323"/>
      <c r="G376" s="323"/>
      <c r="H376" s="187">
        <f>(F376+G376)*E376</f>
        <v>0</v>
      </c>
    </row>
    <row r="377" spans="1:8" ht="24.95" customHeight="1">
      <c r="A377" s="201"/>
      <c r="B377" s="189"/>
      <c r="C377" s="190"/>
      <c r="D377" s="186"/>
      <c r="E377" s="43"/>
      <c r="F377" s="187"/>
      <c r="G377" s="187"/>
      <c r="H377" s="187"/>
    </row>
    <row r="378" spans="1:8" ht="24.95" customHeight="1">
      <c r="A378" s="205" t="s">
        <v>902</v>
      </c>
      <c r="B378" s="207" t="s">
        <v>528</v>
      </c>
      <c r="C378" s="185"/>
      <c r="D378" s="186"/>
      <c r="E378" s="43"/>
      <c r="F378" s="192"/>
      <c r="G378" s="192"/>
      <c r="H378" s="192"/>
    </row>
    <row r="379" spans="1:8" ht="24.95" customHeight="1">
      <c r="A379" s="200"/>
      <c r="B379" s="207" t="s">
        <v>529</v>
      </c>
      <c r="C379" s="185"/>
      <c r="D379" s="186"/>
      <c r="E379" s="43"/>
      <c r="F379" s="192"/>
      <c r="G379" s="192"/>
      <c r="H379" s="192"/>
    </row>
    <row r="380" spans="1:8" ht="24.95" customHeight="1">
      <c r="A380" s="201"/>
      <c r="B380" s="207" t="s">
        <v>530</v>
      </c>
      <c r="C380" s="188"/>
      <c r="D380" s="186"/>
      <c r="E380" s="43"/>
      <c r="F380" s="192"/>
      <c r="G380" s="192"/>
      <c r="H380" s="192"/>
    </row>
    <row r="381" spans="1:8" ht="24.95" customHeight="1">
      <c r="A381" s="201" t="s">
        <v>937</v>
      </c>
      <c r="B381" s="189" t="s">
        <v>531</v>
      </c>
      <c r="C381" s="190"/>
      <c r="D381" s="186" t="s">
        <v>8</v>
      </c>
      <c r="E381" s="43">
        <v>18</v>
      </c>
      <c r="F381" s="323"/>
      <c r="G381" s="323"/>
      <c r="H381" s="187">
        <f t="shared" ref="H381:H385" si="55">(F381+G381)*E381</f>
        <v>0</v>
      </c>
    </row>
    <row r="382" spans="1:8" ht="24.95" customHeight="1">
      <c r="A382" s="201" t="s">
        <v>938</v>
      </c>
      <c r="B382" s="189" t="s">
        <v>532</v>
      </c>
      <c r="C382" s="190"/>
      <c r="D382" s="186" t="s">
        <v>312</v>
      </c>
      <c r="E382" s="43">
        <v>4</v>
      </c>
      <c r="F382" s="323"/>
      <c r="G382" s="323"/>
      <c r="H382" s="187">
        <f t="shared" si="55"/>
        <v>0</v>
      </c>
    </row>
    <row r="383" spans="1:8" ht="24.95" customHeight="1">
      <c r="A383" s="201" t="s">
        <v>939</v>
      </c>
      <c r="B383" s="189" t="s">
        <v>533</v>
      </c>
      <c r="C383" s="190"/>
      <c r="D383" s="186" t="s">
        <v>8</v>
      </c>
      <c r="E383" s="43">
        <v>14</v>
      </c>
      <c r="F383" s="323"/>
      <c r="G383" s="323"/>
      <c r="H383" s="187">
        <f t="shared" si="55"/>
        <v>0</v>
      </c>
    </row>
    <row r="384" spans="1:8" ht="24.95" customHeight="1">
      <c r="A384" s="201" t="s">
        <v>940</v>
      </c>
      <c r="B384" s="189" t="s">
        <v>534</v>
      </c>
      <c r="C384" s="190"/>
      <c r="D384" s="186" t="s">
        <v>312</v>
      </c>
      <c r="E384" s="43">
        <v>4</v>
      </c>
      <c r="F384" s="323"/>
      <c r="G384" s="323"/>
      <c r="H384" s="187">
        <f t="shared" si="55"/>
        <v>0</v>
      </c>
    </row>
    <row r="385" spans="1:8" ht="24.95" customHeight="1">
      <c r="A385" s="201" t="s">
        <v>941</v>
      </c>
      <c r="B385" s="189" t="s">
        <v>535</v>
      </c>
      <c r="C385" s="190"/>
      <c r="D385" s="186" t="s">
        <v>312</v>
      </c>
      <c r="E385" s="43">
        <v>4</v>
      </c>
      <c r="F385" s="323"/>
      <c r="G385" s="323"/>
      <c r="H385" s="187">
        <f t="shared" si="55"/>
        <v>0</v>
      </c>
    </row>
    <row r="386" spans="1:8" ht="24.95" customHeight="1">
      <c r="A386" s="201"/>
      <c r="B386" s="189"/>
      <c r="C386" s="190"/>
      <c r="D386" s="186"/>
      <c r="E386" s="43"/>
      <c r="F386" s="187"/>
      <c r="G386" s="187"/>
      <c r="H386" s="187"/>
    </row>
    <row r="387" spans="1:8" ht="24.95" customHeight="1">
      <c r="A387" s="202" t="s">
        <v>903</v>
      </c>
      <c r="B387" s="207" t="s">
        <v>536</v>
      </c>
      <c r="C387" s="185"/>
      <c r="D387" s="186"/>
      <c r="E387" s="43" t="s">
        <v>290</v>
      </c>
      <c r="F387" s="187"/>
      <c r="G387" s="187"/>
      <c r="H387" s="187" t="str">
        <f t="shared" ref="H387:H388" si="56">IF(E387="","",E387*F387)</f>
        <v/>
      </c>
    </row>
    <row r="388" spans="1:8" ht="24.95" customHeight="1">
      <c r="A388" s="201"/>
      <c r="B388" s="207" t="s">
        <v>537</v>
      </c>
      <c r="C388" s="188"/>
      <c r="D388" s="186"/>
      <c r="E388" s="43" t="s">
        <v>290</v>
      </c>
      <c r="F388" s="187"/>
      <c r="G388" s="187"/>
      <c r="H388" s="187" t="str">
        <f t="shared" si="56"/>
        <v/>
      </c>
    </row>
    <row r="389" spans="1:8" ht="50.25" customHeight="1">
      <c r="A389" s="201" t="s">
        <v>942</v>
      </c>
      <c r="B389" s="208" t="s">
        <v>558</v>
      </c>
      <c r="C389" s="191"/>
      <c r="D389" s="186" t="s">
        <v>312</v>
      </c>
      <c r="E389" s="43">
        <v>0</v>
      </c>
      <c r="F389" s="323"/>
      <c r="G389" s="323"/>
      <c r="H389" s="187">
        <f t="shared" ref="H389:H390" si="57">(F389+G389)*E389</f>
        <v>0</v>
      </c>
    </row>
    <row r="390" spans="1:8" ht="48" customHeight="1">
      <c r="A390" s="201" t="s">
        <v>943</v>
      </c>
      <c r="B390" s="208" t="s">
        <v>698</v>
      </c>
      <c r="C390" s="190"/>
      <c r="D390" s="186" t="s">
        <v>312</v>
      </c>
      <c r="E390" s="43">
        <v>1</v>
      </c>
      <c r="F390" s="323"/>
      <c r="G390" s="323"/>
      <c r="H390" s="187">
        <f t="shared" si="57"/>
        <v>0</v>
      </c>
    </row>
    <row r="391" spans="1:8" ht="24.95" customHeight="1">
      <c r="A391" s="201"/>
      <c r="B391" s="189"/>
      <c r="C391" s="190"/>
      <c r="D391" s="186"/>
      <c r="E391" s="43"/>
      <c r="F391" s="187"/>
      <c r="G391" s="187"/>
      <c r="H391" s="187"/>
    </row>
    <row r="392" spans="1:8" ht="24.95" customHeight="1">
      <c r="A392" s="205" t="s">
        <v>904</v>
      </c>
      <c r="B392" s="207" t="s">
        <v>538</v>
      </c>
      <c r="C392" s="185"/>
      <c r="D392" s="186"/>
      <c r="E392" s="43"/>
      <c r="F392" s="192"/>
      <c r="G392" s="192"/>
      <c r="H392" s="192"/>
    </row>
    <row r="393" spans="1:8" ht="24.95" customHeight="1">
      <c r="A393" s="200"/>
      <c r="B393" s="207" t="s">
        <v>539</v>
      </c>
      <c r="C393" s="185"/>
      <c r="D393" s="186"/>
      <c r="E393" s="43"/>
      <c r="F393" s="192"/>
      <c r="G393" s="192"/>
      <c r="H393" s="192"/>
    </row>
    <row r="394" spans="1:8" ht="24.95" customHeight="1">
      <c r="A394" s="201"/>
      <c r="B394" s="207" t="s">
        <v>540</v>
      </c>
      <c r="C394" s="188"/>
      <c r="D394" s="186"/>
      <c r="E394" s="43"/>
      <c r="F394" s="192"/>
      <c r="G394" s="192"/>
      <c r="H394" s="192"/>
    </row>
    <row r="395" spans="1:8" ht="24.95" customHeight="1">
      <c r="A395" s="201" t="s">
        <v>944</v>
      </c>
      <c r="B395" s="189" t="s">
        <v>541</v>
      </c>
      <c r="C395" s="190"/>
      <c r="D395" s="186" t="s">
        <v>19</v>
      </c>
      <c r="E395" s="43">
        <v>0</v>
      </c>
      <c r="F395" s="323"/>
      <c r="G395" s="323"/>
      <c r="H395" s="187">
        <f>(F395+G395)*E395</f>
        <v>0</v>
      </c>
    </row>
    <row r="396" spans="1:8" ht="24.95" customHeight="1">
      <c r="A396" s="201"/>
      <c r="B396" s="207" t="s">
        <v>1059</v>
      </c>
      <c r="C396" s="188"/>
      <c r="D396" s="186"/>
      <c r="E396" s="43"/>
      <c r="F396" s="192"/>
      <c r="G396" s="192"/>
      <c r="H396" s="192"/>
    </row>
    <row r="397" spans="1:8" ht="24.95" customHeight="1">
      <c r="A397" s="201" t="s">
        <v>945</v>
      </c>
      <c r="B397" s="189" t="s">
        <v>541</v>
      </c>
      <c r="C397" s="190"/>
      <c r="D397" s="186" t="s">
        <v>19</v>
      </c>
      <c r="E397" s="43">
        <v>0</v>
      </c>
      <c r="F397" s="323"/>
      <c r="G397" s="323"/>
      <c r="H397" s="187">
        <f>(F397+G397)*E397</f>
        <v>0</v>
      </c>
    </row>
    <row r="398" spans="1:8" ht="24.95" customHeight="1">
      <c r="A398" s="201"/>
      <c r="B398" s="189"/>
      <c r="C398" s="190"/>
      <c r="D398" s="186"/>
      <c r="E398" s="43"/>
      <c r="F398" s="187"/>
      <c r="G398" s="187"/>
      <c r="H398" s="187"/>
    </row>
    <row r="399" spans="1:8" ht="24.95" customHeight="1">
      <c r="A399" s="205">
        <v>6.33</v>
      </c>
      <c r="B399" s="207" t="s">
        <v>542</v>
      </c>
      <c r="C399" s="185"/>
      <c r="D399" s="186"/>
      <c r="E399" s="43"/>
      <c r="F399" s="192"/>
      <c r="G399" s="192"/>
      <c r="H399" s="192"/>
    </row>
    <row r="400" spans="1:8" ht="47.25">
      <c r="A400" s="201"/>
      <c r="B400" s="246" t="s">
        <v>999</v>
      </c>
      <c r="C400" s="188"/>
      <c r="D400" s="186"/>
      <c r="E400" s="43"/>
      <c r="F400" s="192"/>
      <c r="G400" s="192"/>
      <c r="H400" s="192"/>
    </row>
    <row r="401" spans="1:8" ht="24.95" customHeight="1">
      <c r="A401" s="202" t="s">
        <v>946</v>
      </c>
      <c r="B401" s="207" t="s">
        <v>543</v>
      </c>
      <c r="C401" s="185"/>
      <c r="D401" s="186"/>
      <c r="E401" s="43"/>
      <c r="F401" s="192"/>
      <c r="G401" s="192"/>
      <c r="H401" s="192"/>
    </row>
    <row r="402" spans="1:8" ht="31.5">
      <c r="A402" s="201"/>
      <c r="B402" s="207" t="s">
        <v>544</v>
      </c>
      <c r="C402" s="188"/>
      <c r="D402" s="186"/>
      <c r="E402" s="43"/>
      <c r="F402" s="192"/>
      <c r="G402" s="192"/>
      <c r="H402" s="192"/>
    </row>
    <row r="403" spans="1:8" ht="24.95" customHeight="1">
      <c r="A403" s="201" t="s">
        <v>1195</v>
      </c>
      <c r="B403" s="189" t="s">
        <v>545</v>
      </c>
      <c r="C403" s="190"/>
      <c r="D403" s="186" t="s">
        <v>19</v>
      </c>
      <c r="E403" s="43">
        <v>91</v>
      </c>
      <c r="F403" s="323"/>
      <c r="G403" s="323"/>
      <c r="H403" s="187">
        <f>(F403+G403)*E403</f>
        <v>0</v>
      </c>
    </row>
    <row r="404" spans="1:8" ht="24.95" customHeight="1">
      <c r="A404" s="201"/>
      <c r="B404" s="189"/>
      <c r="C404" s="190"/>
      <c r="D404" s="186"/>
      <c r="E404" s="43"/>
      <c r="F404" s="187"/>
      <c r="G404" s="187"/>
      <c r="H404" s="187"/>
    </row>
    <row r="405" spans="1:8" ht="24.95" customHeight="1">
      <c r="A405" s="202" t="s">
        <v>1196</v>
      </c>
      <c r="B405" s="207" t="s">
        <v>546</v>
      </c>
      <c r="C405" s="185"/>
      <c r="D405" s="186"/>
      <c r="E405" s="43" t="s">
        <v>290</v>
      </c>
      <c r="F405" s="187"/>
      <c r="G405" s="187"/>
      <c r="H405" s="187" t="str">
        <f t="shared" ref="H405:H422" si="58">IF(E405="","",E405*F405)</f>
        <v/>
      </c>
    </row>
    <row r="406" spans="1:8" ht="31.5">
      <c r="A406" s="201"/>
      <c r="B406" s="207" t="s">
        <v>1060</v>
      </c>
      <c r="C406" s="188"/>
      <c r="D406" s="186"/>
      <c r="E406" s="43" t="s">
        <v>290</v>
      </c>
      <c r="F406" s="187"/>
      <c r="G406" s="187"/>
      <c r="H406" s="187" t="str">
        <f t="shared" si="58"/>
        <v/>
      </c>
    </row>
    <row r="407" spans="1:8" ht="24.95" customHeight="1">
      <c r="A407" s="201" t="s">
        <v>947</v>
      </c>
      <c r="B407" s="189" t="s">
        <v>524</v>
      </c>
      <c r="C407" s="190"/>
      <c r="D407" s="186" t="s">
        <v>19</v>
      </c>
      <c r="E407" s="43">
        <v>11</v>
      </c>
      <c r="F407" s="323"/>
      <c r="G407" s="323"/>
      <c r="H407" s="187">
        <f>(F407+G407)*E407</f>
        <v>0</v>
      </c>
    </row>
    <row r="408" spans="1:8" ht="24.95" customHeight="1">
      <c r="A408" s="201"/>
      <c r="B408" s="189"/>
      <c r="C408" s="190"/>
      <c r="D408" s="186"/>
      <c r="E408" s="43"/>
      <c r="F408" s="187"/>
      <c r="G408" s="187"/>
      <c r="H408" s="187"/>
    </row>
    <row r="409" spans="1:8" ht="24.95" customHeight="1">
      <c r="A409" s="202" t="s">
        <v>948</v>
      </c>
      <c r="B409" s="207" t="s">
        <v>547</v>
      </c>
      <c r="C409" s="185"/>
      <c r="D409" s="186"/>
      <c r="E409" s="43" t="s">
        <v>290</v>
      </c>
      <c r="F409" s="187"/>
      <c r="G409" s="187"/>
      <c r="H409" s="187" t="str">
        <f t="shared" si="58"/>
        <v/>
      </c>
    </row>
    <row r="410" spans="1:8" ht="24.95" customHeight="1">
      <c r="A410" s="201"/>
      <c r="B410" s="207" t="s">
        <v>548</v>
      </c>
      <c r="C410" s="188"/>
      <c r="D410" s="186"/>
      <c r="E410" s="43" t="s">
        <v>290</v>
      </c>
      <c r="F410" s="187"/>
      <c r="G410" s="187"/>
      <c r="H410" s="187" t="str">
        <f t="shared" si="58"/>
        <v/>
      </c>
    </row>
    <row r="411" spans="1:8" ht="24.95" customHeight="1">
      <c r="A411" s="201" t="s">
        <v>949</v>
      </c>
      <c r="B411" s="189" t="s">
        <v>549</v>
      </c>
      <c r="C411" s="190"/>
      <c r="D411" s="186" t="s">
        <v>19</v>
      </c>
      <c r="E411" s="43">
        <v>30</v>
      </c>
      <c r="F411" s="323"/>
      <c r="G411" s="323"/>
      <c r="H411" s="187">
        <f>(F411+G411)*E411</f>
        <v>0</v>
      </c>
    </row>
    <row r="412" spans="1:8" ht="31.5">
      <c r="A412" s="201"/>
      <c r="B412" s="207" t="s">
        <v>1060</v>
      </c>
      <c r="C412" s="188"/>
      <c r="D412" s="186"/>
      <c r="E412" s="43" t="s">
        <v>290</v>
      </c>
      <c r="F412" s="187"/>
      <c r="G412" s="187"/>
      <c r="H412" s="187" t="str">
        <f t="shared" si="58"/>
        <v/>
      </c>
    </row>
    <row r="413" spans="1:8" ht="24.95" customHeight="1">
      <c r="A413" s="201" t="s">
        <v>1000</v>
      </c>
      <c r="B413" s="189" t="s">
        <v>550</v>
      </c>
      <c r="C413" s="190"/>
      <c r="D413" s="186" t="s">
        <v>19</v>
      </c>
      <c r="E413" s="43">
        <v>6</v>
      </c>
      <c r="F413" s="323"/>
      <c r="G413" s="323"/>
      <c r="H413" s="187">
        <f>(F413+G413)*E413</f>
        <v>0</v>
      </c>
    </row>
    <row r="414" spans="1:8" ht="24.95" customHeight="1">
      <c r="A414" s="201"/>
      <c r="B414" s="189"/>
      <c r="C414" s="190"/>
      <c r="D414" s="186"/>
      <c r="E414" s="43"/>
      <c r="F414" s="187"/>
      <c r="G414" s="187"/>
      <c r="H414" s="187"/>
    </row>
    <row r="415" spans="1:8" ht="24.95" customHeight="1">
      <c r="A415" s="202" t="s">
        <v>950</v>
      </c>
      <c r="B415" s="207" t="s">
        <v>551</v>
      </c>
      <c r="C415" s="185"/>
      <c r="D415" s="186"/>
      <c r="E415" s="43" t="s">
        <v>290</v>
      </c>
      <c r="F415" s="187"/>
      <c r="G415" s="187"/>
      <c r="H415" s="187" t="str">
        <f t="shared" si="58"/>
        <v/>
      </c>
    </row>
    <row r="416" spans="1:8" ht="24.95" customHeight="1">
      <c r="A416" s="201"/>
      <c r="B416" s="207" t="s">
        <v>552</v>
      </c>
      <c r="C416" s="188"/>
      <c r="D416" s="186"/>
      <c r="E416" s="43" t="s">
        <v>290</v>
      </c>
      <c r="F416" s="187"/>
      <c r="G416" s="187"/>
      <c r="H416" s="187" t="str">
        <f t="shared" si="58"/>
        <v/>
      </c>
    </row>
    <row r="417" spans="1:8" ht="24.95" customHeight="1">
      <c r="A417" s="201" t="s">
        <v>951</v>
      </c>
      <c r="B417" s="189" t="s">
        <v>1061</v>
      </c>
      <c r="C417" s="190"/>
      <c r="D417" s="186" t="s">
        <v>19</v>
      </c>
      <c r="E417" s="43">
        <v>13</v>
      </c>
      <c r="F417" s="323"/>
      <c r="G417" s="323"/>
      <c r="H417" s="187">
        <f t="shared" ref="H417:H419" si="59">(F417+G417)*E417</f>
        <v>0</v>
      </c>
    </row>
    <row r="418" spans="1:8" ht="24.95" customHeight="1">
      <c r="A418" s="201" t="s">
        <v>1001</v>
      </c>
      <c r="B418" s="189" t="s">
        <v>1062</v>
      </c>
      <c r="C418" s="190"/>
      <c r="D418" s="186" t="s">
        <v>19</v>
      </c>
      <c r="E418" s="43">
        <v>14</v>
      </c>
      <c r="F418" s="323"/>
      <c r="G418" s="323"/>
      <c r="H418" s="187">
        <f t="shared" si="59"/>
        <v>0</v>
      </c>
    </row>
    <row r="419" spans="1:8" ht="24.95" customHeight="1">
      <c r="A419" s="201" t="s">
        <v>1002</v>
      </c>
      <c r="B419" s="189" t="s">
        <v>553</v>
      </c>
      <c r="C419" s="190"/>
      <c r="D419" s="186" t="s">
        <v>19</v>
      </c>
      <c r="E419" s="43">
        <v>0</v>
      </c>
      <c r="F419" s="323"/>
      <c r="G419" s="323"/>
      <c r="H419" s="187">
        <f t="shared" si="59"/>
        <v>0</v>
      </c>
    </row>
    <row r="420" spans="1:8" ht="24.95" customHeight="1">
      <c r="A420" s="201"/>
      <c r="B420" s="189"/>
      <c r="C420" s="190"/>
      <c r="D420" s="186"/>
      <c r="E420" s="43"/>
      <c r="F420" s="187"/>
      <c r="G420" s="187"/>
      <c r="H420" s="187"/>
    </row>
    <row r="421" spans="1:8" ht="24.95" customHeight="1">
      <c r="A421" s="202" t="s">
        <v>952</v>
      </c>
      <c r="B421" s="207" t="s">
        <v>554</v>
      </c>
      <c r="C421" s="185"/>
      <c r="D421" s="186"/>
      <c r="E421" s="43" t="s">
        <v>290</v>
      </c>
      <c r="F421" s="187"/>
      <c r="G421" s="187"/>
      <c r="H421" s="187" t="str">
        <f t="shared" si="58"/>
        <v/>
      </c>
    </row>
    <row r="422" spans="1:8" ht="31.5">
      <c r="A422" s="201"/>
      <c r="B422" s="207" t="s">
        <v>555</v>
      </c>
      <c r="C422" s="188"/>
      <c r="D422" s="186"/>
      <c r="E422" s="43" t="s">
        <v>290</v>
      </c>
      <c r="F422" s="187"/>
      <c r="G422" s="187"/>
      <c r="H422" s="187" t="str">
        <f t="shared" si="58"/>
        <v/>
      </c>
    </row>
    <row r="423" spans="1:8" ht="24.95" customHeight="1">
      <c r="A423" s="201" t="s">
        <v>953</v>
      </c>
      <c r="B423" s="189" t="s">
        <v>556</v>
      </c>
      <c r="C423" s="190"/>
      <c r="D423" s="186" t="s">
        <v>19</v>
      </c>
      <c r="E423" s="43">
        <v>0</v>
      </c>
      <c r="F423" s="323"/>
      <c r="G423" s="323"/>
      <c r="H423" s="187">
        <f t="shared" ref="H423:H424" si="60">(F423+G423)*E423</f>
        <v>0</v>
      </c>
    </row>
    <row r="424" spans="1:8" ht="24.95" customHeight="1">
      <c r="A424" s="201" t="s">
        <v>954</v>
      </c>
      <c r="B424" s="189" t="s">
        <v>1063</v>
      </c>
      <c r="C424" s="190"/>
      <c r="D424" s="186" t="s">
        <v>19</v>
      </c>
      <c r="E424" s="43">
        <v>0</v>
      </c>
      <c r="F424" s="323"/>
      <c r="G424" s="323"/>
      <c r="H424" s="187">
        <f t="shared" si="60"/>
        <v>0</v>
      </c>
    </row>
    <row r="425" spans="1:8" ht="24.95" customHeight="1">
      <c r="A425" s="201"/>
      <c r="B425" s="189"/>
      <c r="C425" s="190"/>
      <c r="D425" s="186"/>
      <c r="E425" s="43"/>
      <c r="F425" s="323"/>
      <c r="G425" s="323"/>
      <c r="H425" s="187"/>
    </row>
    <row r="426" spans="1:8" ht="24.95" customHeight="1">
      <c r="A426" s="201"/>
      <c r="B426" s="189"/>
      <c r="C426" s="190"/>
      <c r="D426" s="186"/>
      <c r="E426" s="43"/>
      <c r="F426" s="323"/>
      <c r="G426" s="323"/>
      <c r="H426" s="187"/>
    </row>
    <row r="427" spans="1:8" ht="24.95" customHeight="1">
      <c r="A427" s="201"/>
      <c r="B427" s="189"/>
      <c r="C427" s="190"/>
      <c r="D427" s="186"/>
      <c r="E427" s="43"/>
      <c r="F427" s="323"/>
      <c r="G427" s="323"/>
      <c r="H427" s="187"/>
    </row>
    <row r="428" spans="1:8" ht="24.95" customHeight="1">
      <c r="A428" s="201"/>
      <c r="B428" s="189"/>
      <c r="C428" s="190"/>
      <c r="D428" s="186"/>
      <c r="E428" s="43"/>
      <c r="F428" s="323"/>
      <c r="G428" s="323"/>
      <c r="H428" s="187"/>
    </row>
    <row r="429" spans="1:8" ht="24.95" customHeight="1">
      <c r="A429" s="201"/>
      <c r="B429" s="189"/>
      <c r="C429" s="190"/>
      <c r="D429" s="186"/>
      <c r="E429" s="43"/>
      <c r="F429" s="323"/>
      <c r="G429" s="323"/>
      <c r="H429" s="187"/>
    </row>
    <row r="430" spans="1:8" ht="24.95" customHeight="1">
      <c r="A430" s="201"/>
      <c r="B430" s="189"/>
      <c r="C430" s="190"/>
      <c r="D430" s="186"/>
      <c r="E430" s="43"/>
      <c r="F430" s="323"/>
      <c r="G430" s="323"/>
      <c r="H430" s="187"/>
    </row>
    <row r="431" spans="1:8" ht="24.95" customHeight="1">
      <c r="A431" s="201"/>
      <c r="B431" s="189"/>
      <c r="C431" s="190"/>
      <c r="D431" s="186"/>
      <c r="E431" s="43"/>
      <c r="F431" s="323"/>
      <c r="G431" s="323"/>
      <c r="H431" s="187"/>
    </row>
    <row r="432" spans="1:8" ht="24.95" customHeight="1">
      <c r="A432" s="201"/>
      <c r="B432" s="189"/>
      <c r="C432" s="190"/>
      <c r="D432" s="186"/>
      <c r="E432" s="43"/>
      <c r="F432" s="323"/>
      <c r="G432" s="323"/>
      <c r="H432" s="187"/>
    </row>
    <row r="433" spans="1:8" ht="24.95" customHeight="1">
      <c r="A433" s="201"/>
      <c r="B433" s="189"/>
      <c r="C433" s="190"/>
      <c r="D433" s="186"/>
      <c r="E433" s="43"/>
      <c r="F433" s="323"/>
      <c r="G433" s="323"/>
      <c r="H433" s="187"/>
    </row>
    <row r="434" spans="1:8" ht="24.95" customHeight="1">
      <c r="A434" s="201"/>
      <c r="B434" s="189"/>
      <c r="C434" s="190"/>
      <c r="D434" s="186"/>
      <c r="E434" s="43"/>
      <c r="F434" s="323"/>
      <c r="G434" s="323"/>
      <c r="H434" s="187"/>
    </row>
    <row r="435" spans="1:8" ht="24.95" customHeight="1">
      <c r="A435" s="201"/>
      <c r="B435" s="189"/>
      <c r="C435" s="190"/>
      <c r="D435" s="186"/>
      <c r="E435" s="43"/>
      <c r="F435" s="323"/>
      <c r="G435" s="323"/>
      <c r="H435" s="187"/>
    </row>
    <row r="436" spans="1:8" ht="24.95" customHeight="1">
      <c r="A436" s="201"/>
      <c r="B436" s="189"/>
      <c r="C436" s="190"/>
      <c r="D436" s="186"/>
      <c r="E436" s="43"/>
      <c r="F436" s="323"/>
      <c r="G436" s="323"/>
      <c r="H436" s="187"/>
    </row>
    <row r="437" spans="1:8" ht="24.95" customHeight="1">
      <c r="A437" s="201"/>
      <c r="B437" s="189"/>
      <c r="C437" s="190"/>
      <c r="D437" s="186"/>
      <c r="E437" s="43"/>
      <c r="F437" s="323"/>
      <c r="G437" s="323"/>
      <c r="H437" s="187"/>
    </row>
    <row r="438" spans="1:8" ht="24.95" customHeight="1">
      <c r="A438" s="201"/>
      <c r="B438" s="189"/>
      <c r="C438" s="190"/>
      <c r="D438" s="186"/>
      <c r="E438" s="43"/>
      <c r="F438" s="323"/>
      <c r="G438" s="323"/>
      <c r="H438" s="187"/>
    </row>
    <row r="439" spans="1:8" ht="24.95" customHeight="1">
      <c r="A439" s="83"/>
      <c r="B439" s="189"/>
      <c r="C439" s="190"/>
      <c r="D439" s="186"/>
      <c r="E439" s="43"/>
      <c r="F439" s="187"/>
      <c r="G439" s="187"/>
      <c r="H439" s="187"/>
    </row>
    <row r="440" spans="1:8" ht="30" customHeight="1">
      <c r="A440" s="201"/>
      <c r="B440" s="334" t="s">
        <v>699</v>
      </c>
      <c r="C440" s="335"/>
      <c r="D440" s="336"/>
      <c r="E440" s="46"/>
      <c r="F440" s="197"/>
      <c r="G440" s="197"/>
      <c r="H440" s="50">
        <f>SUM(H10:H439)</f>
        <v>0</v>
      </c>
    </row>
  </sheetData>
  <autoFilter ref="A5:I440" xr:uid="{00000000-0009-0000-0000-000006000000}"/>
  <mergeCells count="1">
    <mergeCell ref="B440:D440"/>
  </mergeCells>
  <conditionalFormatting sqref="F222:G226 F403:H440">
    <cfRule type="cellIs" dxfId="21" priority="45" stopIfTrue="1" operator="equal">
      <formula>0</formula>
    </cfRule>
  </conditionalFormatting>
  <conditionalFormatting sqref="F260:G260">
    <cfRule type="cellIs" dxfId="20" priority="41" stopIfTrue="1" operator="equal">
      <formula>0</formula>
    </cfRule>
  </conditionalFormatting>
  <conditionalFormatting sqref="F264:G264">
    <cfRule type="cellIs" dxfId="19" priority="40" stopIfTrue="1" operator="equal">
      <formula>0</formula>
    </cfRule>
  </conditionalFormatting>
  <conditionalFormatting sqref="F319:G329">
    <cfRule type="cellIs" dxfId="18" priority="28" stopIfTrue="1" operator="equal">
      <formula>0</formula>
    </cfRule>
  </conditionalFormatting>
  <conditionalFormatting sqref="F10:H100">
    <cfRule type="cellIs" dxfId="17" priority="63" stopIfTrue="1" operator="equal">
      <formula>0</formula>
    </cfRule>
  </conditionalFormatting>
  <conditionalFormatting sqref="F104:H105">
    <cfRule type="cellIs" dxfId="16" priority="62" stopIfTrue="1" operator="equal">
      <formula>0</formula>
    </cfRule>
  </conditionalFormatting>
  <conditionalFormatting sqref="F107:H190">
    <cfRule type="cellIs" dxfId="15" priority="52" stopIfTrue="1" operator="equal">
      <formula>0</formula>
    </cfRule>
  </conditionalFormatting>
  <conditionalFormatting sqref="F194:H202">
    <cfRule type="cellIs" dxfId="14" priority="50" stopIfTrue="1" operator="equal">
      <formula>0</formula>
    </cfRule>
  </conditionalFormatting>
  <conditionalFormatting sqref="F206:H221">
    <cfRule type="cellIs" dxfId="13" priority="46" stopIfTrue="1" operator="equal">
      <formula>0</formula>
    </cfRule>
  </conditionalFormatting>
  <conditionalFormatting sqref="F229:H236">
    <cfRule type="cellIs" dxfId="12" priority="44" stopIfTrue="1" operator="equal">
      <formula>0</formula>
    </cfRule>
  </conditionalFormatting>
  <conditionalFormatting sqref="F240:H255">
    <cfRule type="cellIs" dxfId="11" priority="42" stopIfTrue="1" operator="equal">
      <formula>0</formula>
    </cfRule>
  </conditionalFormatting>
  <conditionalFormatting sqref="F268:H269">
    <cfRule type="cellIs" dxfId="10" priority="39" stopIfTrue="1" operator="equal">
      <formula>0</formula>
    </cfRule>
  </conditionalFormatting>
  <conditionalFormatting sqref="F274:H318">
    <cfRule type="cellIs" dxfId="9" priority="30" stopIfTrue="1" operator="equal">
      <formula>0</formula>
    </cfRule>
  </conditionalFormatting>
  <conditionalFormatting sqref="F331:H354">
    <cfRule type="cellIs" dxfId="8" priority="25" stopIfTrue="1" operator="equal">
      <formula>0</formula>
    </cfRule>
  </conditionalFormatting>
  <conditionalFormatting sqref="F358:H359">
    <cfRule type="cellIs" dxfId="7" priority="24" stopIfTrue="1" operator="equal">
      <formula>0</formula>
    </cfRule>
  </conditionalFormatting>
  <conditionalFormatting sqref="F362:H372">
    <cfRule type="cellIs" dxfId="6" priority="22" stopIfTrue="1" operator="equal">
      <formula>0</formula>
    </cfRule>
  </conditionalFormatting>
  <conditionalFormatting sqref="F376:H377">
    <cfRule type="cellIs" dxfId="5" priority="21" stopIfTrue="1" operator="equal">
      <formula>0</formula>
    </cfRule>
  </conditionalFormatting>
  <conditionalFormatting sqref="F381:H391">
    <cfRule type="cellIs" dxfId="4" priority="19" stopIfTrue="1" operator="equal">
      <formula>0</formula>
    </cfRule>
  </conditionalFormatting>
  <conditionalFormatting sqref="F395:H395">
    <cfRule type="cellIs" dxfId="3" priority="8" stopIfTrue="1" operator="equal">
      <formula>0</formula>
    </cfRule>
  </conditionalFormatting>
  <conditionalFormatting sqref="F397:H398">
    <cfRule type="cellIs" dxfId="2" priority="7" stopIfTrue="1" operator="equal">
      <formula>0</formula>
    </cfRule>
  </conditionalFormatting>
  <conditionalFormatting sqref="G330">
    <cfRule type="cellIs" dxfId="1" priority="29" stopIfTrue="1" operator="equal">
      <formula>0</formula>
    </cfRule>
  </conditionalFormatting>
  <conditionalFormatting sqref="H222:H228 F259:H259 H260:H264 F265:H265 H319:H330">
    <cfRule type="cellIs" dxfId="0" priority="631" stopIfTrue="1" operator="equal">
      <formula>0</formula>
    </cfRule>
  </conditionalFormatting>
  <printOptions horizontalCentered="1"/>
  <pageMargins left="0.59055118110236227" right="0.59055118110236227" top="0.70866141732283472" bottom="0.59055118110236227" header="0.51181102362204722" footer="0.51181102362204722"/>
  <pageSetup paperSize="9" scale="59" fitToHeight="0" orientation="landscape" r:id="rId1"/>
  <headerFooter alignWithMargins="0">
    <oddHeader>&amp;RBoQ &amp;P of &amp;N</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H35"/>
  <sheetViews>
    <sheetView view="pageBreakPreview" zoomScaleNormal="130" zoomScaleSheetLayoutView="100" zoomScalePageLayoutView="70" workbookViewId="0"/>
  </sheetViews>
  <sheetFormatPr defaultColWidth="8.85546875" defaultRowHeight="15"/>
  <cols>
    <col min="1" max="1" width="7.85546875" style="92" customWidth="1"/>
    <col min="2" max="2" width="127" style="92" customWidth="1"/>
    <col min="3" max="3" width="16" style="92" bestFit="1" customWidth="1"/>
    <col min="4" max="4" width="9.140625" style="92" customWidth="1"/>
    <col min="5" max="5" width="9.140625" style="95" customWidth="1"/>
    <col min="6" max="8" width="20.7109375" style="92" customWidth="1"/>
    <col min="9" max="16384" width="8.85546875" style="29"/>
  </cols>
  <sheetData>
    <row r="1" spans="1:8" ht="15.75">
      <c r="A1" s="34" t="s">
        <v>0</v>
      </c>
      <c r="B1" s="213"/>
      <c r="C1" s="214"/>
      <c r="D1" s="57"/>
      <c r="E1" s="58"/>
      <c r="F1" s="59"/>
      <c r="G1" s="59"/>
      <c r="H1" s="60"/>
    </row>
    <row r="2" spans="1:8" ht="15.75">
      <c r="A2" s="34" t="s">
        <v>600</v>
      </c>
      <c r="B2" s="213"/>
      <c r="C2" s="214"/>
      <c r="D2" s="57"/>
      <c r="E2" s="58"/>
      <c r="F2" s="59"/>
      <c r="G2" s="59"/>
      <c r="H2" s="59"/>
    </row>
    <row r="3" spans="1:8" ht="15.75">
      <c r="A3" s="61" t="s">
        <v>709</v>
      </c>
      <c r="B3" s="213"/>
      <c r="C3" s="214"/>
      <c r="D3" s="57"/>
      <c r="E3" s="58"/>
      <c r="F3" s="59"/>
      <c r="G3" s="59"/>
      <c r="H3" s="59"/>
    </row>
    <row r="4" spans="1:8" ht="15.75">
      <c r="A4" s="61"/>
      <c r="B4" s="213"/>
      <c r="C4" s="214"/>
      <c r="D4" s="57"/>
      <c r="E4" s="58"/>
      <c r="F4" s="63"/>
      <c r="G4" s="63"/>
      <c r="H4" s="215"/>
    </row>
    <row r="5" spans="1:8" ht="47.25">
      <c r="A5" s="38" t="s">
        <v>10</v>
      </c>
      <c r="B5" s="38" t="s">
        <v>9</v>
      </c>
      <c r="C5" s="39" t="s">
        <v>118</v>
      </c>
      <c r="D5" s="38" t="s">
        <v>11</v>
      </c>
      <c r="E5" s="65" t="s">
        <v>574</v>
      </c>
      <c r="F5" s="40" t="s">
        <v>21</v>
      </c>
      <c r="G5" s="40" t="s">
        <v>601</v>
      </c>
      <c r="H5" s="41" t="s">
        <v>12</v>
      </c>
    </row>
    <row r="6" spans="1:8" ht="24.95" customHeight="1">
      <c r="A6" s="66">
        <v>7</v>
      </c>
      <c r="B6" s="67" t="s">
        <v>32</v>
      </c>
      <c r="C6" s="68"/>
      <c r="D6" s="68"/>
      <c r="E6" s="69"/>
      <c r="F6" s="70"/>
      <c r="G6" s="70"/>
      <c r="H6" s="70"/>
    </row>
    <row r="7" spans="1:8" ht="24.95" customHeight="1">
      <c r="A7" s="66" t="s">
        <v>701</v>
      </c>
      <c r="B7" s="67" t="s">
        <v>158</v>
      </c>
      <c r="C7" s="68"/>
      <c r="D7" s="68"/>
      <c r="E7" s="69"/>
      <c r="F7" s="70"/>
      <c r="G7" s="70"/>
      <c r="H7" s="72"/>
    </row>
    <row r="8" spans="1:8" ht="24.95" customHeight="1">
      <c r="A8" s="71"/>
      <c r="B8" s="67" t="s">
        <v>33</v>
      </c>
      <c r="C8" s="68"/>
      <c r="D8" s="68"/>
      <c r="E8" s="69"/>
      <c r="F8" s="70"/>
      <c r="G8" s="70"/>
      <c r="H8" s="70"/>
    </row>
    <row r="9" spans="1:8" ht="24.95" customHeight="1">
      <c r="A9" s="71" t="s">
        <v>79</v>
      </c>
      <c r="B9" s="73" t="s">
        <v>161</v>
      </c>
      <c r="C9" s="68" t="s">
        <v>119</v>
      </c>
      <c r="D9" s="68" t="s">
        <v>26</v>
      </c>
      <c r="E9" s="74">
        <v>4</v>
      </c>
      <c r="F9" s="70"/>
      <c r="G9" s="70"/>
      <c r="H9" s="70">
        <f>(F9+G9)*E9</f>
        <v>0</v>
      </c>
    </row>
    <row r="10" spans="1:8" s="30" customFormat="1" ht="24.95" customHeight="1">
      <c r="A10" s="216" t="s">
        <v>80</v>
      </c>
      <c r="B10" s="78" t="s">
        <v>162</v>
      </c>
      <c r="C10" s="217" t="s">
        <v>120</v>
      </c>
      <c r="D10" s="217" t="s">
        <v>26</v>
      </c>
      <c r="E10" s="74">
        <v>2</v>
      </c>
      <c r="F10" s="76"/>
      <c r="G10" s="76"/>
      <c r="H10" s="70">
        <f t="shared" ref="H10:H33" si="0">(F10+G10)*E10</f>
        <v>0</v>
      </c>
    </row>
    <row r="11" spans="1:8" s="30" customFormat="1" ht="24.95" customHeight="1">
      <c r="A11" s="216" t="s">
        <v>81</v>
      </c>
      <c r="B11" s="218" t="s">
        <v>576</v>
      </c>
      <c r="C11" s="217" t="s">
        <v>121</v>
      </c>
      <c r="D11" s="217" t="s">
        <v>26</v>
      </c>
      <c r="E11" s="74">
        <v>4</v>
      </c>
      <c r="F11" s="76"/>
      <c r="G11" s="76"/>
      <c r="H11" s="70">
        <f t="shared" si="0"/>
        <v>0</v>
      </c>
    </row>
    <row r="12" spans="1:8" s="30" customFormat="1" ht="24.95" customHeight="1">
      <c r="A12" s="216" t="s">
        <v>100</v>
      </c>
      <c r="B12" s="218" t="s">
        <v>577</v>
      </c>
      <c r="C12" s="217" t="s">
        <v>56</v>
      </c>
      <c r="D12" s="217" t="s">
        <v>26</v>
      </c>
      <c r="E12" s="74">
        <v>2</v>
      </c>
      <c r="F12" s="76"/>
      <c r="G12" s="76"/>
      <c r="H12" s="70">
        <f t="shared" si="0"/>
        <v>0</v>
      </c>
    </row>
    <row r="13" spans="1:8" s="30" customFormat="1" ht="24.95" customHeight="1">
      <c r="A13" s="216" t="s">
        <v>101</v>
      </c>
      <c r="B13" s="218" t="s">
        <v>578</v>
      </c>
      <c r="C13" s="217" t="s">
        <v>57</v>
      </c>
      <c r="D13" s="217" t="s">
        <v>26</v>
      </c>
      <c r="E13" s="74">
        <v>2</v>
      </c>
      <c r="F13" s="76"/>
      <c r="G13" s="76"/>
      <c r="H13" s="70">
        <f t="shared" si="0"/>
        <v>0</v>
      </c>
    </row>
    <row r="14" spans="1:8" s="30" customFormat="1" ht="24.95" customHeight="1">
      <c r="A14" s="216" t="s">
        <v>102</v>
      </c>
      <c r="B14" s="78" t="s">
        <v>47</v>
      </c>
      <c r="C14" s="217" t="s">
        <v>56</v>
      </c>
      <c r="D14" s="217" t="s">
        <v>26</v>
      </c>
      <c r="E14" s="74">
        <v>8</v>
      </c>
      <c r="F14" s="76"/>
      <c r="G14" s="76"/>
      <c r="H14" s="70">
        <f t="shared" si="0"/>
        <v>0</v>
      </c>
    </row>
    <row r="15" spans="1:8" s="30" customFormat="1" ht="24.95" customHeight="1">
      <c r="A15" s="216" t="s">
        <v>103</v>
      </c>
      <c r="B15" s="78" t="s">
        <v>60</v>
      </c>
      <c r="C15" s="217" t="s">
        <v>58</v>
      </c>
      <c r="D15" s="217" t="s">
        <v>26</v>
      </c>
      <c r="E15" s="74">
        <v>12</v>
      </c>
      <c r="F15" s="76"/>
      <c r="G15" s="76"/>
      <c r="H15" s="70">
        <f t="shared" si="0"/>
        <v>0</v>
      </c>
    </row>
    <row r="16" spans="1:8" s="30" customFormat="1" ht="24.95" customHeight="1">
      <c r="A16" s="216" t="s">
        <v>104</v>
      </c>
      <c r="B16" s="78" t="s">
        <v>61</v>
      </c>
      <c r="C16" s="217" t="s">
        <v>59</v>
      </c>
      <c r="D16" s="217" t="s">
        <v>26</v>
      </c>
      <c r="E16" s="74">
        <f>E15</f>
        <v>12</v>
      </c>
      <c r="F16" s="76"/>
      <c r="G16" s="76"/>
      <c r="H16" s="70">
        <f t="shared" si="0"/>
        <v>0</v>
      </c>
    </row>
    <row r="17" spans="1:8" s="30" customFormat="1" ht="24.95" customHeight="1">
      <c r="A17" s="216" t="s">
        <v>105</v>
      </c>
      <c r="B17" s="78" t="s">
        <v>62</v>
      </c>
      <c r="C17" s="217" t="s">
        <v>63</v>
      </c>
      <c r="D17" s="217" t="s">
        <v>26</v>
      </c>
      <c r="E17" s="74">
        <v>2</v>
      </c>
      <c r="F17" s="76"/>
      <c r="G17" s="76"/>
      <c r="H17" s="70">
        <f t="shared" si="0"/>
        <v>0</v>
      </c>
    </row>
    <row r="18" spans="1:8" s="30" customFormat="1" ht="24.95" customHeight="1">
      <c r="A18" s="216" t="s">
        <v>106</v>
      </c>
      <c r="B18" s="78" t="s">
        <v>163</v>
      </c>
      <c r="C18" s="217" t="s">
        <v>58</v>
      </c>
      <c r="D18" s="217" t="s">
        <v>26</v>
      </c>
      <c r="E18" s="74">
        <v>9</v>
      </c>
      <c r="F18" s="76"/>
      <c r="G18" s="76"/>
      <c r="H18" s="70">
        <f t="shared" si="0"/>
        <v>0</v>
      </c>
    </row>
    <row r="19" spans="1:8" s="30" customFormat="1" ht="24.95" customHeight="1">
      <c r="A19" s="216" t="s">
        <v>107</v>
      </c>
      <c r="B19" s="78" t="s">
        <v>70</v>
      </c>
      <c r="C19" s="217" t="s">
        <v>59</v>
      </c>
      <c r="D19" s="217" t="s">
        <v>26</v>
      </c>
      <c r="E19" s="74">
        <f>E18</f>
        <v>9</v>
      </c>
      <c r="F19" s="76"/>
      <c r="G19" s="76"/>
      <c r="H19" s="70">
        <f t="shared" si="0"/>
        <v>0</v>
      </c>
    </row>
    <row r="20" spans="1:8" s="30" customFormat="1" ht="24.95" customHeight="1">
      <c r="A20" s="216" t="s">
        <v>108</v>
      </c>
      <c r="B20" s="78" t="s">
        <v>164</v>
      </c>
      <c r="C20" s="217" t="s">
        <v>165</v>
      </c>
      <c r="D20" s="217" t="s">
        <v>26</v>
      </c>
      <c r="E20" s="74">
        <v>4</v>
      </c>
      <c r="F20" s="76"/>
      <c r="G20" s="76"/>
      <c r="H20" s="70">
        <f t="shared" si="0"/>
        <v>0</v>
      </c>
    </row>
    <row r="21" spans="1:8" s="30" customFormat="1" ht="24.95" customHeight="1">
      <c r="A21" s="216" t="s">
        <v>109</v>
      </c>
      <c r="B21" s="80" t="s">
        <v>184</v>
      </c>
      <c r="C21" s="82" t="s">
        <v>55</v>
      </c>
      <c r="D21" s="82" t="s">
        <v>26</v>
      </c>
      <c r="E21" s="219">
        <v>6</v>
      </c>
      <c r="F21" s="76"/>
      <c r="G21" s="76"/>
      <c r="H21" s="70">
        <f t="shared" si="0"/>
        <v>0</v>
      </c>
    </row>
    <row r="22" spans="1:8" s="30" customFormat="1" ht="24.95" customHeight="1">
      <c r="A22" s="216" t="s">
        <v>110</v>
      </c>
      <c r="B22" s="80" t="s">
        <v>64</v>
      </c>
      <c r="C22" s="82" t="s">
        <v>59</v>
      </c>
      <c r="D22" s="82" t="s">
        <v>26</v>
      </c>
      <c r="E22" s="219">
        <f>E21</f>
        <v>6</v>
      </c>
      <c r="F22" s="76"/>
      <c r="G22" s="76"/>
      <c r="H22" s="70">
        <f t="shared" si="0"/>
        <v>0</v>
      </c>
    </row>
    <row r="23" spans="1:8" s="30" customFormat="1" ht="24.95" customHeight="1">
      <c r="A23" s="216" t="s">
        <v>111</v>
      </c>
      <c r="B23" s="80" t="s">
        <v>85</v>
      </c>
      <c r="C23" s="82"/>
      <c r="D23" s="82" t="s">
        <v>26</v>
      </c>
      <c r="E23" s="219">
        <v>0</v>
      </c>
      <c r="F23" s="76"/>
      <c r="G23" s="76"/>
      <c r="H23" s="70">
        <f t="shared" si="0"/>
        <v>0</v>
      </c>
    </row>
    <row r="24" spans="1:8" s="30" customFormat="1" ht="24.95" customHeight="1">
      <c r="A24" s="216" t="s">
        <v>112</v>
      </c>
      <c r="B24" s="80" t="s">
        <v>65</v>
      </c>
      <c r="C24" s="82" t="s">
        <v>66</v>
      </c>
      <c r="D24" s="82" t="s">
        <v>26</v>
      </c>
      <c r="E24" s="219">
        <v>0</v>
      </c>
      <c r="F24" s="76"/>
      <c r="G24" s="76"/>
      <c r="H24" s="70">
        <f t="shared" si="0"/>
        <v>0</v>
      </c>
    </row>
    <row r="25" spans="1:8" s="30" customFormat="1" ht="24.95" customHeight="1">
      <c r="A25" s="216" t="s">
        <v>177</v>
      </c>
      <c r="B25" s="80" t="s">
        <v>166</v>
      </c>
      <c r="C25" s="82" t="s">
        <v>167</v>
      </c>
      <c r="D25" s="82" t="s">
        <v>40</v>
      </c>
      <c r="E25" s="219">
        <v>0</v>
      </c>
      <c r="F25" s="76"/>
      <c r="G25" s="76"/>
      <c r="H25" s="70">
        <f t="shared" si="0"/>
        <v>0</v>
      </c>
    </row>
    <row r="26" spans="1:8" s="30" customFormat="1" ht="24.95" customHeight="1">
      <c r="A26" s="216" t="s">
        <v>178</v>
      </c>
      <c r="B26" s="80" t="s">
        <v>168</v>
      </c>
      <c r="C26" s="82" t="s">
        <v>169</v>
      </c>
      <c r="D26" s="82" t="s">
        <v>26</v>
      </c>
      <c r="E26" s="219">
        <v>0</v>
      </c>
      <c r="F26" s="76"/>
      <c r="G26" s="76"/>
      <c r="H26" s="70">
        <f t="shared" si="0"/>
        <v>0</v>
      </c>
    </row>
    <row r="27" spans="1:8" s="30" customFormat="1" ht="24.95" customHeight="1">
      <c r="A27" s="216" t="s">
        <v>185</v>
      </c>
      <c r="B27" s="80" t="s">
        <v>170</v>
      </c>
      <c r="C27" s="82" t="s">
        <v>171</v>
      </c>
      <c r="D27" s="82" t="s">
        <v>26</v>
      </c>
      <c r="E27" s="219">
        <v>0</v>
      </c>
      <c r="F27" s="76"/>
      <c r="G27" s="76"/>
      <c r="H27" s="70">
        <f t="shared" si="0"/>
        <v>0</v>
      </c>
    </row>
    <row r="28" spans="1:8" s="30" customFormat="1" ht="24.95" customHeight="1">
      <c r="A28" s="216" t="s">
        <v>186</v>
      </c>
      <c r="B28" s="80" t="s">
        <v>67</v>
      </c>
      <c r="C28" s="82" t="s">
        <v>68</v>
      </c>
      <c r="D28" s="82" t="s">
        <v>26</v>
      </c>
      <c r="E28" s="219">
        <v>6</v>
      </c>
      <c r="F28" s="76"/>
      <c r="G28" s="76"/>
      <c r="H28" s="70">
        <f t="shared" si="0"/>
        <v>0</v>
      </c>
    </row>
    <row r="29" spans="1:8" s="30" customFormat="1" ht="24.95" customHeight="1">
      <c r="A29" s="216" t="s">
        <v>702</v>
      </c>
      <c r="B29" s="80" t="s">
        <v>153</v>
      </c>
      <c r="C29" s="82" t="s">
        <v>150</v>
      </c>
      <c r="D29" s="82" t="s">
        <v>26</v>
      </c>
      <c r="E29" s="219">
        <v>0</v>
      </c>
      <c r="F29" s="76"/>
      <c r="G29" s="76"/>
      <c r="H29" s="70">
        <f t="shared" si="0"/>
        <v>0</v>
      </c>
    </row>
    <row r="30" spans="1:8" s="30" customFormat="1" ht="24.95" customHeight="1">
      <c r="A30" s="216" t="s">
        <v>703</v>
      </c>
      <c r="B30" s="80" t="s">
        <v>159</v>
      </c>
      <c r="C30" s="82" t="s">
        <v>156</v>
      </c>
      <c r="D30" s="82" t="s">
        <v>26</v>
      </c>
      <c r="E30" s="219">
        <v>0</v>
      </c>
      <c r="F30" s="76"/>
      <c r="G30" s="76"/>
      <c r="H30" s="70">
        <f t="shared" si="0"/>
        <v>0</v>
      </c>
    </row>
    <row r="31" spans="1:8" s="30" customFormat="1" ht="24.95" customHeight="1">
      <c r="A31" s="216" t="s">
        <v>704</v>
      </c>
      <c r="B31" s="80" t="s">
        <v>155</v>
      </c>
      <c r="C31" s="82" t="s">
        <v>154</v>
      </c>
      <c r="D31" s="82" t="s">
        <v>26</v>
      </c>
      <c r="E31" s="219">
        <v>0</v>
      </c>
      <c r="F31" s="76"/>
      <c r="G31" s="76"/>
      <c r="H31" s="70">
        <f t="shared" si="0"/>
        <v>0</v>
      </c>
    </row>
    <row r="32" spans="1:8" s="30" customFormat="1" ht="24.95" customHeight="1">
      <c r="A32" s="216" t="s">
        <v>705</v>
      </c>
      <c r="B32" s="80" t="s">
        <v>160</v>
      </c>
      <c r="C32" s="82" t="s">
        <v>156</v>
      </c>
      <c r="D32" s="82" t="s">
        <v>26</v>
      </c>
      <c r="E32" s="220">
        <v>2</v>
      </c>
      <c r="F32" s="76"/>
      <c r="G32" s="76"/>
      <c r="H32" s="70">
        <f t="shared" si="0"/>
        <v>0</v>
      </c>
    </row>
    <row r="33" spans="1:8" s="30" customFormat="1" ht="24.95" customHeight="1">
      <c r="A33" s="216" t="s">
        <v>706</v>
      </c>
      <c r="B33" s="80" t="s">
        <v>157</v>
      </c>
      <c r="C33" s="82">
        <v>6065</v>
      </c>
      <c r="D33" s="82" t="s">
        <v>2</v>
      </c>
      <c r="E33" s="219">
        <v>1</v>
      </c>
      <c r="F33" s="76"/>
      <c r="G33" s="76"/>
      <c r="H33" s="70">
        <f t="shared" si="0"/>
        <v>0</v>
      </c>
    </row>
    <row r="34" spans="1:8" s="30" customFormat="1" ht="24.95" customHeight="1">
      <c r="A34" s="216"/>
      <c r="B34" s="80"/>
      <c r="C34" s="82"/>
      <c r="D34" s="82"/>
      <c r="E34" s="219"/>
      <c r="F34" s="76"/>
      <c r="G34" s="76"/>
      <c r="H34" s="70"/>
    </row>
    <row r="35" spans="1:8" ht="30" customHeight="1">
      <c r="A35" s="77"/>
      <c r="B35" s="224" t="s">
        <v>700</v>
      </c>
      <c r="C35" s="221"/>
      <c r="D35" s="221"/>
      <c r="E35" s="222"/>
      <c r="F35" s="223"/>
      <c r="G35" s="223"/>
      <c r="H35" s="72">
        <f>SUM(H9:H33)</f>
        <v>0</v>
      </c>
    </row>
  </sheetData>
  <printOptions horizontalCentered="1"/>
  <pageMargins left="0.59055118110236227" right="0.59055118110236227" top="0.70866141732283472" bottom="0.59055118110236227" header="0.51181102362204722" footer="0.51181102362204722"/>
  <pageSetup paperSize="9" scale="59" fitToHeight="0" orientation="landscape" r:id="rId1"/>
  <headerFooter alignWithMargins="0">
    <oddHeader>&amp;RBoQ &amp;P of &amp;N</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D16"/>
  <sheetViews>
    <sheetView view="pageBreakPreview" zoomScale="115" zoomScaleNormal="100" zoomScaleSheetLayoutView="115" workbookViewId="0"/>
  </sheetViews>
  <sheetFormatPr defaultColWidth="8.85546875" defaultRowHeight="12.75"/>
  <cols>
    <col min="1" max="1" width="9.140625" style="7" customWidth="1"/>
    <col min="2" max="2" width="64.140625" style="8" customWidth="1"/>
    <col min="3" max="3" width="8.85546875" style="7" hidden="1" customWidth="1"/>
    <col min="4" max="4" width="29.42578125" style="9" customWidth="1"/>
    <col min="5" max="16384" width="8.85546875" style="8"/>
  </cols>
  <sheetData>
    <row r="1" spans="1:4" s="2" customFormat="1" ht="18.75">
      <c r="A1" s="1" t="s">
        <v>34</v>
      </c>
      <c r="C1" s="12"/>
      <c r="D1" s="3"/>
    </row>
    <row r="2" spans="1:4" s="5" customFormat="1" ht="18.75">
      <c r="A2" s="4" t="s">
        <v>114</v>
      </c>
      <c r="C2" s="13"/>
      <c r="D2" s="6"/>
    </row>
    <row r="4" spans="1:4" ht="25.5">
      <c r="A4" s="14" t="s">
        <v>37</v>
      </c>
      <c r="B4" s="15" t="s">
        <v>35</v>
      </c>
      <c r="C4" s="15" t="s">
        <v>36</v>
      </c>
      <c r="D4" s="16" t="s">
        <v>38</v>
      </c>
    </row>
    <row r="5" spans="1:4" ht="24.95" customHeight="1">
      <c r="A5" s="15">
        <v>1</v>
      </c>
      <c r="B5" s="10" t="str">
        <f>'LIST A - P&amp;G'!A3</f>
        <v>LIST A:  PRELIMINARY AND GENERAL</v>
      </c>
      <c r="C5" s="11"/>
      <c r="D5" s="17">
        <f>'LIST A - P&amp;G'!G100</f>
        <v>0</v>
      </c>
    </row>
    <row r="6" spans="1:4" ht="24.95" customHeight="1">
      <c r="A6" s="15">
        <v>3</v>
      </c>
      <c r="B6" s="10" t="str">
        <f>'LIST C - EARTHMAT'!A3</f>
        <v>LIST C:  EARTHMAT</v>
      </c>
      <c r="C6" s="11"/>
      <c r="D6" s="17">
        <f>'LIST C - EARTHMAT'!H66</f>
        <v>0</v>
      </c>
    </row>
    <row r="7" spans="1:4" ht="24.95" customHeight="1">
      <c r="A7" s="15">
        <v>4</v>
      </c>
      <c r="B7" s="10" t="str">
        <f>'LIST D - SUBSTATION FENCING'!A3</f>
        <v>LIST D:  SUBSTATION FENCING</v>
      </c>
      <c r="C7" s="11"/>
      <c r="D7" s="17">
        <f>'LIST D - SUBSTATION FENCING'!H65</f>
        <v>0</v>
      </c>
    </row>
    <row r="8" spans="1:4" ht="24.95" customHeight="1">
      <c r="A8" s="15">
        <v>5</v>
      </c>
      <c r="B8" s="10" t="str">
        <f>'LIST E - CIVIL WORKS '!A3</f>
        <v>LIST E:  CIVIL WORKS</v>
      </c>
      <c r="C8" s="11"/>
      <c r="D8" s="17">
        <f>'LIST E - CIVIL WORKS '!H186</f>
        <v>0</v>
      </c>
    </row>
    <row r="9" spans="1:4" ht="24.95" customHeight="1">
      <c r="A9" s="15">
        <v>6</v>
      </c>
      <c r="B9" s="10" t="str">
        <f>'LIST F - BUILDING'!A3</f>
        <v>LIST F:  BUILDINGS</v>
      </c>
      <c r="C9" s="11"/>
      <c r="D9" s="17">
        <f>'LIST F - BUILDING'!H440</f>
        <v>0</v>
      </c>
    </row>
    <row r="10" spans="1:4" ht="24.95" customHeight="1">
      <c r="A10" s="15">
        <v>7</v>
      </c>
      <c r="B10" s="10" t="str">
        <f>'LIST G - STEELWORK'!A3</f>
        <v>LIST G:  STEELWORK</v>
      </c>
      <c r="C10" s="11"/>
      <c r="D10" s="17">
        <f>'LIST G - STEELWORK'!H35</f>
        <v>0</v>
      </c>
    </row>
    <row r="11" spans="1:4" s="22" customFormat="1" ht="24.95" customHeight="1">
      <c r="A11" s="15"/>
      <c r="B11" s="19" t="s">
        <v>42</v>
      </c>
      <c r="C11" s="15"/>
      <c r="D11" s="23">
        <f>SUM(D5:D10)</f>
        <v>0</v>
      </c>
    </row>
    <row r="12" spans="1:4" ht="24.95" customHeight="1">
      <c r="A12" s="11"/>
      <c r="B12" s="18" t="s">
        <v>584</v>
      </c>
      <c r="C12" s="11"/>
      <c r="D12" s="17"/>
    </row>
    <row r="13" spans="1:4" s="22" customFormat="1" ht="24.95" customHeight="1">
      <c r="A13" s="15"/>
      <c r="B13" s="19" t="s">
        <v>43</v>
      </c>
      <c r="C13" s="15"/>
      <c r="D13" s="23"/>
    </row>
    <row r="14" spans="1:4" ht="24.95" customHeight="1">
      <c r="A14" s="11"/>
      <c r="B14" s="10" t="s">
        <v>890</v>
      </c>
      <c r="C14" s="11"/>
      <c r="D14" s="17"/>
    </row>
    <row r="15" spans="1:4" ht="24.95" customHeight="1">
      <c r="A15" s="11"/>
      <c r="B15" s="19" t="s">
        <v>44</v>
      </c>
      <c r="C15" s="11"/>
      <c r="D15" s="17"/>
    </row>
    <row r="16" spans="1:4">
      <c r="A16" s="20" t="str">
        <f ca="1">CELL("filename")</f>
        <v>F:\_Midvaal\VE 1201-0 Savanna City SwS (Eskom)\T - TENDER\1 TENDER\[4B - BILL OF QUANTITIES 2025-07-09.xlsx]SUMMARY</v>
      </c>
      <c r="B16" s="21"/>
      <c r="C16" s="11"/>
      <c r="D16" s="17"/>
    </row>
  </sheetData>
  <phoneticPr fontId="9" type="noConversion"/>
  <pageMargins left="0.70866141732283472" right="0.35433070866141736" top="0.98425196850393704" bottom="0.98425196850393704" header="0.51181102362204722" footer="0.51181102362204722"/>
  <pageSetup paperSize="9" fitToHeight="0" orientation="landscape" r:id="rId1"/>
  <headerFooter alignWithMargins="0">
    <oddHeader>&amp;RBoQ &amp;P of &amp;N</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12</vt:i4>
      </vt:variant>
    </vt:vector>
  </HeadingPairs>
  <TitlesOfParts>
    <vt:vector size="19" baseType="lpstr">
      <vt:lpstr>LIST A - P&amp;G</vt:lpstr>
      <vt:lpstr>LIST C - EARTHMAT</vt:lpstr>
      <vt:lpstr>LIST D - SUBSTATION FENCING</vt:lpstr>
      <vt:lpstr>LIST E - CIVIL WORKS </vt:lpstr>
      <vt:lpstr>LIST F - BUILDING</vt:lpstr>
      <vt:lpstr>LIST G - STEELWORK</vt:lpstr>
      <vt:lpstr>SUMMARY</vt:lpstr>
      <vt:lpstr>'LIST A - P&amp;G'!Print_Area</vt:lpstr>
      <vt:lpstr>'LIST C - EARTHMAT'!Print_Area</vt:lpstr>
      <vt:lpstr>'LIST E - CIVIL WORKS '!Print_Area</vt:lpstr>
      <vt:lpstr>'LIST F - BUILDING'!Print_Area</vt:lpstr>
      <vt:lpstr>'LIST G - STEELWORK'!Print_Area</vt:lpstr>
      <vt:lpstr>SUMMARY!Print_Area</vt:lpstr>
      <vt:lpstr>'LIST A - P&amp;G'!Print_Titles</vt:lpstr>
      <vt:lpstr>'LIST C - EARTHMAT'!Print_Titles</vt:lpstr>
      <vt:lpstr>'LIST D - SUBSTATION FENCING'!Print_Titles</vt:lpstr>
      <vt:lpstr>'LIST E - CIVIL WORKS '!Print_Titles</vt:lpstr>
      <vt:lpstr>'LIST F - BUILDING'!Print_Titles</vt:lpstr>
      <vt:lpstr>'LIST G - STEELWORK'!Print_Titles</vt:lpstr>
    </vt:vector>
  </TitlesOfParts>
  <Company>LYON EN VENNOTE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BEAULHA</dc:creator>
  <cp:lastModifiedBy>Arenda Bouwer</cp:lastModifiedBy>
  <cp:lastPrinted>2025-10-06T08:37:50Z</cp:lastPrinted>
  <dcterms:created xsi:type="dcterms:W3CDTF">2002-03-25T18:21:51Z</dcterms:created>
  <dcterms:modified xsi:type="dcterms:W3CDTF">2025-10-06T08:38:03Z</dcterms:modified>
</cp:coreProperties>
</file>